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<sst xmlns="http://schemas.openxmlformats.org/spreadsheetml/2006/main" count="6404" uniqueCount="1934">
  <si>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</si>
  <si>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</si>
  <si>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</si>
  <si>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</si>
  <si>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</si>
  <si>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</si>
  <si>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</si>
  <si>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</si>
  <si>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</si>
  <si>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</si>
  <si>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</si>
  <si>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</si>
  <si>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</si>
  <si>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</si>
  <si>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</si>
  <si>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</si>
  <si>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</si>
  <si>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</si>
  <si>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</si>
  <si>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</si>
  <si>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</si>
  <si>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</si>
  <si>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</si>
  <si>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</si>
  <si>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</si>
  <si>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</si>
  <si>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</si>
  <si>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</si>
  <si>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</si>
  <si>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</si>
  <si>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</si>
  <si>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</si>
  <si>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</si>
  <si>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</si>
  <si>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</si>
  <si>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</si>
  <si>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</si>
  <si>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</si>
  <si>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</si>
  <si>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</si>
  <si>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</si>
  <si>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</si>
  <si>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</si>
  <si>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</si>
  <si>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</si>
  <si>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</si>
  <si>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</si>
  <si>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</si>
  <si>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</si>
  <si>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</si>
  <si>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</si>
  <si>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</si>
  <si>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</si>
  <si>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</si>
  <si>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</si>
  <si>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</si>
  <si>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</si>
  <si>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</si>
  <si>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</si>
  <si>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</si>
  <si>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</si>
  <si>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</si>
  <si>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</si>
  <si>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</si>
  <si>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</si>
  <si>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</si>
  <si>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</si>
  <si>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</si>
  <si>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</si>
  <si>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</si>
  <si>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</si>
  <si>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</si>
  <si>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</si>
  <si>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</si>
  <si>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</si>
  <si>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</si>
  <si>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</si>
  <si>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</si>
  <si>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</si>
  <si>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</si>
  <si>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</si>
  <si>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</si>
  <si>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</si>
  <si>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</si>
  <si>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</si>
  <si>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</si>
  <si>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</si>
  <si>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</si>
  <si>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</si>
  <si>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</si>
  <si>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</si>
  <si>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</si>
  <si>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</si>
  <si>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</si>
  <si>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</si>
  <si>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</si>
  <si>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</si>
  <si>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</si>
  <si>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</si>
  <si>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</si>
  <si>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</si>
  <si>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</si>
  <si>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</si>
  <si>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</si>
  <si>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</si>
  <si>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</si>
  <si>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</si>
  <si>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</si>
  <si>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</si>
  <si>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</si>
  <si>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</si>
  <si>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</si>
  <si>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</si>
  <si>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</si>
  <si>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</si>
  <si>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</si>
  <si>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</si>
  <si>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</si>
  <si>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</si>
  <si>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</si>
  <si>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</si>
  <si>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</si>
  <si>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</si>
  <si>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</si>
  <si>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</si>
  <si>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</si>
  <si>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</si>
  <si>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</si>
  <si>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</si>
  <si>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</si>
  <si>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</si>
  <si>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</si>
  <si>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</si>
  <si>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</si>
  <si>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</si>
  <si>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</si>
  <si>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</si>
  <si>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</si>
  <si>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</si>
  <si>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</si>
  <si>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</si>
  <si>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</si>
  <si>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</si>
  <si>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</si>
  <si>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</si>
  <si>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</si>
  <si>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</si>
  <si>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</si>
  <si>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</si>
  <si>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</si>
  <si>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</si>
  <si>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</si>
  <si>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</si>
  <si>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</si>
  <si>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</si>
  <si>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</si>
  <si>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</si>
  <si>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</si>
  <si>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</si>
  <si>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</si>
  <si>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</si>
  <si>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</si>
  <si>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</si>
  <si>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</si>
  <si>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</si>
  <si>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</si>
  <si>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</si>
  <si>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</si>
  <si>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</si>
  <si>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</si>
  <si>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</si>
  <si>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</si>
  <si>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</si>
  <si>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</si>
  <si>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</si>
  <si>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</si>
  <si>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</si>
  <si>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</si>
  <si>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</si>
  <si>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</si>
  <si>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</si>
  <si>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</si>
  <si>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</si>
  <si>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</si>
  <si>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</si>
  <si>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</si>
  <si>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</si>
  <si>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</si>
  <si>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</si>
  <si>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</si>
  <si>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</si>
  <si>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</si>
  <si>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</si>
  <si>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</si>
  <si>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</si>
  <si>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</si>
  <si>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</si>
  <si>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</si>
  <si>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</si>
  <si>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</si>
  <si>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</si>
  <si>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</si>
  <si>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</si>
  <si>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</si>
  <si>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</si>
  <si>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</si>
  <si>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</si>
  <si>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</si>
  <si>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</si>
  <si>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</si>
  <si>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</si>
  <si>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</si>
  <si>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_socialstory</t>
  </si>
  <si>
    <t>karuntyagi1978</t>
  </si>
  <si>
    <t>kreshandinesh12</t>
  </si>
  <si>
    <t>esantoshkumarpa</t>
  </si>
  <si>
    <t>jeypeefarm</t>
  </si>
  <si>
    <t>wetamilans</t>
  </si>
  <si>
    <t>aim_hyd</t>
  </si>
  <si>
    <t>krishnathavasi</t>
  </si>
  <si>
    <t>grpjbf31e1s2ymc</t>
  </si>
  <si>
    <t>wateraidpress</t>
  </si>
  <si>
    <t>akshiartgupta</t>
  </si>
  <si>
    <t>keenpinks</t>
  </si>
  <si>
    <t>immanentwords</t>
  </si>
  <si>
    <t>dmeister89</t>
  </si>
  <si>
    <t>janetnotjackson</t>
  </si>
  <si>
    <t>nazishhasan01</t>
  </si>
  <si>
    <t>teaisfuntastic1</t>
  </si>
  <si>
    <t>thesenathipathi</t>
  </si>
  <si>
    <t>zarunexcello</t>
  </si>
  <si>
    <t>queergrlkahanis</t>
  </si>
  <si>
    <t>rashidib</t>
  </si>
  <si>
    <t>sohail95624705</t>
  </si>
  <si>
    <t>dt_next</t>
  </si>
  <si>
    <t>ali53016669</t>
  </si>
  <si>
    <t>rajeevsaraf9</t>
  </si>
  <si>
    <t>cabipoolchn</t>
  </si>
  <si>
    <t>ivvanrider</t>
  </si>
  <si>
    <t>cabipooldel</t>
  </si>
  <si>
    <t>messikabeta</t>
  </si>
  <si>
    <t>devendra_46</t>
  </si>
  <si>
    <t>anvaysingh</t>
  </si>
  <si>
    <t>ghaz_ali_</t>
  </si>
  <si>
    <t>nayagam_p</t>
  </si>
  <si>
    <t>r0nshah</t>
  </si>
  <si>
    <t>kamath_nandini</t>
  </si>
  <si>
    <t>doc_20kd</t>
  </si>
  <si>
    <t>equateall</t>
  </si>
  <si>
    <t>indicbookclub</t>
  </si>
  <si>
    <t>kansaratva</t>
  </si>
  <si>
    <t>brdshah</t>
  </si>
  <si>
    <t>rsriram9</t>
  </si>
  <si>
    <t>manindrakumarm5</t>
  </si>
  <si>
    <t>meeramohanty</t>
  </si>
  <si>
    <t>geekyjunk</t>
  </si>
  <si>
    <t>david_sam99</t>
  </si>
  <si>
    <t>mythreyeeramesh</t>
  </si>
  <si>
    <t>creatorsmixed</t>
  </si>
  <si>
    <t>eriksolheim</t>
  </si>
  <si>
    <t>kilimandege</t>
  </si>
  <si>
    <t>balasibra108</t>
  </si>
  <si>
    <t>abhinavsurana1</t>
  </si>
  <si>
    <t>priyank018</t>
  </si>
  <si>
    <t>ekboondhpani</t>
  </si>
  <si>
    <t>ravikr</t>
  </si>
  <si>
    <t>vashisth_sagar</t>
  </si>
  <si>
    <t>pmoindia</t>
  </si>
  <si>
    <t>narendramodi</t>
  </si>
  <si>
    <t>ddnewshindi</t>
  </si>
  <si>
    <t>mib_hindi</t>
  </si>
  <si>
    <t>pibhindi</t>
  </si>
  <si>
    <t>pibmumbai</t>
  </si>
  <si>
    <t>airnewsalerts</t>
  </si>
  <si>
    <t>mib_india</t>
  </si>
  <si>
    <t>pib_india</t>
  </si>
  <si>
    <t>moefcc</t>
  </si>
  <si>
    <t>ddnewslive</t>
  </si>
  <si>
    <t>prakashjavdekar</t>
  </si>
  <si>
    <t>news18india</t>
  </si>
  <si>
    <t>nehapant19</t>
  </si>
  <si>
    <t>republic</t>
  </si>
  <si>
    <t>tarekfatah</t>
  </si>
  <si>
    <t>rajiv_ghosh</t>
  </si>
  <si>
    <t>economictimes</t>
  </si>
  <si>
    <t>etprime_com</t>
  </si>
  <si>
    <t>zishaan</t>
  </si>
  <si>
    <t>kunalkamra88</t>
  </si>
  <si>
    <t>riskybitttu</t>
  </si>
  <si>
    <t>uber</t>
  </si>
  <si>
    <t>gautamgambhir</t>
  </si>
  <si>
    <t>rajnathsingh</t>
  </si>
  <si>
    <t>livemint</t>
  </si>
  <si>
    <t>greenpeace</t>
  </si>
  <si>
    <t>timesofindia</t>
  </si>
  <si>
    <t>httweets</t>
  </si>
  <si>
    <t>kasthurishankar</t>
  </si>
  <si>
    <t>thequint</t>
  </si>
  <si>
    <t>karunagopal1</t>
  </si>
  <si>
    <t>mygovmaha</t>
  </si>
  <si>
    <t>dev_fadnavis</t>
  </si>
  <si>
    <t>cmomaharashtra</t>
  </si>
  <si>
    <t>thanthitv</t>
  </si>
  <si>
    <t>kalaignarnews</t>
  </si>
  <si>
    <t>chennaiweather</t>
  </si>
  <si>
    <t>cmotamilnadu</t>
  </si>
  <si>
    <t>chennaipolice_</t>
  </si>
  <si>
    <t>nidhi</t>
  </si>
  <si>
    <t>Replies to</t>
  </si>
  <si>
    <t>Mentions</t>
  </si>
  <si>
    <t>#SSTop5 
Here are the top five stories you loved this week. 
https://t.co/vdtUl6QjsZ</t>
  </si>
  <si>
    <t>Are we failing?YES 
Today newspaper headlines covers - India facing sea level rise amid severe heat/The earth is set to experience its five warmest years on record /Delhi witnesses highest pollution of ozone/Chennai water crisis/Late monsoons/Link between pollution and deaths</t>
  </si>
  <si>
    <t>Pollution board give clearence to sterlite, Chennai high court,can give permission to open,to Eradicate unemployment in Tamil Nadu, After opening,all big corporate companies will come to Tamilnadu and start and give jobs to unemployed Engineers in Tamilnadu,God judgesTellgoodnews https://t.co/XHsjdcbWbz</t>
  </si>
  <si>
    <t>@PMOIndia @narendramodi Sir,  Any permanent solution taken for pollution and population control?? Just our international relations and boarder is important.  I m saying water crisis in Chennai and pollution in Delhi..  Mainy in South delhi..Delhi is our capital it should be clean and healthy environment</t>
  </si>
  <si>
    <t>Electic motor drives our Future
India to make all vehicle by 2030 run #ElectricMotor 
Wake up #Chennai or you fall like #Detroit
#NITIAayog #TeachSDGs #Energy #Mobility #electricvehicles #electricity #AutonomousVehicles #pollution #ICEngine #car
https://t.co/gIAy9AWmJz https://t.co/QtmWtVL4Sy</t>
  </si>
  <si>
    <t>RT @Jeypeefarm: Electic motor drives our Future
India to make all vehicle by 2030 run #ElectricMotor 
Wake up #Chennai or you fall like #…</t>
  </si>
  <si>
    <t>India is suffering its worst drought in decades &amp;amp; groundwater has all but dried up in Chennai. Yet we can still find religious fanatics polluting water sources by dumping toxic idols into drinkng water sources. It is time to stop such pollution. Say NO to water pollution today.</t>
  </si>
  <si>
    <t>First provide the citizens with clean water, spend money on sustainable energy to phase out coal based power plants.
I welcomed you to live in Ennore for a month. Why don't you move to North Chennai and witness the level of pollution.
Priorities dear Mr Hypocrite! https://t.co/ggzQMn6AnA</t>
  </si>
  <si>
    <t>RT @KrishnaThavasi: First provide the citizens with clean water, spend money on sustainable energy to phase out coal based power plants.
I…</t>
  </si>
  <si>
    <t>READ: Chennai: reservoirs run dry in India's 6th biggest city
Growing cities, a warming world, &amp;amp; pollution are depleting water supplies. This is a global water crisis &amp;amp; we need urgent action - action that puts the poorest &amp;amp; least able to adapt first.
https://t.co/aUFx3Bbmgx https://t.co/GC8pUHkCZd</t>
  </si>
  <si>
    <t>RT @WaterAidPress: READ: Chennai: reservoirs run dry in India's 6th biggest city
Growing cities, a warming world, &amp;amp; pollution are depletin…</t>
  </si>
  <si>
    <t>@narendramodi why is population control and rising air pollution never a top priority for our politicians? What will we all do if we dont have a planet to live on? I dont suppose we can practice politics on Mars yet! Below is a video of the shrinking water reservoir in Chennai. https://t.co/MUnLysRsKE</t>
  </si>
  <si>
    <t>RT @keenpinks: @narendramodi why is population control and rising air pollution never a top priority for our politicians? What will we all…</t>
  </si>
  <si>
    <t>@PrakashJavdekar @DDNewsLive @moefcc @PIB_India @MIB_India @airnewsalerts @PIBMumbai @PIBHindi @MIB_Hindi @DDNewsHindi Indian Cities must have enough Clean Water Bodies and Trees ....
Cities has to be green _xD83C__xDF40_☘️_xD83C__xDF3F__xD83C__xDF31_ so that the citizens feel better mentally and physically .....
Right now it's all Concrete !!
#pollution #population #Kolkata #Bangalore #Chennai #Mumbai #Hyderabad</t>
  </si>
  <si>
    <t>Chennai’s water supply is currently half its basic requirement. The squeeze comes from years of unsustainable groundwater consumption, pollution of natural bodies of water, and now drought. Other populous Indian cities face similarly perilous futures. https://t.co/AmT24f2e4d</t>
  </si>
  <si>
    <t>हमारी आने वाली पीढ़ी को बीमार बहुत बीमार करके ही मरेंगे हम?
#future_generation #pollution #airpollution  #waterpollution  #indian  #pakistan  #chennai  #chinatown #unitedstates #world #worldindex #worldenvironmentday #awareness #gurgaon #lukhnow #Nazishhasan https://t.co/UfHlY37WpN</t>
  </si>
  <si>
    <t>@TarekFatah @nehapant19 @News18India 22% of Indians live below the poverty line, crime against women and suicides among farmers is on the rise, minorities are living in fear, there is a water crisis in Chennai, air pollution kills 100000 children every year. But discussing Zaira’s personal choice is more important.</t>
  </si>
  <si>
    <t>@TarekFatah @republic 22% of Indians live below the poverty line, crime against women and suicides among farmers is on the rise, minorities are living in fear, there is a water crisis in Chennai, air pollution kills 100000 children every year. But discussing Zaira’s personal choice is more important.</t>
  </si>
  <si>
    <t>22% of Indians live below the poverty line, crime against women and suicides among farmers is on the rise, minorities are living in fear, there is a water crisis in Chennai, air pollution kills 100000 children every year. But discussing #Zaira’s personal choice is more important.</t>
  </si>
  <si>
    <t>@ETPrime_com @EconomicTimes @rajiv_ghosh Government office premises with adequate space shall provide this as an initiative for reducing pollution. Metro Station and Railway Station wouldn't have any problem avec this. Especially, Chennai Metro has huge empty parking lot inside the vibrant city. Of course not for free.</t>
  </si>
  <si>
    <t>Why choke on city pollution, when you can have a home under the clear skies. With #ZivaArunexcello, _xD83C__xDFE8_
#ChooseCleanAir.
log on to: https://t.co/ggLzcjYbc6
#retirementhome #seniorhome #seniorcitizen #arunexcello #villas #apartments #seniorhomeecr #ECR #Chennai https://t.co/4QVBxblJQH</t>
  </si>
  <si>
    <t>Mumbai ka floods, Delhi ka pollution and chennai ka draught.. every year or every other year...for the last ten years ? 
Govt doesn't care or people don't care ? 
Wonder where this will end. 
I'm off to #hell anyway.</t>
  </si>
  <si>
    <t>@Zishaan Every city has its own devastating story to tell, we just heard about Chennai water crisis. Pollution/Hot climate in Delhi are unpleasant and unbearable,  it's an alarm to wake-up the human within us - else nature will take its own course.</t>
  </si>
  <si>
    <t>@riskybitttu @kunalkamra88 Tmlog ko kaam dhanda nahi h kya india m itni be roz gaari h mehgayi h chennai m pani ki kami h next year tak bahut shehr m kami hogi pani ki. Pollution itna h. Crime rates bade h. Ak dusre ki burai nikalne se achcha. Hai govt se sawal karo na muddo par. Bachche mare 150. Pucho.</t>
  </si>
  <si>
    <t>Even as the Chennai Metropolitan Water Supply and Sewerage Board (CMWSSB) claims that it supplies clean drinking water to the residents, Water Resources Organisation (WRO) of the Public Works Department states otherwise. #pollution https://t.co/EFFr7UkXuB</t>
  </si>
  <si>
    <t>Environment issues are alarms for us...
India's major cities are experiencing disasters...
Chennai is without water and Mumbai is flooded with it. Delhi is without pure air.
#ClimateBreakdown 
#ClimateBreakdown 
#drought 
#pollution 
#MumbaiRains 
#delhipollution
#environment</t>
  </si>
  <si>
    <t>@Uber it is about my last trip where we hired cab to chennai railway station, it was a real hot climate and  traffic pollution around but driver didn't switch on the AC because he didn't had enough fuel,</t>
  </si>
  <si>
    <t>RT @RajeevSaraf9: @Uber it is about my last trip where we hired cab to chennai railway station, it was a real hot climate and  traffic poll…</t>
  </si>
  <si>
    <t>RT @Ivvanrider: @GautamGambhir I am from chennai, among the cities I visited, I feel Delhi is the worst. Poor air quality(ruthlessly killin…</t>
  </si>
  <si>
    <t>@GautamGambhir I am from chennai, among the cities I visited, I feel Delhi is the worst. Poor air quality(ruthlessly killing people), pathetic parking facilities, literally no respect to traffic rules, solidwaste management at the worst and zero cleanliness. Why is tht city so chaotic?</t>
  </si>
  <si>
    <t>RT @AnvaySingh: State of some of the biggest cities of our country:
Delhi: Battling Pollution
Chennai: Battling Drought
Mumbai: Battling F…</t>
  </si>
  <si>
    <t>@rajnathsingh Malik Lko mein pollution or water control k liye kuch kadam uthaye...agar Abhi koi kadam nhi uthaya gya toh kuch saalo mein Chennai ban jayega</t>
  </si>
  <si>
    <t>State of some of the biggest cities of our country:
Delhi: Battling Pollution
Chennai: Battling Drought
Mumbai: Battling Flood
Bangalore:Depleting Groundwater Level
And the future doesn't look good either.
It's time to step up!!!
#MumbaiRains #ChennaiWaterCrisis</t>
  </si>
  <si>
    <t>RT @IndicBookClub: Bhavesh Kansara @kansaratva's wickedly funny "Twisted Threads: A Satire on Power, Politics and Pollution"
https://t.co/r…</t>
  </si>
  <si>
    <t>Bhavesh Kansara @kansaratva's wickedly funny "Twisted Threads: A Satire on Power, Politics and Pollution"
https://t.co/rSOWjhWH1e
Sat, July 20, 2019
5:30 PM – 7:30 PM
Parampara Building, Kasturi Rangan Rd, Teynampet, Chennai</t>
  </si>
  <si>
    <t>The 6 Indian metros Delhi, Bengaluru, Mumbai, Kolkata, Chennai and Hyderabad which have high vehicular population and diesel consumption are hotspots of air pollutant nitrogen oxide: @Greenpeace 
via @livemint https://t.co/YMocqnHSZo #airpollution #pollution</t>
  </si>
  <si>
    <t>Recent water logging in Mumbai and water scarcity in Chennai is due to incorrect planning.We should give stress for improvement of infrastructure in village for creating small town rather than large city for permanent solution  of pollution,road,building,drainage and water etc.</t>
  </si>
  <si>
    <t>Chennai: Vedanta alleges gypsum leak in Sterlite unit and blames the state and TN pollution control board https://t.co/MU8x6oDdvb via @timesofindia</t>
  </si>
  <si>
    <t>Chennai :- Water Scarcity.
Mumbai :- Devastating Flood.
Delhi :- Fatal Air Pollution.  
Meanwhile @htTweets 
#bottlecapchallenge https://t.co/2lbLlR7smT</t>
  </si>
  <si>
    <t>@KasthuriShankar Agree but if you look pollution e-vehicles are good for the long term if we want to live in this world. Already due to global warming Chennai not far away for snowing :)</t>
  </si>
  <si>
    <t>Water crisis in Chennai.
Air pollution in Delhi.
Mumbai was drowning, just about a week ago. Amid these environmental emergencies, how 'green' is #Modi govt's #Budget2019? For @TheQuint.
https://t.co/VYIwod3Yhi</t>
  </si>
  <si>
    <t>While 
Everybody is talking about chennai's  water scarcity problem , Mumbai's flood problem and delhi's air pollution problem - 
Meanwhile 
Kolkata- https://t.co/PnPh0HZYbm</t>
  </si>
  <si>
    <t>India _xD83C__xDDEE__xD83C__xDDF3_ builds roads using waste plastic. They are surprisingly strong. Chennai has been frontrunner. Giving plastic waste value is critical to beat plastic pollution!
 https://t.co/At2816rRwT</t>
  </si>
  <si>
    <t>RT @ErikSolheim: India _xD83C__xDDEE__xD83C__xDDF3_ builds roads using waste plastic. They are surprisingly strong. Chennai has been frontrunner. Giving plastic wast…</t>
  </si>
  <si>
    <t>@KarunaGopal1 Good luck! Nepal would need it very badly - Kathmandu looks like the Chennai of 30 years ago full of dust &amp;amp; pollution.A face cover ( nose cover)  would be greatly advised. Visit to Pasupatheeswarar is a a blessing to be with him during Abhishekam ! Bynd wds!! Om Namasivaya!</t>
  </si>
  <si>
    <t>Plastic factories around water bodies and swaths of lands filled with plastic in Shahpur in thane (near Manas mandir). Disgusting pollution levels - Chennai water crisis is not far @CMOMaharashtra @Dev_Fadnavis @mygovMaha #mpcb</t>
  </si>
  <si>
    <t>Why there is no one taking pain for controlling air pollution in Chennai? Many autos, taxis, trunks vomit dangerous smoke like anything.Plz help to crab air pollution.Less pollution will help to good rain. @chennaipolice_ @CMOTamilNadu @chennaiweather @Kalaignarnews
@ThanthiTV</t>
  </si>
  <si>
    <t>This team of Chennai fisherman have been cleaning up the ocean and have cleared over 300 tonnes of waste in the past few years. Read more on their herculean efforts and how they plan on spreading awareness. https://t.co/2Mub4FmWJw https://t.co/Roqi5oiTgt</t>
  </si>
  <si>
    <t>@Nidhi Why no show on water crisis in Chennai which can lead to water policy for the country. Also nothing on pollution ? Only during Diwali? _xD83D__xDE31_</t>
  </si>
  <si>
    <t>RT @priyank018: Why there is no one taking pain for controlling air pollution in Chennai? Many autos, taxis, trunks vomit dangerous smoke l…</t>
  </si>
  <si>
    <t>https://yourstory.com/socialstory/2019/06/chennai-water-crisis-plastic-pollution-migrant-labourers</t>
  </si>
  <si>
    <t>https://www.thehindu.com/news/national/policy-on-electric-vehicles-well-thought-out-rajiv-kumar/article28218450.ece</t>
  </si>
  <si>
    <t>https://twitter.com/sumanthraman/status/1145214196587433984</t>
  </si>
  <si>
    <t>https://www.bbc.co.uk/news/world-asia-india-48703464</t>
  </si>
  <si>
    <t>https://www.washingtonpost.com/world/2019/06/28/major-indian-city-runs-out-water-million-people-pray-rain</t>
  </si>
  <si>
    <t>http://www.ziva-arunexcello.com</t>
  </si>
  <si>
    <t>https://www.dtnext.in/News/City/2019/07/03012407/1154688/Metrowater-draws-from-polluted-Retteri-lake.vpf</t>
  </si>
  <si>
    <t>https://indicbookclub.com/book/5c21e3c29421f952a95d4322</t>
  </si>
  <si>
    <t>https://www.livemint.com/news/india/six-indian-metros-are-hotspots-of-air-pollutant-nitrogen-oxide-greenpeace-1562245277547.html</t>
  </si>
  <si>
    <t>http://toi.in/micron/redirect.html?str=iICfnZ/a24gj</t>
  </si>
  <si>
    <t>https://www.thequint.com/news/environment/environment-budget-2019</t>
  </si>
  <si>
    <t>https://www.thehindu.com/news/cities/chennai/what-chennai-fishermen-are-doing-to-combat-oceanic-plastic-pollution/article27559100.ece</t>
  </si>
  <si>
    <t>yourstory.com</t>
  </si>
  <si>
    <t>thehindu.com</t>
  </si>
  <si>
    <t>twitter.com</t>
  </si>
  <si>
    <t>co.uk</t>
  </si>
  <si>
    <t>washingtonpost.com</t>
  </si>
  <si>
    <t>ziva-arunexcello.com</t>
  </si>
  <si>
    <t>dtnext.in</t>
  </si>
  <si>
    <t>indicbookclub.com</t>
  </si>
  <si>
    <t>livemint.com</t>
  </si>
  <si>
    <t>toi.in</t>
  </si>
  <si>
    <t>thequint.com</t>
  </si>
  <si>
    <t>sstop5</t>
  </si>
  <si>
    <t>electricmotor chennai detroit nitiaayog teachsdgs energy mobility electricvehicles electricity autonomousvehicles pollution icengine car</t>
  </si>
  <si>
    <t>electricmotor chennai</t>
  </si>
  <si>
    <t>pollution population kolkata bangalore chennai mumbai hyderabad</t>
  </si>
  <si>
    <t>future_generation pollution airpollution waterpollution indian pakistan chennai chinatown unitedstates world worldindex worldenvironmentday awareness gurgaon lukhnow nazishhasan</t>
  </si>
  <si>
    <t>zaira</t>
  </si>
  <si>
    <t>zivaarunexcello choosecleanair retirementhome seniorhome seniorcitizen arunexcello villas apartments seniorhomeecr ecr chennai</t>
  </si>
  <si>
    <t>hell</t>
  </si>
  <si>
    <t>pollution</t>
  </si>
  <si>
    <t>climatebreakdown climatebreakdown drought pollution mumbairains delhipollution environment</t>
  </si>
  <si>
    <t>mumbairains chennaiwatercrisis</t>
  </si>
  <si>
    <t>airpollution pollution</t>
  </si>
  <si>
    <t>bottlecapchallenge</t>
  </si>
  <si>
    <t>modi budget2019</t>
  </si>
  <si>
    <t>mpcb</t>
  </si>
  <si>
    <t>https://pbs.twimg.com/media/D-NV4bmU0AAldRu.jpg</t>
  </si>
  <si>
    <t>https://pbs.twimg.com/media/D-ScjXdUEAInDFS.jpg</t>
  </si>
  <si>
    <t>https://pbs.twimg.com/media/D9mHKZ4WwAA8zp9.jpg</t>
  </si>
  <si>
    <t>https://pbs.twimg.com/ext_tw_video_thumb/1145604364934848512/pu/img/GQylQNwAZ7rB_yBx.jpg</t>
  </si>
  <si>
    <t>https://pbs.twimg.com/media/D-ahpiKUEAAmKpe.jpg</t>
  </si>
  <si>
    <t>https://pbs.twimg.com/media/D-cuU_nU4AEfgjA.jpg</t>
  </si>
  <si>
    <t>https://pbs.twimg.com/media/D-tTWjKUIAAj2J_.jpg</t>
  </si>
  <si>
    <t>https://pbs.twimg.com/media/D-ysv7FVAAEjewL.jpg</t>
  </si>
  <si>
    <t>https://pbs.twimg.com/amplify_video_thumb/1134396541697961984/img/mZmVDygCTMJ-ypBQ.jpg</t>
  </si>
  <si>
    <t>https://pbs.twimg.com/media/D-9qGmyXsAYpOcv.jpg</t>
  </si>
  <si>
    <t>http://pbs.twimg.com/profile_images/763336353392173057/cJ-LmZMM_normal.jpg</t>
  </si>
  <si>
    <t>http://pbs.twimg.com/profile_images/774138290597302272/9sTMr9Za_normal.jpg</t>
  </si>
  <si>
    <t>http://abs.twimg.com/sticky/default_profile_images/default_profile_normal.png</t>
  </si>
  <si>
    <t>http://pbs.twimg.com/profile_images/980407902409129985/r6JYf7Pi_normal.jpg</t>
  </si>
  <si>
    <t>http://pbs.twimg.com/profile_images/1023797318552715264/VXgD9tmJ_normal.jpg</t>
  </si>
  <si>
    <t>http://pbs.twimg.com/profile_images/1118145326660112384/qQGwfdLl_normal.jpg</t>
  </si>
  <si>
    <t>http://pbs.twimg.com/profile_images/1119977004621713408/LUGJd4pG_normal.jpg</t>
  </si>
  <si>
    <t>http://pbs.twimg.com/profile_images/1140277664399278080/g9NTI2wG_normal.jpg</t>
  </si>
  <si>
    <t>http://pbs.twimg.com/profile_images/1147418496818483200/nTb-2HOF_normal.jpg</t>
  </si>
  <si>
    <t>http://pbs.twimg.com/profile_images/1111340559480827904/Lg4dYyeq_normal.jpg</t>
  </si>
  <si>
    <t>http://pbs.twimg.com/profile_images/1135905559285325825/2mBoG6Wv_normal.jpg</t>
  </si>
  <si>
    <t>http://pbs.twimg.com/profile_images/1130050142411866112/GR9mR15D_normal.jpg</t>
  </si>
  <si>
    <t>http://pbs.twimg.com/profile_images/1140225441124384768/r7b4FBco_normal.jpg</t>
  </si>
  <si>
    <t>http://pbs.twimg.com/profile_images/644173244359163904/MT8Ia0FE_normal.jpg</t>
  </si>
  <si>
    <t>http://pbs.twimg.com/profile_images/1046329519395803137/61piLJoM_normal.jpg</t>
  </si>
  <si>
    <t>http://pbs.twimg.com/profile_images/924620488034344960/S72yDRef_normal.jpg</t>
  </si>
  <si>
    <t>http://pbs.twimg.com/profile_images/1017300498733387776/C5rbZDOr_normal.jpg</t>
  </si>
  <si>
    <t>http://pbs.twimg.com/profile_images/1131361354978418688/l-RrSQx5_normal.jpg</t>
  </si>
  <si>
    <t>http://pbs.twimg.com/profile_images/1146838373690007552/laTM_3KH_normal.jpg</t>
  </si>
  <si>
    <t>http://pbs.twimg.com/profile_images/754775216098717696/NrKVDsEf_normal.jpg</t>
  </si>
  <si>
    <t>http://pbs.twimg.com/profile_images/982650298987634689/g7BpWy0b_normal.jpg</t>
  </si>
  <si>
    <t>http://pbs.twimg.com/profile_images/754207981970087936/8Cqso4Bl_normal.jpg</t>
  </si>
  <si>
    <t>http://pbs.twimg.com/profile_images/949915332763947008/hFpY1ifA_normal.jpg</t>
  </si>
  <si>
    <t>http://pbs.twimg.com/profile_images/1027275205574459392/43Qpgo1J_normal.jpg</t>
  </si>
  <si>
    <t>http://pbs.twimg.com/profile_images/707091225224974336/qKHdlznI_normal.jpg</t>
  </si>
  <si>
    <t>http://pbs.twimg.com/profile_images/1071194857517998081/s0YtIsoL_normal.jpg</t>
  </si>
  <si>
    <t>http://pbs.twimg.com/profile_images/1111312484705538048/VeNaiGPh_normal.jpg</t>
  </si>
  <si>
    <t>http://pbs.twimg.com/profile_images/1133222224893272064/NPXRM3kZ_normal.jpg</t>
  </si>
  <si>
    <t>http://pbs.twimg.com/profile_images/644901765272371200/joMZAyFg_normal.jpg</t>
  </si>
  <si>
    <t>http://pbs.twimg.com/profile_images/972096547939696640/jPM6woAT_normal.jpg</t>
  </si>
  <si>
    <t>http://pbs.twimg.com/profile_images/1006569780650786816/WlnEPD0d_normal.jpg</t>
  </si>
  <si>
    <t>http://pbs.twimg.com/profile_images/1147488203407912963/8VDAsi79_normal.jpg</t>
  </si>
  <si>
    <t>http://pbs.twimg.com/profile_images/1131974743891095557/_frGU0hO_normal.jpg</t>
  </si>
  <si>
    <t>http://pbs.twimg.com/profile_images/501416583353626624/bMSDIYHq_normal.jpeg</t>
  </si>
  <si>
    <t>http://pbs.twimg.com/profile_images/1119703269482196992/D4a61KIN_normal.jpg</t>
  </si>
  <si>
    <t>http://pbs.twimg.com/profile_images/1146007883068432384/KHiTUTCK_normal.jpg</t>
  </si>
  <si>
    <t>http://pbs.twimg.com/profile_images/1088440396538044416/r7L9DjIF_normal.jpg</t>
  </si>
  <si>
    <t>http://pbs.twimg.com/profile_images/797386232905011200/-zA9PQRm_normal.jpg</t>
  </si>
  <si>
    <t>http://pbs.twimg.com/profile_images/1084759863467491328/e0G8OKQb_normal.jpg</t>
  </si>
  <si>
    <t>http://pbs.twimg.com/profile_images/948848968854773760/Cuilg37v_normal.jpg</t>
  </si>
  <si>
    <t>http://pbs.twimg.com/profile_images/635718649672654848/MmM2nOT1_normal.jpg</t>
  </si>
  <si>
    <t>https://twitter.com/#!/_socialstory/status/1144807393651560448</t>
  </si>
  <si>
    <t>https://twitter.com/#!/karuntyagi1978/status/1144820274900029441</t>
  </si>
  <si>
    <t>https://twitter.com/#!/kreshandinesh12/status/1144853162290843648</t>
  </si>
  <si>
    <t>https://twitter.com/#!/esantoshkumarpa/status/1145206439108939783</t>
  </si>
  <si>
    <t>https://twitter.com/#!/jeypeefarm/status/1145212375903002624</t>
  </si>
  <si>
    <t>https://twitter.com/#!/wetamilans/status/1145215639285579776</t>
  </si>
  <si>
    <t>https://twitter.com/#!/aim_hyd/status/1145264947791720451</t>
  </si>
  <si>
    <t>https://twitter.com/#!/krishnathavasi/status/1145318935178272768</t>
  </si>
  <si>
    <t>https://twitter.com/#!/grpjbf31e1s2ymc/status/1145319407851151360</t>
  </si>
  <si>
    <t>https://twitter.com/#!/wateraidpress/status/1142093044436656128</t>
  </si>
  <si>
    <t>https://twitter.com/#!/akshiartgupta/status/1145480275058515970</t>
  </si>
  <si>
    <t>https://twitter.com/#!/keenpinks/status/1145604398065733633</t>
  </si>
  <si>
    <t>https://twitter.com/#!/immanentwords/status/1145604989630308353</t>
  </si>
  <si>
    <t>https://twitter.com/#!/dmeister89/status/1145607490567979008</t>
  </si>
  <si>
    <t>https://twitter.com/#!/janetnotjackson/status/1145763344277803008</t>
  </si>
  <si>
    <t>https://twitter.com/#!/nazishhasan01/status/1145780904586952704</t>
  </si>
  <si>
    <t>https://twitter.com/#!/teaisfuntastic1/status/1145811424285011975</t>
  </si>
  <si>
    <t>https://twitter.com/#!/teaisfuntastic1/status/1145811557013741570</t>
  </si>
  <si>
    <t>https://twitter.com/#!/teaisfuntastic1/status/1145814054080000000</t>
  </si>
  <si>
    <t>https://twitter.com/#!/thesenathipathi/status/1145920434094743552</t>
  </si>
  <si>
    <t>https://twitter.com/#!/zarunexcello/status/1145935586596806656</t>
  </si>
  <si>
    <t>https://twitter.com/#!/queergrlkahanis/status/1145992855204220928</t>
  </si>
  <si>
    <t>https://twitter.com/#!/rashidib/status/1146019912810287104</t>
  </si>
  <si>
    <t>https://twitter.com/#!/sohail95624705/status/1146059038125260800</t>
  </si>
  <si>
    <t>https://twitter.com/#!/dt_next/status/1146253996203495425</t>
  </si>
  <si>
    <t>https://twitter.com/#!/ali53016669/status/1146376536452239361</t>
  </si>
  <si>
    <t>https://twitter.com/#!/rajeevsaraf9/status/1146030377917489153</t>
  </si>
  <si>
    <t>https://twitter.com/#!/cabipoolchn/status/1146036448052809728</t>
  </si>
  <si>
    <t>https://twitter.com/#!/cabipoolchn/status/1146383769907191808</t>
  </si>
  <si>
    <t>https://twitter.com/#!/ivvanrider/status/1146370792113897473</t>
  </si>
  <si>
    <t>https://twitter.com/#!/cabipooldel/status/1146384713944371200</t>
  </si>
  <si>
    <t>https://twitter.com/#!/messikabeta/status/1146417319947587584</t>
  </si>
  <si>
    <t>https://twitter.com/#!/devendra_46/status/1146441070902833155</t>
  </si>
  <si>
    <t>https://twitter.com/#!/anvaysingh/status/1146408919897714689</t>
  </si>
  <si>
    <t>https://twitter.com/#!/ghaz_ali_/status/1146443696910422021</t>
  </si>
  <si>
    <t>https://twitter.com/#!/nayagam_p/status/1146700736052383744</t>
  </si>
  <si>
    <t>https://twitter.com/#!/r0nshah/status/1146701011299577857</t>
  </si>
  <si>
    <t>https://twitter.com/#!/kamath_nandini/status/1146702629256306688</t>
  </si>
  <si>
    <t>https://twitter.com/#!/doc_20kd/status/1146703066248306688</t>
  </si>
  <si>
    <t>https://twitter.com/#!/equateall/status/1146703647876608000</t>
  </si>
  <si>
    <t>https://twitter.com/#!/indicbookclub/status/1146697822135189505</t>
  </si>
  <si>
    <t>https://twitter.com/#!/kansaratva/status/1146700463254822912</t>
  </si>
  <si>
    <t>https://twitter.com/#!/brdshah/status/1146708465659854848</t>
  </si>
  <si>
    <t>https://twitter.com/#!/rsriram9/status/1146941764131065860</t>
  </si>
  <si>
    <t>https://twitter.com/#!/manindrakumarm5/status/1147002510059556864</t>
  </si>
  <si>
    <t>https://twitter.com/#!/meeramohanty/status/1147035301870616581</t>
  </si>
  <si>
    <t>https://twitter.com/#!/geekyjunk/status/1147102193054441472</t>
  </si>
  <si>
    <t>https://twitter.com/#!/david_sam99/status/1147160792380387328</t>
  </si>
  <si>
    <t>https://twitter.com/#!/mythreyeeramesh/status/1147480310092726272</t>
  </si>
  <si>
    <t>https://twitter.com/#!/creatorsmixed/status/1147481956306657280</t>
  </si>
  <si>
    <t>https://twitter.com/#!/eriksolheim/status/1135359203550420992</t>
  </si>
  <si>
    <t>https://twitter.com/#!/kilimandege/status/1147491992269676546</t>
  </si>
  <si>
    <t>https://twitter.com/#!/balasibra108/status/1147866821497933826</t>
  </si>
  <si>
    <t>https://twitter.com/#!/abhinavsurana1/status/1148145507266514944</t>
  </si>
  <si>
    <t>https://twitter.com/#!/priyank018/status/1148193104744210432</t>
  </si>
  <si>
    <t>https://twitter.com/#!/ekboondhpani/status/1148253093018161152</t>
  </si>
  <si>
    <t>https://twitter.com/#!/ravikr/status/1148256409785470976</t>
  </si>
  <si>
    <t>https://twitter.com/#!/vashisth_sagar/status/1148272165101268992</t>
  </si>
  <si>
    <t>1144807393651560448</t>
  </si>
  <si>
    <t>1144820274900029441</t>
  </si>
  <si>
    <t>1144853162290843648</t>
  </si>
  <si>
    <t>1145206439108939783</t>
  </si>
  <si>
    <t>1145212375903002624</t>
  </si>
  <si>
    <t>1145215639285579776</t>
  </si>
  <si>
    <t>1145264947791720451</t>
  </si>
  <si>
    <t>1145318935178272768</t>
  </si>
  <si>
    <t>1145319407851151360</t>
  </si>
  <si>
    <t>1142093044436656128</t>
  </si>
  <si>
    <t>1145480275058515970</t>
  </si>
  <si>
    <t>1145604398065733633</t>
  </si>
  <si>
    <t>1145604989630308353</t>
  </si>
  <si>
    <t>1145607490567979008</t>
  </si>
  <si>
    <t>1145763344277803008</t>
  </si>
  <si>
    <t>1145780904586952704</t>
  </si>
  <si>
    <t>1145811424285011975</t>
  </si>
  <si>
    <t>1145811557013741570</t>
  </si>
  <si>
    <t>1145814054080000000</t>
  </si>
  <si>
    <t>1145920434094743552</t>
  </si>
  <si>
    <t>1145935586596806656</t>
  </si>
  <si>
    <t>1145992855204220928</t>
  </si>
  <si>
    <t>1146019912810287104</t>
  </si>
  <si>
    <t>1146059038125260800</t>
  </si>
  <si>
    <t>1146253996203495425</t>
  </si>
  <si>
    <t>1146376536452239361</t>
  </si>
  <si>
    <t>1146030377917489153</t>
  </si>
  <si>
    <t>1146036448052809728</t>
  </si>
  <si>
    <t>1146383769907191808</t>
  </si>
  <si>
    <t>1146370792113897473</t>
  </si>
  <si>
    <t>1146384713944371200</t>
  </si>
  <si>
    <t>1146417319947587584</t>
  </si>
  <si>
    <t>1146441070902833155</t>
  </si>
  <si>
    <t>1146408919897714689</t>
  </si>
  <si>
    <t>1146443696910422021</t>
  </si>
  <si>
    <t>1146700736052383744</t>
  </si>
  <si>
    <t>1146701011299577857</t>
  </si>
  <si>
    <t>1146702629256306688</t>
  </si>
  <si>
    <t>1146703066248306688</t>
  </si>
  <si>
    <t>1146703647876608000</t>
  </si>
  <si>
    <t>1146697822135189505</t>
  </si>
  <si>
    <t>1146700463254822912</t>
  </si>
  <si>
    <t>1146708465659854848</t>
  </si>
  <si>
    <t>1146941764131065860</t>
  </si>
  <si>
    <t>1147002510059556864</t>
  </si>
  <si>
    <t>1147035301870616581</t>
  </si>
  <si>
    <t>1147102193054441472</t>
  </si>
  <si>
    <t>1147160792380387328</t>
  </si>
  <si>
    <t>1147480310092726272</t>
  </si>
  <si>
    <t>1147481956306657280</t>
  </si>
  <si>
    <t>1135359203550420992</t>
  </si>
  <si>
    <t>1147491992269676546</t>
  </si>
  <si>
    <t>1147866821497933826</t>
  </si>
  <si>
    <t>1148145507266514944</t>
  </si>
  <si>
    <t>1148193104744210432</t>
  </si>
  <si>
    <t>1148253093018161152</t>
  </si>
  <si>
    <t>1148256409785470976</t>
  </si>
  <si>
    <t>1148272165101268992</t>
  </si>
  <si>
    <t>1145204369014444032</t>
  </si>
  <si>
    <t>1145592703519903744</t>
  </si>
  <si>
    <t>1145757717040128003</t>
  </si>
  <si>
    <t>1145720504692748288</t>
  </si>
  <si>
    <t>1145896541556580352</t>
  </si>
  <si>
    <t>1145973384469045248</t>
  </si>
  <si>
    <t>1145914101752721408</t>
  </si>
  <si>
    <t>1146367570871640064</t>
  </si>
  <si>
    <t>1146440185023852544</t>
  </si>
  <si>
    <t>1146697820805582848</t>
  </si>
  <si>
    <t>1147160085703135232</t>
  </si>
  <si>
    <t>1147777935476051968</t>
  </si>
  <si>
    <t>1148144593663225857</t>
  </si>
  <si>
    <t>1148227428684316680</t>
  </si>
  <si>
    <t/>
  </si>
  <si>
    <t>471741741</t>
  </si>
  <si>
    <t>18839785</t>
  </si>
  <si>
    <t>1072993274</t>
  </si>
  <si>
    <t>17537467</t>
  </si>
  <si>
    <t>905773949333651456</t>
  </si>
  <si>
    <t>14206027</t>
  </si>
  <si>
    <t>1098203771505647617</t>
  </si>
  <si>
    <t>19103481</t>
  </si>
  <si>
    <t>99448420</t>
  </si>
  <si>
    <t>1346439824</t>
  </si>
  <si>
    <t>757111044800024576</t>
  </si>
  <si>
    <t>324969818</t>
  </si>
  <si>
    <t>1057537632006168576</t>
  </si>
  <si>
    <t>846342242126188544</t>
  </si>
  <si>
    <t>3184454384</t>
  </si>
  <si>
    <t>en</t>
  </si>
  <si>
    <t>hi</t>
  </si>
  <si>
    <t>tl</t>
  </si>
  <si>
    <t>1145214196587433984</t>
  </si>
  <si>
    <t>Buffer</t>
  </si>
  <si>
    <t>Twitter for Android</t>
  </si>
  <si>
    <t>Tamil_BOT</t>
  </si>
  <si>
    <t>Twitter Web Client</t>
  </si>
  <si>
    <t>Twitter for iPhone</t>
  </si>
  <si>
    <t>Twitter Web App</t>
  </si>
  <si>
    <t>RT/FAV Bot CHN</t>
  </si>
  <si>
    <t>RT/FAV Bot DEL</t>
  </si>
  <si>
    <t>TweetDeck</t>
  </si>
  <si>
    <t>Hootsuite Inc.</t>
  </si>
  <si>
    <t>Retweet</t>
  </si>
  <si>
    <t>77.942133,9.567216 
77.968516,9.567216 
77.968516,9.613804 
77.942133,9.613804</t>
  </si>
  <si>
    <t>-77.119401,38.801826 
-76.909396,38.801826 
-76.909396,38.9953797 
-77.119401,38.9953797</t>
  </si>
  <si>
    <t>77.302126,28.443981 
77.695326,28.443981 
77.695326,28.647131 
77.302126,28.647131</t>
  </si>
  <si>
    <t>India</t>
  </si>
  <si>
    <t>United States</t>
  </si>
  <si>
    <t>IN</t>
  </si>
  <si>
    <t>US</t>
  </si>
  <si>
    <t>Virudhunagar, India</t>
  </si>
  <si>
    <t>Washington, DC</t>
  </si>
  <si>
    <t>Noida, India</t>
  </si>
  <si>
    <t>4c5da31ab17fb2d7</t>
  </si>
  <si>
    <t>01fbe706f872cb32</t>
  </si>
  <si>
    <t>2e6064382c71b343</t>
  </si>
  <si>
    <t>Virudhunagar</t>
  </si>
  <si>
    <t>Washington</t>
  </si>
  <si>
    <t>Noida</t>
  </si>
  <si>
    <t>city</t>
  </si>
  <si>
    <t>https://api.twitter.com/1.1/geo/id/4c5da31ab17fb2d7.json</t>
  </si>
  <si>
    <t>https://api.twitter.com/1.1/geo/id/01fbe706f872cb32.json</t>
  </si>
  <si>
    <t>https://api.twitter.com/1.1/geo/id/2e6064382c71b343.json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</si>
  <si>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</si>
  <si>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</si>
  <si>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</si>
  <si>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</si>
  <si>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</si>
  <si>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</si>
  <si>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</si>
  <si>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</si>
  <si>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</si>
  <si>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</si>
  <si>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</si>
  <si>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</si>
  <si>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</si>
  <si>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</si>
  <si>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</si>
  <si>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</si>
  <si>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</si>
  <si>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</si>
  <si>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</si>
  <si>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</si>
  <si>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</si>
  <si>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SocialStory</t>
  </si>
  <si>
    <t>Karun Tyagi</t>
  </si>
  <si>
    <t>JESUS</t>
  </si>
  <si>
    <t>Esantoshkumarpatro</t>
  </si>
  <si>
    <t>PMO India</t>
  </si>
  <si>
    <t>Narendra Modi</t>
  </si>
  <si>
    <t>ஜேப்பி Farm पलनीस्वर</t>
  </si>
  <si>
    <t>Tamil Nadu - News</t>
  </si>
  <si>
    <t>Awami Insaaf Movement</t>
  </si>
  <si>
    <t>கிருஷ்ணகுமார் த - Krishnakumar T</t>
  </si>
  <si>
    <t>அருண் இராசு</t>
  </si>
  <si>
    <t>WaterAid Press</t>
  </si>
  <si>
    <t>Akshi</t>
  </si>
  <si>
    <t>Pinks</t>
  </si>
  <si>
    <t>Immanent Words</t>
  </si>
  <si>
    <t>Debjit Majumder</t>
  </si>
  <si>
    <t>दूरदर्शन न्यूज़</t>
  </si>
  <si>
    <t>एमआईबी हिंदी</t>
  </si>
  <si>
    <t>पीआईबी हिंदी</t>
  </si>
  <si>
    <t>PIB in Maharashtra</t>
  </si>
  <si>
    <t>All India Radio News</t>
  </si>
  <si>
    <t>MIB India</t>
  </si>
  <si>
    <t>PIB India</t>
  </si>
  <si>
    <t>MoEF&amp;CC</t>
  </si>
  <si>
    <t>Doordarshan News</t>
  </si>
  <si>
    <t>Prakash Javadekar</t>
  </si>
  <si>
    <t>Janet Li</t>
  </si>
  <si>
    <t>Happy Trip</t>
  </si>
  <si>
    <t>Tea is fun-tas-tick</t>
  </si>
  <si>
    <t>News18 India</t>
  </si>
  <si>
    <t>Neha Pant</t>
  </si>
  <si>
    <t>Republic</t>
  </si>
  <si>
    <t>Tarek Fatah</t>
  </si>
  <si>
    <t>Vijay Senathipathi</t>
  </si>
  <si>
    <t>Rajiv Ghosh</t>
  </si>
  <si>
    <t>EconomicTimes</t>
  </si>
  <si>
    <t>ET Prime</t>
  </si>
  <si>
    <t>Ziva Arunexcello</t>
  </si>
  <si>
    <t>Queer Girl _xD83C__xDF08_</t>
  </si>
  <si>
    <t>Rashid Mahmood</t>
  </si>
  <si>
    <t>Zishaan Hayath</t>
  </si>
  <si>
    <t>sohail</t>
  </si>
  <si>
    <t>Kunal Kamra</t>
  </si>
  <si>
    <t>Wagh dipak</t>
  </si>
  <si>
    <t>DT Next</t>
  </si>
  <si>
    <t>Ali Lokhandwala</t>
  </si>
  <si>
    <t>Rajeev Saraf</t>
  </si>
  <si>
    <t>Uber</t>
  </si>
  <si>
    <t>Cabipool Chennai</t>
  </si>
  <si>
    <t>Gautam Gambhir</t>
  </si>
  <si>
    <t>Ivvan Lendil</t>
  </si>
  <si>
    <t>Cabipool Delhi</t>
  </si>
  <si>
    <t>BARCA for Life!!</t>
  </si>
  <si>
    <t>Anvay Singh</t>
  </si>
  <si>
    <t>Devendra</t>
  </si>
  <si>
    <t>Rajnath Singh</t>
  </si>
  <si>
    <t>Shahrukh Ali</t>
  </si>
  <si>
    <t>FOURmidables</t>
  </si>
  <si>
    <t>Kansarapedia</t>
  </si>
  <si>
    <t>Indic Book Club</t>
  </si>
  <si>
    <t>Madhatter_xD83C__xDDEE__xD83C__xDDF3_</t>
  </si>
  <si>
    <t>Nandini Kamath</t>
  </si>
  <si>
    <t>PatRick</t>
  </si>
  <si>
    <t>NEET - CET - AIIMS - IIT JEE</t>
  </si>
  <si>
    <t>Bhavesh Shah</t>
  </si>
  <si>
    <t>R Sriram</t>
  </si>
  <si>
    <t>Livemint</t>
  </si>
  <si>
    <t>Greenpeace</t>
  </si>
  <si>
    <t>Manindra kumar mohanty</t>
  </si>
  <si>
    <t>Meera Mohanty</t>
  </si>
  <si>
    <t>Times of India</t>
  </si>
  <si>
    <t>Naman Shankhydhar</t>
  </si>
  <si>
    <t>Hindustan Times</t>
  </si>
  <si>
    <t>david</t>
  </si>
  <si>
    <t>Kasturi Shankar</t>
  </si>
  <si>
    <t>Mythreyee</t>
  </si>
  <si>
    <t>The Quint</t>
  </si>
  <si>
    <t>THE MIXED CREATORS</t>
  </si>
  <si>
    <t>Erik Solheim</t>
  </si>
  <si>
    <t>Raj</t>
  </si>
  <si>
    <t>BG</t>
  </si>
  <si>
    <t>Karuna Gopal</t>
  </si>
  <si>
    <t>Abhinav Surana</t>
  </si>
  <si>
    <t>MyGov Maharashtra</t>
  </si>
  <si>
    <t>Devendra Fadnavis</t>
  </si>
  <si>
    <t>CMO Maharashtra</t>
  </si>
  <si>
    <t>Priyank Singh</t>
  </si>
  <si>
    <t>Thanthi TV</t>
  </si>
  <si>
    <t>Kalaignar Seithigal</t>
  </si>
  <si>
    <t>Chennai Weather</t>
  </si>
  <si>
    <t>Edappadi K Palaniswami</t>
  </si>
  <si>
    <t>Chennai City Police</t>
  </si>
  <si>
    <t>Ek Boondh Pani</t>
  </si>
  <si>
    <t>Ravikumar Rajagopal</t>
  </si>
  <si>
    <t>Nidhi Razdan</t>
  </si>
  <si>
    <t>AgoraPhobia</t>
  </si>
  <si>
    <t>India's leading destination for Social Entrepreneurs</t>
  </si>
  <si>
    <t>I love social working,
I love my wife &amp; child,
I love my Appa &amp; Amma,
Totally i love my Family
Dinesh</t>
  </si>
  <si>
    <t>Office of the Prime Minister of India</t>
  </si>
  <si>
    <t>Prime Minister of India</t>
  </si>
  <si>
    <t>தமிழன்‌. _xD83C__xDDEE__xD83C__xDDF3_ किसान National Awarded Bio-Entrepreneur._xD83D__xDD2C__xD83D__xDC1D__xD83E__xDD8B__xD83D__xDC1E__xD83D__xDC1B_ Teach SDGs</t>
  </si>
  <si>
    <t>#RT BOT which do #RT 's on #Tamil and #TamilNadu</t>
  </si>
  <si>
    <t>Awami Insaaf Movement is a social justice platform that strives for justice &amp; provide opportunities for the poor, disadvantaged &amp; needy sections of society.</t>
  </si>
  <si>
    <t>தமிழ் _xD83D__xDC2F_
All I am,I owe it to mother nature_xD83C__xDF31_ We are fractals of the universe_xD83C__xDF0C_ Consciously awakened
Leftist, Feminist, Mindfulness, Vegan
Biomimetics</t>
  </si>
  <si>
    <t>தமிழன்</t>
  </si>
  <si>
    <t>WaterAid's vision is of a world where everyone has access to clean water and basic toilets. This is our UK media team. Contact us on pressoffice@wateraid.org.</t>
  </si>
  <si>
    <t>PhD student in evolution biology.
Climate change activist every moment of everyday.
#climateemergency #climateaction #earth #Indian</t>
  </si>
  <si>
    <t>Somewhere in the confusing space between an introvert and an extrovert.</t>
  </si>
  <si>
    <t>quotes, thoughts, musings, words of wisdom. all words are mine. similarity to someone else’s thoughts are purely coincidental!</t>
  </si>
  <si>
    <t>Follow me for Different Sports updates around the World ⚽_xD83C__xDFBE__xD83C__xDFCF__xD83C__xDFD1__xD83C__xDFCA__xD83D__xDEB5__xD83C__xDFCB_️⛹️</t>
  </si>
  <si>
    <t>देश-दुनिया से सटीक, संतुलित, निष्पक्ष समाचार (News and updates from DD News in Hindi) @DDNewsLive https://t.co/Y88ljFOQPE</t>
  </si>
  <si>
    <t>सूचना एवं प्रसारण मंत्रालय, भारत सरकार का आधिकारिक ट्विटर अकाउंट</t>
  </si>
  <si>
    <t>#PIB का आधिकारिक हिंदी अकाउंट, भारत सरकार की ओर से संवाद के लिए नोडल एजेंसी, #GoI के आधिकारिक अपडेट्स अंग्रेजी में पाने के लिए फोलो करें-  @PIB_India</t>
  </si>
  <si>
    <t>Regional Office of Press Information Bureau @PIB_India, Ministry of I&amp;B @MIB_India, Government of India, Mumbai, Maharashtra.</t>
  </si>
  <si>
    <t>Official account of News Services Division, All India Radio.
हिंदी के समाचारों के लिए @AIRNewsHindi को फॉलो करें!</t>
  </si>
  <si>
    <t>This is the official twitter account of Ministry of Information and Broadcasting, Government of India. Follow 
@MIB_Hindi for tweets in Hindi.</t>
  </si>
  <si>
    <t>Press Information Bureau. Nodal agency for communicating to media on behalf of  #Government of #India. Follow for official #GoI updates.
In Hindi: @pibhindi</t>
  </si>
  <si>
    <t>This is the official twitter handle of Ministry of Environment, Forest and Climate Change, Government of India</t>
  </si>
  <si>
    <t>Official Twitter account of DD News, the Public Broadcaster of India.   हिंदी में @DDNewsHindi.
Follow us on- https://t.co/yCp3sSJSJY</t>
  </si>
  <si>
    <t>Minister of Environment, Forest and Climate Change and Minister of Information and Broadcasting, Government of India. 
FaceBook : PrakashJavadekarOfficial</t>
  </si>
  <si>
    <t>what is this, news for ants? // research at IRS, educated by @USCPrice, @MITdusp</t>
  </si>
  <si>
    <t>#Lecturer #optimistic #adventure #writer #speaker #aaohathmilaye #workhard #winner #politics #publicspeaker #marketing #consultant @wish_on_28augest</t>
  </si>
  <si>
    <t>I’m not supposed to tell you that.</t>
  </si>
  <si>
    <t>Latest news and updates from across the nation.</t>
  </si>
  <si>
    <t>News anchor with News18 India, Ex-ABP, dreamer, optimist.
RTs not endorsements</t>
  </si>
  <si>
    <t>Official handle Republic Media Network  DIGITAL. TV. MEDIA</t>
  </si>
  <si>
    <t>Author, "The Jew is Not My Enemy," Columnist the Toronto Sun, Fellow at Middle East Forum. An Indian born in Pakistan. A Punjabi born in Islam.</t>
  </si>
  <si>
    <t>Flâneur at heart , always seeking for a whiff of interesting tales in the corridors of history, time, people, and numbers. 
#Auto @ETPrime_com</t>
  </si>
  <si>
    <t>India's No. 1 Business Daily that brings you the latest #news updates | A Times Internet Product
https://t.co/1XskCMZXK5</t>
  </si>
  <si>
    <t>A members-only offering from the house of @economictimes, India's most trusted business news brand. Read. Lead. Succeed.</t>
  </si>
  <si>
    <t>Step into Ziva for a harmonious and fulfilling life where every moment is precious for you to cherish and relish for life.</t>
  </si>
  <si>
    <t>Techie, Movie Buff, Anime Watcher, Manga Reader, Feminist, and Queer.</t>
  </si>
  <si>
    <t>Sales &amp; Marketing ∆ Social Media ∆ Movies ∆ Book || Retweet’s ≠ Endorsement, it’s just another Twitter function</t>
  </si>
  <si>
    <t>Founder and product guy @myToppr.</t>
  </si>
  <si>
    <t>https://t.co/nEQ2o7niPi</t>
  </si>
  <si>
    <t>Men in Progress</t>
  </si>
  <si>
    <t>English language newspaper by the Daily Thanthi Group</t>
  </si>
  <si>
    <t>World Runs On Balance Equation</t>
  </si>
  <si>
    <t>Helping millions of people move towards opportunity every day in over 600 cities around the world.  Have a request? See @Uber_Support.</t>
  </si>
  <si>
    <t>Ride, Chat &amp; Share! Official Exclusive handle for RTing #ChennaiTrafficUpdates. Download our app from https://t.co/5gKWGAkQzI</t>
  </si>
  <si>
    <t>Former Cricketer. Member of Honourable Parliament (East Delhi).</t>
  </si>
  <si>
    <t>Still a Student!!!</t>
  </si>
  <si>
    <t>Ride, Chat &amp; Share! Official Exclusive handle for RTing #DelhiTrafficUpdates. Download our app from https://t.co/EkhwSXKO2D …</t>
  </si>
  <si>
    <t>Chemical Engineer (NOT BREAKING BAD TYPE!!), Symbian, Drummer, Footballer,Barca DNA, rOck lover, GYM freak and crazyy too</t>
  </si>
  <si>
    <t>In character of Devendra._xD83E__xDD14_
FAN BHAGAT SINGH DA_xD83D__xDC73_
BE THE CHANGE</t>
  </si>
  <si>
    <t>रक्षा मंत्री, Defence Minister of India</t>
  </si>
  <si>
    <t>Spread saracasm over war !!!! Frivolousapien always !!!!</t>
  </si>
  <si>
    <t>RTs are not Endorsements | सत्यमेव जयते</t>
  </si>
  <si>
    <t>Author of #TwistedThreads: https://t.co/jEX8N5Kt85
Occasional Columnist: @SwarajyaMag @OpIndia_Com  
#TeamFLOP 
Read between the lines.</t>
  </si>
  <si>
    <t>An initiative of Indic Academy. A platform to discover and share books on our civilisation.</t>
  </si>
  <si>
    <t>Retweet and likes are not endorsement</t>
  </si>
  <si>
    <t>Doctor. 
RT not endorsement.</t>
  </si>
  <si>
    <t>Want to crack #JEE, #NEET, #CET? Win ₹2 Lakh? Join eTestZone Classes NOW! Experienced Faculty train you. 
We teach High School students too. 
Call: 9945988820</t>
  </si>
  <si>
    <t>Bharat first, NaMo next. Hindu first, tolerance next. RT ×= endorsement</t>
  </si>
  <si>
    <t>Serve on the boards and advisory boards of several non-profits &amp; for-profits, help enterprises create, deliver and capture value.</t>
  </si>
  <si>
    <t>Breaking news &amp; analyses of Indian and world business, economy &amp; politics from Mint. @livemint, @mint_lounge, @Mint_Opinion and @livemint_m2m are official IDs</t>
  </si>
  <si>
    <t>Greenpeace exists because this fragile earth deserves a voice. It needs solutions. It needs change. It needs action.</t>
  </si>
  <si>
    <t>Ex RBI https://t.co/TPch55n1V2 graduate.</t>
  </si>
  <si>
    <t>...meanwhile I work in a newspaper</t>
  </si>
  <si>
    <t>News. Views. Analysis. Conversations. India’s No.1 digital news destination, world’s largest-selling English newspaper - A Times Internet Limited Product</t>
  </si>
  <si>
    <t>At Home , Rotating a Fidget Spinner!</t>
  </si>
  <si>
    <t>One of India's largest media companies. Latest news from around the world. Retweets are not endorsements.</t>
  </si>
  <si>
    <t>#FREEBIRD Believer. Dreamer.Headstrong, forthright. Actor, cook, writer, analyst.Politics;Sport India;Clean India,hospice,women &amp; children rights.Quiz, travel.</t>
  </si>
  <si>
    <t>Journalist with @TheQuint. In free time, a potato.</t>
  </si>
  <si>
    <t>Mobile-first digital news platform | We are the signal over the noise</t>
  </si>
  <si>
    <t>content lover |
Mixed and Matched From everywhere and everyone</t>
  </si>
  <si>
    <t>M.A. (Oxon) M.B.A  political philosophy,economy,nature, neurolinguistics</t>
  </si>
  <si>
    <t>Senior Legal Professional - Global-corporate- My RTs are NOT endorsements.</t>
  </si>
  <si>
    <t>President Futuristic Cities | Smart Cities Advisor | Harvard Kennedy School of Government, USA | IVLP Fellow, US Department of State |MRICS ,UK | BJP Leader</t>
  </si>
  <si>
    <t>Official handle of MyGov Maharashtra - principle online citizen engagement platform of Gov. of Maha. Follow for Group Discussions, Tasks, Polls, Contests, etc.</t>
  </si>
  <si>
    <t>Chief Minister of Maharashtra</t>
  </si>
  <si>
    <t>Office of the Chief Minister of Maharashtra @Dev_Fadnavis</t>
  </si>
  <si>
    <t>An Indian</t>
  </si>
  <si>
    <t>Thanthi TV is a Chennai based Tamil News Channel, catering to Tamil community around the world.</t>
  </si>
  <si>
    <t>Kalaignar Seithigal is a regional Tamil News media, catering news programs Starting from Politics to International Affairs.</t>
  </si>
  <si>
    <t>I'm Raja ,weather enthusiast,private blogger,not official weather forecaster.Will try to provide accurate info as much as possible.</t>
  </si>
  <si>
    <t>News and updates from Thiru Edappadi K. Palaniswami, Chief Minister of TamilNadu. Co-Coordinator AIADMK.</t>
  </si>
  <si>
    <t>Chennai Police</t>
  </si>
  <si>
    <t>#EkBoondhPani - Water is the driving force of all nature. Let's vow to conserve every drop that we can!
A Grundfos India initiative.</t>
  </si>
  <si>
    <t>Total problem solver. Pop culture professor. Wannabe travel fanatic. Amateur twitter buff. Musicaholic. Philosophical runner. Foodie.</t>
  </si>
  <si>
    <t>Executive Editor NDTV, Author. Report on foreign affairs, Anchor 'Left, Right and Centre' Mon to Thurs 9pm, ‘The Big Fight’ Fri 7 &amp; 9pm, Sat 8pm.Tweets personal</t>
  </si>
  <si>
    <t>Everybody is perfect in their imperfections! :)</t>
  </si>
  <si>
    <t>India and the U.S.</t>
  </si>
  <si>
    <t>New Delhi, India</t>
  </si>
  <si>
    <t>I live in Cuddalore &amp; Chennai_</t>
  </si>
  <si>
    <t>Tamil Nadu, India</t>
  </si>
  <si>
    <t>Hyderabad, TS</t>
  </si>
  <si>
    <t>தமிழ்நாடு</t>
  </si>
  <si>
    <t>சென்னை</t>
  </si>
  <si>
    <t>London, UK</t>
  </si>
  <si>
    <t xml:space="preserve">Taipei City, Taiwan </t>
  </si>
  <si>
    <t>नई दिल्ली/भारत</t>
  </si>
  <si>
    <t>New Delhi</t>
  </si>
  <si>
    <t>Mumbai, India</t>
  </si>
  <si>
    <t>Ranchi, India</t>
  </si>
  <si>
    <t>Toronto, Ontario</t>
  </si>
  <si>
    <t>Chennai, India</t>
  </si>
  <si>
    <t>Bengaluru, India</t>
  </si>
  <si>
    <t>Bombay</t>
  </si>
  <si>
    <t>Mumbai, Maharashtra</t>
  </si>
  <si>
    <t>Jalgaon, India</t>
  </si>
  <si>
    <t>Raigarh, India</t>
  </si>
  <si>
    <t>Global</t>
  </si>
  <si>
    <t>Bharat</t>
  </si>
  <si>
    <t>Gujarat, India</t>
  </si>
  <si>
    <t>Bangalore, India</t>
  </si>
  <si>
    <t>Bhubaneswar</t>
  </si>
  <si>
    <t>Oslo, Norway</t>
  </si>
  <si>
    <t>Hong Kong,London,Nairobi</t>
  </si>
  <si>
    <t>Krowncha dweepam</t>
  </si>
  <si>
    <t>Hyderabad, India</t>
  </si>
  <si>
    <t>Maharashtra State,India</t>
  </si>
  <si>
    <t>Mantralaya, Mumbai</t>
  </si>
  <si>
    <t>Chennai</t>
  </si>
  <si>
    <t>Teynampet, Chennai</t>
  </si>
  <si>
    <t>Chennai, Tamil Nadu</t>
  </si>
  <si>
    <t>CHENNAI</t>
  </si>
  <si>
    <t>Mylapore | Chennai</t>
  </si>
  <si>
    <t>New Delhi, Delhi</t>
  </si>
  <si>
    <t>Lost River No. 313</t>
  </si>
  <si>
    <t>https://t.co/guIMcarN46</t>
  </si>
  <si>
    <t>http://t.co/8rx4lFTNxZ</t>
  </si>
  <si>
    <t>https://t.co/zzYhUUfq6i</t>
  </si>
  <si>
    <t>https://t.co/TOkQyXKvAl</t>
  </si>
  <si>
    <t>https://t.co/BwocKOcIqC</t>
  </si>
  <si>
    <t>https://t.co/TZ1U7GaFLq</t>
  </si>
  <si>
    <t>http://t.co/IrZDXanFII</t>
  </si>
  <si>
    <t>https://t.co/jdtc5QeU2R</t>
  </si>
  <si>
    <t>https://t.co/PjWNvDxgMd</t>
  </si>
  <si>
    <t>https://t.co/aR7ysIvN1o</t>
  </si>
  <si>
    <t>https://t.co/jfPcaTGFVH</t>
  </si>
  <si>
    <t>https://t.co/217oTkvaId</t>
  </si>
  <si>
    <t>https://t.co/PrIQ13tGVe</t>
  </si>
  <si>
    <t>https://t.co/vQ50ZkDSpx</t>
  </si>
  <si>
    <t>https://t.co/Zu9m3s8Bf4</t>
  </si>
  <si>
    <t>https://t.co/f0v5j31DW7</t>
  </si>
  <si>
    <t>https://t.co/CWZJtcIXKe</t>
  </si>
  <si>
    <t>https://t.co/hnogVm69Tl</t>
  </si>
  <si>
    <t>https://t.co/ToJg1Jzq5F</t>
  </si>
  <si>
    <t>https://t.co/1azLywp9zh</t>
  </si>
  <si>
    <t>https://t.co/AgAvPSTd6o</t>
  </si>
  <si>
    <t>https://t.co/qiWMtMNutZ</t>
  </si>
  <si>
    <t>https://t.co/twxHxOtlG0</t>
  </si>
  <si>
    <t>https://t.co/Isiib5Pc1c</t>
  </si>
  <si>
    <t>https://t.co/ghKLTG8qdO</t>
  </si>
  <si>
    <t>https://t.co/BKapvdLVFv</t>
  </si>
  <si>
    <t>https://t.co/4eBai9M6P0</t>
  </si>
  <si>
    <t>https://t.co/Z4ueWbtThF</t>
  </si>
  <si>
    <t>https://t.co/Ew81vvRQDt</t>
  </si>
  <si>
    <t>https://t.co/vi2hmSIqbJ</t>
  </si>
  <si>
    <t>https://t.co/nLPMbJvWsd</t>
  </si>
  <si>
    <t>https://t.co/Bv2GhlSA2j</t>
  </si>
  <si>
    <t>https://t.co/JIhP5p7aDU</t>
  </si>
  <si>
    <t>https://t.co/yLDBcrc11J</t>
  </si>
  <si>
    <t>http://t.co/1U2IWly3pW</t>
  </si>
  <si>
    <t>https://t.co/DaMSTKfTRO</t>
  </si>
  <si>
    <t>https://t.co/JxQOlwNQ7E</t>
  </si>
  <si>
    <t>https://t.co/g0hv8nTjdv</t>
  </si>
  <si>
    <t>http://t.co/dCFWh1CEzO</t>
  </si>
  <si>
    <t>https://t.co/VlTzY9XamV</t>
  </si>
  <si>
    <t>https://t.co/1SXsteBopK</t>
  </si>
  <si>
    <t>https://t.co/hh2yiOC02i</t>
  </si>
  <si>
    <t>https://t.co/Zy3Gnxk1d6</t>
  </si>
  <si>
    <t>https://t.co/lp0xQtxPzJ</t>
  </si>
  <si>
    <t>https://t.co/lFGktgDmEc</t>
  </si>
  <si>
    <t>https://t.co/ZyusIQP3xW</t>
  </si>
  <si>
    <t>https://t.co/hJgbD7mTdW</t>
  </si>
  <si>
    <t>https://t.co/yEBH0z9lza</t>
  </si>
  <si>
    <t>https://t.co/6JSdBX5hvb</t>
  </si>
  <si>
    <t>https://t.co/Xg1I501PIr</t>
  </si>
  <si>
    <t>https://pbs.twimg.com/profile_banners/14470749/1539770477</t>
  </si>
  <si>
    <t>https://pbs.twimg.com/profile_banners/892800143774294016/1562172731</t>
  </si>
  <si>
    <t>https://pbs.twimg.com/profile_banners/471741741/1559223310</t>
  </si>
  <si>
    <t>https://pbs.twimg.com/profile_banners/18839785/1559221352</t>
  </si>
  <si>
    <t>https://pbs.twimg.com/profile_banners/631781493/1552810939</t>
  </si>
  <si>
    <t>https://pbs.twimg.com/profile_banners/980407239943979008/1522582465</t>
  </si>
  <si>
    <t>https://pbs.twimg.com/profile_banners/2908790407/1527878784</t>
  </si>
  <si>
    <t>https://pbs.twimg.com/profile_banners/708342569269243904/1556012080</t>
  </si>
  <si>
    <t>https://pbs.twimg.com/profile_banners/2615586984/1410863980</t>
  </si>
  <si>
    <t>https://pbs.twimg.com/profile_banners/98677317/1528093706</t>
  </si>
  <si>
    <t>https://pbs.twimg.com/profile_banners/942470480224591872/1561053202</t>
  </si>
  <si>
    <t>https://pbs.twimg.com/profile_banners/1055715667226181632/1561996304</t>
  </si>
  <si>
    <t>https://pbs.twimg.com/profile_banners/2946399714/1562097888</t>
  </si>
  <si>
    <t>https://pbs.twimg.com/profile_banners/1966507722/1562379112</t>
  </si>
  <si>
    <t>https://pbs.twimg.com/profile_banners/813345438908620801/1548910132</t>
  </si>
  <si>
    <t>https://pbs.twimg.com/profile_banners/3000838099/1561197028</t>
  </si>
  <si>
    <t>https://pbs.twimg.com/profile_banners/309553876/1501760287</t>
  </si>
  <si>
    <t>https://pbs.twimg.com/profile_banners/1056850669/1558719664</t>
  </si>
  <si>
    <t>https://pbs.twimg.com/profile_banners/920488039/1548651160</t>
  </si>
  <si>
    <t>https://pbs.twimg.com/profile_banners/231033118/1561193722</t>
  </si>
  <si>
    <t>https://pbs.twimg.com/profile_banners/2615251201/1562331220</t>
  </si>
  <si>
    <t>https://pbs.twimg.com/profile_banners/1100927498/1562379229</t>
  </si>
  <si>
    <t>https://pbs.twimg.com/profile_banners/1072993274/1560767255</t>
  </si>
  <si>
    <t>https://pbs.twimg.com/profile_banners/98362607/1562220022</t>
  </si>
  <si>
    <t>https://pbs.twimg.com/profile_banners/733281091/1522303239</t>
  </si>
  <si>
    <t>https://pbs.twimg.com/profile_banners/811972460560019456/1560361219</t>
  </si>
  <si>
    <t>https://pbs.twimg.com/profile_banners/17537467/1559744317</t>
  </si>
  <si>
    <t>https://pbs.twimg.com/profile_banners/1130561844085575680/1560685903</t>
  </si>
  <si>
    <t>https://pbs.twimg.com/profile_banners/864202621/1545411442</t>
  </si>
  <si>
    <t>https://pbs.twimg.com/profile_banners/39743812/1562553690</t>
  </si>
  <si>
    <t>https://pbs.twimg.com/profile_banners/905773949333651456/1539066351</t>
  </si>
  <si>
    <t>https://pbs.twimg.com/profile_banners/1094854652275843072/1549868847</t>
  </si>
  <si>
    <t>https://pbs.twimg.com/profile_banners/3676126643/1442448515</t>
  </si>
  <si>
    <t>https://pbs.twimg.com/profile_banners/17959790/1562172360</t>
  </si>
  <si>
    <t>https://pbs.twimg.com/profile_banners/14206027/1493989812</t>
  </si>
  <si>
    <t>https://pbs.twimg.com/profile_banners/2259895735/1560933393</t>
  </si>
  <si>
    <t>https://pbs.twimg.com/profile_banners/1098203771505647617/1555002081</t>
  </si>
  <si>
    <t>https://pbs.twimg.com/profile_banners/3991108098/1562554102</t>
  </si>
  <si>
    <t>https://pbs.twimg.com/profile_banners/340513766/1562262550</t>
  </si>
  <si>
    <t>https://pbs.twimg.com/profile_banners/19103481/1562188580</t>
  </si>
  <si>
    <t>https://pbs.twimg.com/profile_banners/754774094780833792/1468787408</t>
  </si>
  <si>
    <t>https://pbs.twimg.com/profile_banners/99448420/1556209943</t>
  </si>
  <si>
    <t>https://pbs.twimg.com/profile_banners/2538939278/1468677549</t>
  </si>
  <si>
    <t>https://pbs.twimg.com/profile_banners/754205167193616384/1468652168</t>
  </si>
  <si>
    <t>https://pbs.twimg.com/profile_banners/257809910/1421838695</t>
  </si>
  <si>
    <t>https://pbs.twimg.com/profile_banners/2207379553/1438062475</t>
  </si>
  <si>
    <t>https://pbs.twimg.com/profile_banners/893934862997925888/1533756370</t>
  </si>
  <si>
    <t>https://pbs.twimg.com/profile_banners/1346439824/1559637002</t>
  </si>
  <si>
    <t>https://pbs.twimg.com/profile_banners/967609693567881216/1557576202</t>
  </si>
  <si>
    <t>https://pbs.twimg.com/profile_banners/1353662605/1403452146</t>
  </si>
  <si>
    <t>https://pbs.twimg.com/profile_banners/107724957/1545984616</t>
  </si>
  <si>
    <t>https://pbs.twimg.com/profile_banners/757111044800024576/1528819913</t>
  </si>
  <si>
    <t>https://pbs.twimg.com/profile_banners/561145272/1557371589</t>
  </si>
  <si>
    <t>https://pbs.twimg.com/profile_banners/250784913/1355493649</t>
  </si>
  <si>
    <t>https://pbs.twimg.com/profile_banners/2348942192/1544780389</t>
  </si>
  <si>
    <t>https://pbs.twimg.com/profile_banners/17797838/1482290921</t>
  </si>
  <si>
    <t>https://pbs.twimg.com/profile_banners/17673635/1562473121</t>
  </si>
  <si>
    <t>https://pbs.twimg.com/profile_banners/3459051/1562206182</t>
  </si>
  <si>
    <t>https://pbs.twimg.com/profile_banners/30833740/1544192723</t>
  </si>
  <si>
    <t>https://pbs.twimg.com/profile_banners/134758540/1562573669</t>
  </si>
  <si>
    <t>https://pbs.twimg.com/profile_banners/324969818/1493705070</t>
  </si>
  <si>
    <t>https://pbs.twimg.com/profile_banners/492137245/1445459038</t>
  </si>
  <si>
    <t>https://pbs.twimg.com/profile_banners/2982269822/1561995486</t>
  </si>
  <si>
    <t>https://pbs.twimg.com/profile_banners/48702842/1533644634</t>
  </si>
  <si>
    <t>https://pbs.twimg.com/profile_banners/2423923734/1492091380</t>
  </si>
  <si>
    <t>https://pbs.twimg.com/profile_banners/1057537632006168576/1542035047</t>
  </si>
  <si>
    <t>https://pbs.twimg.com/profile_banners/137780376/1562168736</t>
  </si>
  <si>
    <t>https://pbs.twimg.com/profile_banners/2597666894/1417100580</t>
  </si>
  <si>
    <t>https://pbs.twimg.com/profile_banners/1059896820/1562510074</t>
  </si>
  <si>
    <t>https://pbs.twimg.com/profile_banners/1047037936397627392/1559976399</t>
  </si>
  <si>
    <t>https://pbs.twimg.com/profile_banners/88604783/1449844028</t>
  </si>
  <si>
    <t>https://pbs.twimg.com/profile_banners/844890761409777664/1551070957</t>
  </si>
  <si>
    <t>https://pbs.twimg.com/profile_banners/1406885239/1418895265</t>
  </si>
  <si>
    <t>https://pbs.twimg.com/profile_banners/1652218950/1562321638</t>
  </si>
  <si>
    <t>https://pbs.twimg.com/profile_banners/24156068/1398771655</t>
  </si>
  <si>
    <t>https://pbs.twimg.com/profile_banners/3184454384/1531031755</t>
  </si>
  <si>
    <t>https://pbs.twimg.com/profile_banners/2347274870/1446306908</t>
  </si>
  <si>
    <t>http://abs.twimg.com/images/themes/theme2/bg.gif</t>
  </si>
  <si>
    <t>http://abs.twimg.com/images/themes/theme1/bg.png</t>
  </si>
  <si>
    <t>http://abs.twimg.com/images/themes/theme12/bg.gif</t>
  </si>
  <si>
    <t>http://abs.twimg.com/images/themes/theme15/bg.png</t>
  </si>
  <si>
    <t>http://abs.twimg.com/images/themes/theme6/bg.gif</t>
  </si>
  <si>
    <t>http://abs.twimg.com/images/themes/theme3/bg.gif</t>
  </si>
  <si>
    <t>http://abs.twimg.com/images/themes/theme14/bg.gif</t>
  </si>
  <si>
    <t>http://abs.twimg.com/images/themes/theme19/bg.gif</t>
  </si>
  <si>
    <t>http://abs.twimg.com/images/themes/theme4/bg.gif</t>
  </si>
  <si>
    <t>http://abs.twimg.com/images/themes/theme10/bg.gif</t>
  </si>
  <si>
    <t>http://abs.twimg.com/images/themes/theme9/bg.gif</t>
  </si>
  <si>
    <t>http://abs.twimg.com/images/themes/theme16/bg.gif</t>
  </si>
  <si>
    <t>http://abs.twimg.com/images/themes/theme8/bg.gif</t>
  </si>
  <si>
    <t>http://pbs.twimg.com/profile_images/1146461647944314880/KubT-AMN_normal.jpg</t>
  </si>
  <si>
    <t>http://pbs.twimg.com/profile_images/1134090740592627712/0Fp-U5-p_normal.png</t>
  </si>
  <si>
    <t>http://pbs.twimg.com/profile_images/1134082549041393672/QbihPzrL_normal.png</t>
  </si>
  <si>
    <t>http://pbs.twimg.com/profile_images/1105454879504400386/uYyuThQl_normal.jpg</t>
  </si>
  <si>
    <t>http://pbs.twimg.com/profile_images/1109035404890701824/vedDGATQ_normal.png</t>
  </si>
  <si>
    <t>http://pbs.twimg.com/profile_images/1095056664888147968/bjxsWBsR_normal.jpg</t>
  </si>
  <si>
    <t>http://pbs.twimg.com/profile_images/897636593493614592/8zMQpMbj_normal.jpg</t>
  </si>
  <si>
    <t>http://pbs.twimg.com/profile_images/813347083251875841/87E6L3Qx_normal.jpg</t>
  </si>
  <si>
    <t>http://pbs.twimg.com/profile_images/974563680846200832/KIZXfcEH_normal.jpg</t>
  </si>
  <si>
    <t>http://pbs.twimg.com/profile_images/1012213722406793216/63uZpWnP_normal.jpg</t>
  </si>
  <si>
    <t>http://pbs.twimg.com/profile_images/894885297543983104/JNdQwD8p_normal.jpg</t>
  </si>
  <si>
    <t>http://pbs.twimg.com/profile_images/2796372681/0ff5912fbf7660a14e2e6795e4a74549_normal.jpeg</t>
  </si>
  <si>
    <t>http://pbs.twimg.com/profile_images/974552536408444928/TVZG_9jP_normal.jpg</t>
  </si>
  <si>
    <t>http://pbs.twimg.com/profile_images/487183345269215232/r7tkBkML_normal.jpeg</t>
  </si>
  <si>
    <t>http://pbs.twimg.com/profile_images/1096030884937883649/9f1J7_Sa_normal.png</t>
  </si>
  <si>
    <t>http://pbs.twimg.com/profile_images/1144145250006364161/8cXUdkXS_normal.png</t>
  </si>
  <si>
    <t>http://pbs.twimg.com/profile_images/1144981052504432640/HR_uVuQU_normal.jpg</t>
  </si>
  <si>
    <t>http://pbs.twimg.com/profile_images/973495281718198272/WTuAJVDH_normal.jpg</t>
  </si>
  <si>
    <t>http://pbs.twimg.com/profile_images/952816833672949760/FIajsUIt_normal.jpg</t>
  </si>
  <si>
    <t>http://pbs.twimg.com/profile_images/1067341186497736704/95V6t2w3_normal.jpg</t>
  </si>
  <si>
    <t>http://pbs.twimg.com/profile_images/1129923643046277125/7u_N326h_normal.jpg</t>
  </si>
  <si>
    <t>http://pbs.twimg.com/profile_images/1076159081801371648/tMimTuXh_normal.jpg</t>
  </si>
  <si>
    <t>http://pbs.twimg.com/profile_images/1077844189893853184/PCBPSQVB_normal.jpg</t>
  </si>
  <si>
    <t>http://pbs.twimg.com/profile_images/1062935004831977476/SJRmcqrz_normal.jpg</t>
  </si>
  <si>
    <t>http://pbs.twimg.com/profile_images/1094854786971652097/m5S9eLJw_normal.jpg</t>
  </si>
  <si>
    <t>http://pbs.twimg.com/profile_images/1016011667673636865/4R14r_62_normal.jpg</t>
  </si>
  <si>
    <t>http://pbs.twimg.com/profile_images/1146389204580143104/Wm5RYb8F_normal.jpg</t>
  </si>
  <si>
    <t>http://pbs.twimg.com/profile_images/1116385756505956354/eM4XV0oE_normal.jpg</t>
  </si>
  <si>
    <t>http://pbs.twimg.com/profile_images/1045783102000230400/TPLLaqYR_normal.jpg</t>
  </si>
  <si>
    <t>http://pbs.twimg.com/profile_images/1129993864566018048/05zlE_Mb_normal.jpg</t>
  </si>
  <si>
    <t>http://pbs.twimg.com/profile_images/1135878027466817536/3CgrOBQw_normal.png</t>
  </si>
  <si>
    <t>http://pbs.twimg.com/profile_images/786768566280458240/10bMmNvU_normal.jpg</t>
  </si>
  <si>
    <t>http://pbs.twimg.com/profile_images/1148171158816264192/fhbbxS9Y_normal.png</t>
  </si>
  <si>
    <t>http://pbs.twimg.com/profile_images/1129666669054324736/1W_E72cn_normal.png</t>
  </si>
  <si>
    <t>http://pbs.twimg.com/profile_images/1146463306086928385/qD-mGto4_normal.jpg</t>
  </si>
  <si>
    <t>http://pbs.twimg.com/profile_images/876785263011287040/cgUWlhF3_normal.jpg</t>
  </si>
  <si>
    <t>http://pbs.twimg.com/profile_images/946887439020421120/hyMuq_ri_normal.jpg</t>
  </si>
  <si>
    <t>http://pbs.twimg.com/profile_images/1039023372238290944/3fd-1LkB_normal.jpg</t>
  </si>
  <si>
    <t>http://pbs.twimg.com/profile_images/1131997681406992384/yHAy_dv3_normal.jpg</t>
  </si>
  <si>
    <t>http://pbs.twimg.com/profile_images/951336776551030784/o-MTllBS_normal.jpg</t>
  </si>
  <si>
    <t>http://pbs.twimg.com/profile_images/1087407154930294784/dMfwtDtI_normal.jpg</t>
  </si>
  <si>
    <t>http://pbs.twimg.com/profile_images/931832716697276417/Udnk96lT_normal.jpg</t>
  </si>
  <si>
    <t>http://pbs.twimg.com/profile_images/769893188232318976/prAWbng0_normal.jpg</t>
  </si>
  <si>
    <t>http://pbs.twimg.com/profile_images/532077442257539072/eFrlU6qE_normal.jpeg</t>
  </si>
  <si>
    <t>http://pbs.twimg.com/profile_images/1105813603603505153/rGXIioMS_normal.png</t>
  </si>
  <si>
    <t>http://pbs.twimg.com/profile_images/1137284024282435590/rXm6UJTI_normal.jpg</t>
  </si>
  <si>
    <t>http://pbs.twimg.com/profile_images/675319649530064897/daLgXPTb_normal.jpg</t>
  </si>
  <si>
    <t>http://pbs.twimg.com/profile_images/1099897436477173760/-XUfjek8_normal.jpg</t>
  </si>
  <si>
    <t>http://pbs.twimg.com/profile_images/730659723364737024/r85D0Gvx_normal.jpg</t>
  </si>
  <si>
    <t>http://pbs.twimg.com/profile_images/621941297704624128/3-eizzZ__normal.jpg</t>
  </si>
  <si>
    <t>http://pbs.twimg.com/profile_images/1128998307932467201/sMrynEl6_normal.jpg</t>
  </si>
  <si>
    <t>Open Twitter Page for This Person</t>
  </si>
  <si>
    <t>https://twitter.com/_socialstory</t>
  </si>
  <si>
    <t>https://twitter.com/karuntyagi1978</t>
  </si>
  <si>
    <t>https://twitter.com/kreshandinesh12</t>
  </si>
  <si>
    <t>https://twitter.com/esantoshkumarpa</t>
  </si>
  <si>
    <t>https://twitter.com/pmoindia</t>
  </si>
  <si>
    <t>https://twitter.com/narendramodi</t>
  </si>
  <si>
    <t>https://twitter.com/jeypeefarm</t>
  </si>
  <si>
    <t>https://twitter.com/wetamilans</t>
  </si>
  <si>
    <t>https://twitter.com/aim_hyd</t>
  </si>
  <si>
    <t>https://twitter.com/krishnathavasi</t>
  </si>
  <si>
    <t>https://twitter.com/grpjbf31e1s2ymc</t>
  </si>
  <si>
    <t>https://twitter.com/wateraidpress</t>
  </si>
  <si>
    <t>https://twitter.com/akshiartgupta</t>
  </si>
  <si>
    <t>https://twitter.com/keenpinks</t>
  </si>
  <si>
    <t>https://twitter.com/immanentwords</t>
  </si>
  <si>
    <t>https://twitter.com/dmeister89</t>
  </si>
  <si>
    <t>https://twitter.com/ddnewshindi</t>
  </si>
  <si>
    <t>https://twitter.com/mib_hindi</t>
  </si>
  <si>
    <t>https://twitter.com/pibhindi</t>
  </si>
  <si>
    <t>https://twitter.com/pibmumbai</t>
  </si>
  <si>
    <t>https://twitter.com/airnewsalerts</t>
  </si>
  <si>
    <t>https://twitter.com/mib_india</t>
  </si>
  <si>
    <t>https://twitter.com/pib_india</t>
  </si>
  <si>
    <t>https://twitter.com/moefcc</t>
  </si>
  <si>
    <t>https://twitter.com/ddnewslive</t>
  </si>
  <si>
    <t>https://twitter.com/prakashjavdekar</t>
  </si>
  <si>
    <t>https://twitter.com/janetnotjackson</t>
  </si>
  <si>
    <t>https://twitter.com/nazishhasan01</t>
  </si>
  <si>
    <t>https://twitter.com/teaisfuntastic1</t>
  </si>
  <si>
    <t>https://twitter.com/news18india</t>
  </si>
  <si>
    <t>https://twitter.com/nehapant19</t>
  </si>
  <si>
    <t>https://twitter.com/republic</t>
  </si>
  <si>
    <t>https://twitter.com/tarekfatah</t>
  </si>
  <si>
    <t>https://twitter.com/thesenathipathi</t>
  </si>
  <si>
    <t>https://twitter.com/rajiv_ghosh</t>
  </si>
  <si>
    <t>https://twitter.com/economictimes</t>
  </si>
  <si>
    <t>https://twitter.com/etprime_com</t>
  </si>
  <si>
    <t>https://twitter.com/zarunexcello</t>
  </si>
  <si>
    <t>https://twitter.com/queergrlkahanis</t>
  </si>
  <si>
    <t>https://twitter.com/rashidib</t>
  </si>
  <si>
    <t>https://twitter.com/zishaan</t>
  </si>
  <si>
    <t>https://twitter.com/sohail95624705</t>
  </si>
  <si>
    <t>https://twitter.com/kunalkamra88</t>
  </si>
  <si>
    <t>https://twitter.com/riskybitttu</t>
  </si>
  <si>
    <t>https://twitter.com/dt_next</t>
  </si>
  <si>
    <t>https://twitter.com/ali53016669</t>
  </si>
  <si>
    <t>https://twitter.com/rajeevsaraf9</t>
  </si>
  <si>
    <t>https://twitter.com/uber</t>
  </si>
  <si>
    <t>https://twitter.com/cabipoolchn</t>
  </si>
  <si>
    <t>https://twitter.com/gautamgambhir</t>
  </si>
  <si>
    <t>https://twitter.com/ivvanrider</t>
  </si>
  <si>
    <t>https://twitter.com/cabipooldel</t>
  </si>
  <si>
    <t>https://twitter.com/messikabeta</t>
  </si>
  <si>
    <t>https://twitter.com/anvaysingh</t>
  </si>
  <si>
    <t>https://twitter.com/devendra_46</t>
  </si>
  <si>
    <t>https://twitter.com/rajnathsingh</t>
  </si>
  <si>
    <t>https://twitter.com/ghaz_ali_</t>
  </si>
  <si>
    <t>https://twitter.com/nayagam_p</t>
  </si>
  <si>
    <t>https://twitter.com/kansaratva</t>
  </si>
  <si>
    <t>https://twitter.com/indicbookclub</t>
  </si>
  <si>
    <t>https://twitter.com/r0nshah</t>
  </si>
  <si>
    <t>https://twitter.com/kamath_nandini</t>
  </si>
  <si>
    <t>https://twitter.com/doc_20kd</t>
  </si>
  <si>
    <t>https://twitter.com/equateall</t>
  </si>
  <si>
    <t>https://twitter.com/brdshah</t>
  </si>
  <si>
    <t>https://twitter.com/rsriram9</t>
  </si>
  <si>
    <t>https://twitter.com/livemint</t>
  </si>
  <si>
    <t>https://twitter.com/greenpeace</t>
  </si>
  <si>
    <t>https://twitter.com/manindrakumarm5</t>
  </si>
  <si>
    <t>https://twitter.com/meeramohanty</t>
  </si>
  <si>
    <t>https://twitter.com/timesofindia</t>
  </si>
  <si>
    <t>https://twitter.com/geekyjunk</t>
  </si>
  <si>
    <t>https://twitter.com/httweets</t>
  </si>
  <si>
    <t>https://twitter.com/david_sam99</t>
  </si>
  <si>
    <t>https://twitter.com/kasthurishankar</t>
  </si>
  <si>
    <t>https://twitter.com/mythreyeeramesh</t>
  </si>
  <si>
    <t>https://twitter.com/thequint</t>
  </si>
  <si>
    <t>https://twitter.com/creatorsmixed</t>
  </si>
  <si>
    <t>https://twitter.com/eriksolheim</t>
  </si>
  <si>
    <t>https://twitter.com/kilimandege</t>
  </si>
  <si>
    <t>https://twitter.com/balasibra108</t>
  </si>
  <si>
    <t>https://twitter.com/karunagopal1</t>
  </si>
  <si>
    <t>https://twitter.com/abhinavsurana1</t>
  </si>
  <si>
    <t>https://twitter.com/mygovmaha</t>
  </si>
  <si>
    <t>https://twitter.com/dev_fadnavis</t>
  </si>
  <si>
    <t>https://twitter.com/cmomaharashtra</t>
  </si>
  <si>
    <t>https://twitter.com/priyank018</t>
  </si>
  <si>
    <t>https://twitter.com/thanthitv</t>
  </si>
  <si>
    <t>https://twitter.com/kalaignarnews</t>
  </si>
  <si>
    <t>https://twitter.com/chennaiweather</t>
  </si>
  <si>
    <t>https://twitter.com/cmotamilnadu</t>
  </si>
  <si>
    <t>https://twitter.com/chennaipolice_</t>
  </si>
  <si>
    <t>https://twitter.com/ekboondhpani</t>
  </si>
  <si>
    <t>https://twitter.com/ravikr</t>
  </si>
  <si>
    <t>https://twitter.com/nidhi</t>
  </si>
  <si>
    <t>https://twitter.com/vashisth_sagar</t>
  </si>
  <si>
    <t>_socialstory
#SSTop5 Here are the top five stories
you loved this week. https://t.co/vdtUl6QjsZ</t>
  </si>
  <si>
    <t>karuntyagi1978
Are we failing?YES  Today newspaper
headlines covers - India facing
sea level rise amid severe heat/The
earth is set to experience its
five warmest years on record /Delhi
witnesses highest pollution of
ozone/Chennai water crisis/Late
monsoons/Link between pollution
and deaths</t>
  </si>
  <si>
    <t>kreshandinesh12
Pollution board give clearence
to sterlite, Chennai high court,can
give permission to open,to Eradicate
unemployment in Tamil Nadu, After
opening,all big corporate companies
will come to Tamilnadu and start
and give jobs to unemployed Engineers
in Tamilnadu,God judgesTellgoodnews
https://t.co/XHsjdcbWbz</t>
  </si>
  <si>
    <t>esantoshkumarpa
@PMOIndia @narendramodi Sir, Any
permanent solution taken for pollution
and population control?? Just our
international relations and boarder
is important. I m saying water
crisis in Chennai and pollution
in Delhi.. Mainy in South delhi..Delhi
is our capital it should be clean
and healthy environment</t>
  </si>
  <si>
    <t xml:space="preserve">pmoindia
</t>
  </si>
  <si>
    <t xml:space="preserve">narendramodi
</t>
  </si>
  <si>
    <t>jeypeefarm
Electic motor drives our Future
India to make all vehicle by 2030
run #ElectricMotor Wake up #Chennai
or you fall like #Detroit #NITIAayog
#TeachSDGs #Energy #Mobility #electricvehicles
#electricity #AutonomousVehicles
#pollution #ICEngine #car https://t.co/gIAy9AWmJz
https://t.co/QtmWtVL4Sy</t>
  </si>
  <si>
    <t>wetamilans
RT @Jeypeefarm: Electic motor drives
our Future India to make all vehicle
by 2030 run #ElectricMotor Wake
up #Chennai or you fall like #…</t>
  </si>
  <si>
    <t>aim_hyd
India is suffering its worst drought
in decades &amp;amp; groundwater has
all but dried up in Chennai. Yet
we can still find religious fanatics
polluting water sources by dumping
toxic idols into drinkng water
sources. It is time to stop such
pollution. Say NO to water pollution
today.</t>
  </si>
  <si>
    <t>krishnathavasi
First provide the citizens with
clean water, spend money on sustainable
energy to phase out coal based
power plants. I welcomed you to
live in Ennore for a month. Why
don't you move to North Chennai
and witness the level of pollution.
Priorities dear Mr Hypocrite! https://t.co/ggzQMn6AnA</t>
  </si>
  <si>
    <t>grpjbf31e1s2ymc
RT @KrishnaThavasi: First provide
the citizens with clean water,
spend money on sustainable energy
to phase out coal based power plants.
I…</t>
  </si>
  <si>
    <t>wateraidpress
READ: Chennai: reservoirs run dry
in India's 6th biggest city Growing
cities, a warming world, &amp;amp;
pollution are depleting water supplies.
This is a global water crisis &amp;amp;
we need urgent action - action
that puts the poorest &amp;amp; least
able to adapt first. https://t.co/aUFx3Bbmgx
https://t.co/GC8pUHkCZd</t>
  </si>
  <si>
    <t>akshiartgupta
RT @WaterAidPress: READ: Chennai:
reservoirs run dry in India's 6th
biggest city Growing cities, a
warming world, &amp;amp; pollution
are depletin…</t>
  </si>
  <si>
    <t>keenpinks
@narendramodi why is population
control and rising air pollution
never a top priority for our politicians?
What will we all do if we dont
have a planet to live on? I dont
suppose we can practice politics
on Mars yet! Below is a video of
the shrinking water reservoir in
Chennai. https://t.co/MUnLysRsKE</t>
  </si>
  <si>
    <t>immanentwords
RT @keenpinks: @narendramodi why
is population control and rising
air pollution never a top priority
for our politicians? What will
we all…</t>
  </si>
  <si>
    <t>dmeister89
@PrakashJavdekar @DDNewsLive @moefcc
@PIB_India @MIB_India @airnewsalerts
@PIBMumbai @PIBHindi @MIB_Hindi
@DDNewsHindi Indian Cities must
have enough Clean Water Bodies
and Trees .... Cities has to be
green _xD83C__xDF40_☘️_xD83C__xDF3F__xD83C__xDF31_ so that the citizens
feel better mentally and physically
..... Right now it's all Concrete
!! #pollution #population #Kolkata
#Bangalore #Chennai #Mumbai #Hyderabad</t>
  </si>
  <si>
    <t xml:space="preserve">ddnewshindi
</t>
  </si>
  <si>
    <t xml:space="preserve">mib_hindi
</t>
  </si>
  <si>
    <t xml:space="preserve">pibhindi
</t>
  </si>
  <si>
    <t xml:space="preserve">pibmumbai
</t>
  </si>
  <si>
    <t xml:space="preserve">airnewsalerts
</t>
  </si>
  <si>
    <t xml:space="preserve">mib_india
</t>
  </si>
  <si>
    <t xml:space="preserve">pib_india
</t>
  </si>
  <si>
    <t xml:space="preserve">moefcc
</t>
  </si>
  <si>
    <t xml:space="preserve">ddnewslive
</t>
  </si>
  <si>
    <t xml:space="preserve">prakashjavdekar
</t>
  </si>
  <si>
    <t>janetnotjackson
Chennai’s water supply is currently
half its basic requirement. The
squeeze comes from years of unsustainable
groundwater consumption, pollution
of natural bodies of water, and
now drought. Other populous Indian
cities face similarly perilous
futures. https://t.co/AmT24f2e4d</t>
  </si>
  <si>
    <t>nazishhasan01
हमारी आने वाली पीढ़ी को बीमार बहुत
बीमार करके ही मरेंगे हम? #future_generation
#pollution #airpollution #waterpollution
#indian #pakistan #chennai #chinatown
#unitedstates #world #worldindex
#worldenvironmentday #awareness
#gurgaon #lukhnow #Nazishhasan
https://t.co/UfHlY37WpN</t>
  </si>
  <si>
    <t>teaisfuntastic1
22% of Indians live below the poverty
line, crime against women and suicides
among farmers is on the rise, minorities
are living in fear, there is a
water crisis in Chennai, air pollution
kills 100000 children every year.
But discussing #Zaira’s personal
choice is more important.</t>
  </si>
  <si>
    <t xml:space="preserve">news18india
</t>
  </si>
  <si>
    <t xml:space="preserve">nehapant19
</t>
  </si>
  <si>
    <t xml:space="preserve">republic
</t>
  </si>
  <si>
    <t xml:space="preserve">tarekfatah
</t>
  </si>
  <si>
    <t>thesenathipathi
@ETPrime_com @EconomicTimes @rajiv_ghosh
Government office premises with
adequate space shall provide this
as an initiative for reducing pollution.
Metro Station and Railway Station
wouldn't have any problem avec
this. Especially, Chennai Metro
has huge empty parking lot inside
the vibrant city. Of course not
for free.</t>
  </si>
  <si>
    <t xml:space="preserve">rajiv_ghosh
</t>
  </si>
  <si>
    <t xml:space="preserve">economictimes
</t>
  </si>
  <si>
    <t xml:space="preserve">etprime_com
</t>
  </si>
  <si>
    <t>zarunexcello
Why choke on city pollution, when
you can have a home under the clear
skies. With #ZivaArunexcello, _xD83C__xDFE8_
#ChooseCleanAir. log on to: https://t.co/ggLzcjYbc6
#retirementhome #seniorhome #seniorcitizen
#arunexcello #villas #apartments
#seniorhomeecr #ECR #Chennai https://t.co/4QVBxblJQH</t>
  </si>
  <si>
    <t>queergrlkahanis
Mumbai ka floods, Delhi ka pollution
and chennai ka draught.. every
year or every other year...for
the last ten years ? Govt doesn't
care or people don't care ? Wonder
where this will end. I'm off to
#hell anyway.</t>
  </si>
  <si>
    <t>rashidib
@Zishaan Every city has its own
devastating story to tell, we just
heard about Chennai water crisis.
Pollution/Hot climate in Delhi
are unpleasant and unbearable,
it's an alarm to wake-up the human
within us - else nature will take
its own course.</t>
  </si>
  <si>
    <t xml:space="preserve">zishaan
</t>
  </si>
  <si>
    <t>sohail95624705
@riskybitttu @kunalkamra88 Tmlog
ko kaam dhanda nahi h kya india
m itni be roz gaari h mehgayi h
chennai m pani ki kami h next year
tak bahut shehr m kami hogi pani
ki. Pollution itna h. Crime rates
bade h. Ak dusre ki burai nikalne
se achcha. Hai govt se sawal karo
na muddo par. Bachche mare 150.
Pucho.</t>
  </si>
  <si>
    <t xml:space="preserve">kunalkamra88
</t>
  </si>
  <si>
    <t xml:space="preserve">riskybitttu
</t>
  </si>
  <si>
    <t>dt_next
Even as the Chennai Metropolitan
Water Supply and Sewerage Board
(CMWSSB) claims that it supplies
clean drinking water to the residents,
Water Resources Organisation (WRO)
of the Public Works Department
states otherwise. #pollution https://t.co/EFFr7UkXuB</t>
  </si>
  <si>
    <t>ali53016669
Environment issues are alarms for
us... India's major cities are
experiencing disasters... Chennai
is without water and Mumbai is
flooded with it. Delhi is without
pure air. #ClimateBreakdown #ClimateBreakdown
#drought #pollution #MumbaiRains
#delhipollution #environment</t>
  </si>
  <si>
    <t>rajeevsaraf9
@Uber it is about my last trip
where we hired cab to chennai railway
station, it was a real hot climate
and traffic pollution around but
driver didn't switch on the AC
because he didn't had enough fuel,</t>
  </si>
  <si>
    <t xml:space="preserve">uber
</t>
  </si>
  <si>
    <t>cabipoolchn
RT @Ivvanrider: @GautamGambhir
I am from chennai, among the cities
I visited, I feel Delhi is the
worst. Poor air quality(ruthlessly
killin…</t>
  </si>
  <si>
    <t xml:space="preserve">gautamgambhir
</t>
  </si>
  <si>
    <t>ivvanrider
@GautamGambhir I am from chennai,
among the cities I visited, I feel
Delhi is the worst. Poor air quality(ruthlessly
killing people), pathetic parking
facilities, literally no respect
to traffic rules, solidwaste management
at the worst and zero cleanliness.
Why is tht city so chaotic?</t>
  </si>
  <si>
    <t>cabipooldel
RT @Ivvanrider: @GautamGambhir
I am from chennai, among the cities
I visited, I feel Delhi is the
worst. Poor air quality(ruthlessly
killin…</t>
  </si>
  <si>
    <t>messikabeta
RT @AnvaySingh: State of some of
the biggest cities of our country:
Delhi: Battling Pollution Chennai:
Battling Drought Mumbai: Battling
F…</t>
  </si>
  <si>
    <t>anvaysingh
State of some of the biggest cities
of our country: Delhi: Battling
Pollution Chennai: Battling Drought
Mumbai: Battling Flood Bangalore:Depleting
Groundwater Level And the future
doesn't look good either. It's
time to step up!!! #MumbaiRains
#ChennaiWaterCrisis</t>
  </si>
  <si>
    <t>devendra_46
@rajnathsingh Malik Lko mein pollution
or water control k liye kuch kadam
uthaye...agar Abhi koi kadam nhi
uthaya gya toh kuch saalo mein
Chennai ban jayega</t>
  </si>
  <si>
    <t xml:space="preserve">rajnathsingh
</t>
  </si>
  <si>
    <t>ghaz_ali_
RT @AnvaySingh: State of some of
the biggest cities of our country:
Delhi: Battling Pollution Chennai:
Battling Drought Mumbai: Battling
F…</t>
  </si>
  <si>
    <t>nayagam_p
RT @IndicBookClub: Bhavesh Kansara
@kansaratva's wickedly funny "Twisted
Threads: A Satire on Power, Politics
and Pollution" https://t.co/r…</t>
  </si>
  <si>
    <t>kansaratva
RT @IndicBookClub: Bhavesh Kansara
@kansaratva's wickedly funny "Twisted
Threads: A Satire on Power, Politics
and Pollution" https://t.co/r…</t>
  </si>
  <si>
    <t>indicbookclub
Bhavesh Kansara @kansaratva's wickedly
funny "Twisted Threads: A Satire
on Power, Politics and Pollution"
https://t.co/rSOWjhWH1e Sat, July
20, 2019 5:30 PM – 7:30 PM Parampara
Building, Kasturi Rangan Rd, Teynampet,
Chennai</t>
  </si>
  <si>
    <t>r0nshah
RT @IndicBookClub: Bhavesh Kansara
@kansaratva's wickedly funny "Twisted
Threads: A Satire on Power, Politics
and Pollution" https://t.co/r…</t>
  </si>
  <si>
    <t>kamath_nandini
RT @IndicBookClub: Bhavesh Kansara
@kansaratva's wickedly funny "Twisted
Threads: A Satire on Power, Politics
and Pollution" https://t.co/r…</t>
  </si>
  <si>
    <t>doc_20kd
RT @IndicBookClub: Bhavesh Kansara
@kansaratva's wickedly funny "Twisted
Threads: A Satire on Power, Politics
and Pollution" https://t.co/r…</t>
  </si>
  <si>
    <t>equateall
RT @IndicBookClub: Bhavesh Kansara
@kansaratva's wickedly funny "Twisted
Threads: A Satire on Power, Politics
and Pollution" https://t.co/r…</t>
  </si>
  <si>
    <t>brdshah
RT @IndicBookClub: Bhavesh Kansara
@kansaratva's wickedly funny "Twisted
Threads: A Satire on Power, Politics
and Pollution" https://t.co/r…</t>
  </si>
  <si>
    <t>rsriram9
The 6 Indian metros Delhi, Bengaluru,
Mumbai, Kolkata, Chennai and Hyderabad
which have high vehicular population
and diesel consumption are hotspots
of air pollutant nitrogen oxide:
@Greenpeace via @livemint https://t.co/YMocqnHSZo
#airpollution #pollution</t>
  </si>
  <si>
    <t xml:space="preserve">livemint
</t>
  </si>
  <si>
    <t xml:space="preserve">greenpeace
</t>
  </si>
  <si>
    <t>manindrakumarm5
Recent water logging in Mumbai
and water scarcity in Chennai is
due to incorrect planning.We should
give stress for improvement of
infrastructure in village for creating
small town rather than large city
for permanent solution of pollution,road,building,drainage
and water etc.</t>
  </si>
  <si>
    <t>meeramohanty
Chennai: Vedanta alleges gypsum
leak in Sterlite unit and blames
the state and TN pollution control
board https://t.co/MU8x6oDdvb via
@timesofindia</t>
  </si>
  <si>
    <t xml:space="preserve">timesofindia
</t>
  </si>
  <si>
    <t>geekyjunk
Chennai :- Water Scarcity. Mumbai
:- Devastating Flood. Delhi :-
Fatal Air Pollution. Meanwhile
@htTweets #bottlecapchallenge https://t.co/2lbLlR7smT</t>
  </si>
  <si>
    <t xml:space="preserve">httweets
</t>
  </si>
  <si>
    <t>david_sam99
@KasthuriShankar Agree but if you
look pollution e-vehicles are good
for the long term if we want to
live in this world. Already due
to global warming Chennai not far
away for snowing :)</t>
  </si>
  <si>
    <t xml:space="preserve">kasthurishankar
</t>
  </si>
  <si>
    <t>mythreyeeramesh
Water crisis in Chennai. Air pollution
in Delhi. Mumbai was drowning,
just about a week ago. Amid these
environmental emergencies, how
'green' is #Modi govt's #Budget2019?
For @TheQuint. https://t.co/VYIwod3Yhi</t>
  </si>
  <si>
    <t xml:space="preserve">thequint
</t>
  </si>
  <si>
    <t>creatorsmixed
While Everybody is talking about
chennai's water scarcity problem
, Mumbai's flood problem and delhi's
air pollution problem - Meanwhile
Kolkata- https://t.co/PnPh0HZYbm</t>
  </si>
  <si>
    <t>eriksolheim
India _xD83C__xDDEE__xD83C__xDDF3_ builds roads using waste
plastic. They are surprisingly
strong. Chennai has been frontrunner.
Giving plastic waste value is critical
to beat plastic pollution! https://t.co/At2816rRwT</t>
  </si>
  <si>
    <t>kilimandege
RT @ErikSolheim: India _xD83C__xDDEE__xD83C__xDDF3_ builds
roads using waste plastic. They
are surprisingly strong. Chennai
has been frontrunner. Giving plastic
wast…</t>
  </si>
  <si>
    <t>balasibra108
@KarunaGopal1 Good luck! Nepal
would need it very badly - Kathmandu
looks like the Chennai of 30 years
ago full of dust &amp;amp; pollution.A
face cover ( nose cover) would
be greatly advised. Visit to Pasupatheeswarar
is a a blessing to be with him
during Abhishekam ! Bynd wds!!
Om Namasivaya!</t>
  </si>
  <si>
    <t xml:space="preserve">karunagopal1
</t>
  </si>
  <si>
    <t>abhinavsurana1
Plastic factories around water
bodies and swaths of lands filled
with plastic in Shahpur in thane
(near Manas mandir). Disgusting
pollution levels - Chennai water
crisis is not far @CMOMaharashtra
@Dev_Fadnavis @mygovMaha #mpcb</t>
  </si>
  <si>
    <t xml:space="preserve">mygovmaha
</t>
  </si>
  <si>
    <t xml:space="preserve">dev_fadnavis
</t>
  </si>
  <si>
    <t xml:space="preserve">cmomaharashtra
</t>
  </si>
  <si>
    <t>priyank018
Why there is no one taking pain
for controlling air pollution in
Chennai? Many autos, taxis, trunks
vomit dangerous smoke like anything.Plz
help to crab air pollution.Less
pollution will help to good rain.
@chennaipolice_ @CMOTamilNadu @chennaiweather
@Kalaignarnews @ThanthiTV</t>
  </si>
  <si>
    <t xml:space="preserve">thanthitv
</t>
  </si>
  <si>
    <t xml:space="preserve">kalaignarnews
</t>
  </si>
  <si>
    <t xml:space="preserve">chennaiweather
</t>
  </si>
  <si>
    <t xml:space="preserve">cmotamilnadu
</t>
  </si>
  <si>
    <t xml:space="preserve">chennaipolice_
</t>
  </si>
  <si>
    <t>ekboondhpani
This team of Chennai fisherman
have been cleaning up the ocean
and have cleared over 300 tonnes
of waste in the past few years.
Read more on their herculean efforts
and how they plan on spreading
awareness. https://t.co/2Mub4FmWJw
https://t.co/Roqi5oiTgt</t>
  </si>
  <si>
    <t>ravikr
@Nidhi Why no show on water crisis
in Chennai which can lead to water
policy for the country. Also nothing
on pollution ? Only during Diwali?
_xD83D__xDE31_</t>
  </si>
  <si>
    <t xml:space="preserve">nidhi
</t>
  </si>
  <si>
    <t>vashisth_sagar
RT @priyank018: Why there is no
one taking pain for controlling
air pollution in Chennai? Many
autos, taxis, trunks vomit dangerous
smoke 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</si>
  <si>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</si>
  <si>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</si>
  <si>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</si>
  <si>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</si>
  <si>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</si>
  <si>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</si>
  <si>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</si>
  <si>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</si>
  <si>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</si>
  <si>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</si>
  <si>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</si>
  <si>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</si>
  <si>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</si>
  <si>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</si>
  <si>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</si>
  <si>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</si>
  <si>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</si>
  <si>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</si>
  <si>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</si>
  <si>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</si>
  <si>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</si>
  <si>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</si>
  <si>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</si>
  <si>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</si>
  <si>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</si>
  <si>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</si>
  <si>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</si>
  <si>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</si>
  <si>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</si>
  <si>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</si>
  <si>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</si>
  <si>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</si>
  <si>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</si>
  <si>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</si>
  <si>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</si>
  <si>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</si>
  <si>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</si>
  <si>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</si>
  <si>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</si>
  <si>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</si>
  <si>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</si>
  <si>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</si>
  <si>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</si>
  <si>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</si>
  <si>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</si>
  <si>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</si>
  <si>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</si>
  <si>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</si>
  <si>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</si>
  <si>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</si>
  <si>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</si>
  <si>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</si>
  <si>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</si>
  <si>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</si>
  <si>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</si>
  <si>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</si>
  <si>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</si>
  <si>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</si>
  <si>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</si>
  <si>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</si>
  <si>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</si>
  <si>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</si>
  <si>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</si>
  <si>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</si>
  <si>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</si>
  <si>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</si>
  <si>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</si>
  <si>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</si>
  <si>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</si>
  <si>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</si>
  <si>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</si>
  <si>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</si>
  <si>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</si>
  <si>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</si>
  <si>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</si>
  <si>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</si>
  <si>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</si>
  <si>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</si>
  <si>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</si>
  <si>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</si>
  <si>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</si>
  <si>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</si>
  <si>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</si>
  <si>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</si>
  <si>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</si>
  <si>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</si>
  <si>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</si>
  <si>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</si>
  <si>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</si>
  <si>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</si>
  <si>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</si>
  <si>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</si>
  <si>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</si>
  <si>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</si>
  <si>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</si>
  <si>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</si>
  <si>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</si>
  <si>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</si>
  <si>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</si>
  <si>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</si>
  <si>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</si>
  <si>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</si>
  <si>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</si>
  <si>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</si>
  <si>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</si>
  <si>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</si>
  <si>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</si>
  <si>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</si>
  <si>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https://yourstory.com/socialstory/2019/06/chennai-water-crisis-plastic-pollution-migrant-labourers https://www.washingtonpost.com/world/2019/06/28/major-indian-city-runs-out-water-million-people-pray-rain http://www.ziva-arunexcello.com https://www.dtnext.in/News/City/2019/07/03012407/1154688/Metrowater-draws-from-polluted-Retteri-lake.vpf https://www.thehindu.com/news/cities/chennai/what-chennai-fishermen-are-doing-to-combat-oceanic-plastic-pollution/article27559100.ece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</si>
  <si>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</si>
  <si>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</si>
  <si>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</si>
  <si>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</si>
  <si>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</si>
  <si>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</si>
  <si>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</si>
  <si>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</si>
  <si>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</si>
  <si>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</si>
  <si>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</si>
  <si>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</si>
  <si>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yourstory.com washingtonpost.com ziva-arunexcello.com dtnext.in thehindu.com</t>
  </si>
  <si>
    <t>Top Hashtags in Tweet in Entire Graph</t>
  </si>
  <si>
    <t>chennai</t>
  </si>
  <si>
    <t>airpollution</t>
  </si>
  <si>
    <t>mumbairains</t>
  </si>
  <si>
    <t>climatebreakdown</t>
  </si>
  <si>
    <t>electricmotor</t>
  </si>
  <si>
    <t>modi</t>
  </si>
  <si>
    <t>budget2019</t>
  </si>
  <si>
    <t>Top Hashtags in Tweet in G1</t>
  </si>
  <si>
    <t>future_generation</t>
  </si>
  <si>
    <t>waterpollution</t>
  </si>
  <si>
    <t>indian</t>
  </si>
  <si>
    <t>pakistan</t>
  </si>
  <si>
    <t>chinatown</t>
  </si>
  <si>
    <t>Top Hashtags in Tweet in G2</t>
  </si>
  <si>
    <t>population</t>
  </si>
  <si>
    <t>kolkata</t>
  </si>
  <si>
    <t>bangalore</t>
  </si>
  <si>
    <t>mumbai</t>
  </si>
  <si>
    <t>hyderabad</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</si>
  <si>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</si>
  <si>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</si>
  <si>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</si>
  <si>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</si>
  <si>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</si>
  <si>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</si>
  <si>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</si>
  <si>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</si>
  <si>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</si>
  <si>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pollution chennai climatebreakdown sstop5 future_generation airpollution waterpollution indian pakistan chinatown</t>
  </si>
  <si>
    <t>electricmotor chennai detroit nitiaayog teachsdgs energy mobility electricvehicles electricity autonomousvehicles</t>
  </si>
  <si>
    <t>Top Words in Tweet in Entire Graph</t>
  </si>
  <si>
    <t>Words in Sentiment List#1: Positive</t>
  </si>
  <si>
    <t>Words in Sentiment List#2: Negative</t>
  </si>
  <si>
    <t>Words in Sentiment List#3: Angry/Violent</t>
  </si>
  <si>
    <t>Non-categorized Words</t>
  </si>
  <si>
    <t>Total Words</t>
  </si>
  <si>
    <t>water</t>
  </si>
  <si>
    <t>air</t>
  </si>
  <si>
    <t>delhi</t>
  </si>
  <si>
    <t>Top Words in Tweet in G1</t>
  </si>
  <si>
    <t>years</t>
  </si>
  <si>
    <t>give</t>
  </si>
  <si>
    <t>र</t>
  </si>
  <si>
    <t>#pollution</t>
  </si>
  <si>
    <t>ka</t>
  </si>
  <si>
    <t>Top Words in Tweet in G2</t>
  </si>
  <si>
    <t>cities</t>
  </si>
  <si>
    <t>Top Words in Tweet in G3</t>
  </si>
  <si>
    <t>bhavesh</t>
  </si>
  <si>
    <t>kansara</t>
  </si>
  <si>
    <t>kansaratva's</t>
  </si>
  <si>
    <t>wickedly</t>
  </si>
  <si>
    <t>funny</t>
  </si>
  <si>
    <t>twisted</t>
  </si>
  <si>
    <t>threads</t>
  </si>
  <si>
    <t>satire</t>
  </si>
  <si>
    <t>power</t>
  </si>
  <si>
    <t>politics</t>
  </si>
  <si>
    <t>Top Words in Tweet in G4</t>
  </si>
  <si>
    <t>one</t>
  </si>
  <si>
    <t>taking</t>
  </si>
  <si>
    <t>pain</t>
  </si>
  <si>
    <t>controlling</t>
  </si>
  <si>
    <t>many</t>
  </si>
  <si>
    <t>autos</t>
  </si>
  <si>
    <t>taxis</t>
  </si>
  <si>
    <t>Top Words in Tweet in G5</t>
  </si>
  <si>
    <t>worst</t>
  </si>
  <si>
    <t>visited</t>
  </si>
  <si>
    <t>feel</t>
  </si>
  <si>
    <t>poor</t>
  </si>
  <si>
    <t>quality</t>
  </si>
  <si>
    <t>Top Words in Tweet in G6</t>
  </si>
  <si>
    <t>22</t>
  </si>
  <si>
    <t>indians</t>
  </si>
  <si>
    <t>live</t>
  </si>
  <si>
    <t>below</t>
  </si>
  <si>
    <t>poverty</t>
  </si>
  <si>
    <t>line</t>
  </si>
  <si>
    <t>crime</t>
  </si>
  <si>
    <t>against</t>
  </si>
  <si>
    <t>women</t>
  </si>
  <si>
    <t>suicides</t>
  </si>
  <si>
    <t>Top Words in Tweet in G7</t>
  </si>
  <si>
    <t>control</t>
  </si>
  <si>
    <t>rising</t>
  </si>
  <si>
    <t>never</t>
  </si>
  <si>
    <t>top</t>
  </si>
  <si>
    <t>priority</t>
  </si>
  <si>
    <t>Top Words in Tweet in G8</t>
  </si>
  <si>
    <t>plastic</t>
  </si>
  <si>
    <t>Top Words in Tweet in G9</t>
  </si>
  <si>
    <t>metro</t>
  </si>
  <si>
    <t>station</t>
  </si>
  <si>
    <t>Top Words in Tweet in G10</t>
  </si>
  <si>
    <t>Top Words in Tweet</t>
  </si>
  <si>
    <t>water pollution chennai years give delhi र #pollution mumbai ka</t>
  </si>
  <si>
    <t>bhavesh kansara kansaratva's wickedly funny twisted threads satire power politics</t>
  </si>
  <si>
    <t>pollution air one taking pain controlling chennai many autos taxis</t>
  </si>
  <si>
    <t>chennai worst gautamgambhir cities visited feel delhi poor air quality</t>
  </si>
  <si>
    <t>22 indians live below poverty line crime against women suicides</t>
  </si>
  <si>
    <t>pollution narendramodi population control delhi rising air never top priority</t>
  </si>
  <si>
    <t>plastic water</t>
  </si>
  <si>
    <t>metro station</t>
  </si>
  <si>
    <t>battling state biggest cities country delhi pollution chennai drought mumbai</t>
  </si>
  <si>
    <t>h m ki pani kami</t>
  </si>
  <si>
    <t>cover</t>
  </si>
  <si>
    <t>plastic waste india builds roads using surprisingly strong chennai frontrunner</t>
  </si>
  <si>
    <t>mein kuch kadam</t>
  </si>
  <si>
    <t>read chennai reservoirs run dry india's 6th biggest city growing</t>
  </si>
  <si>
    <t>first provide citizens clean water spend money sustainable energy phase</t>
  </si>
  <si>
    <t>electic motor drives future india make vehicle 2030 run #electricmotor</t>
  </si>
  <si>
    <t>Top Word Pairs in Tweet in Entire Graph</t>
  </si>
  <si>
    <t>air,pollution</t>
  </si>
  <si>
    <t>water,crisis</t>
  </si>
  <si>
    <t>bhavesh,kansara</t>
  </si>
  <si>
    <t>kansara,kansaratva's</t>
  </si>
  <si>
    <t>kansaratva's,wickedly</t>
  </si>
  <si>
    <t>wickedly,funny</t>
  </si>
  <si>
    <t>funny,twisted</t>
  </si>
  <si>
    <t>twisted,threads</t>
  </si>
  <si>
    <t>threads,satire</t>
  </si>
  <si>
    <t>satire,power</t>
  </si>
  <si>
    <t>Top Word Pairs in Tweet in G1</t>
  </si>
  <si>
    <t>water,sources</t>
  </si>
  <si>
    <t>water,supply</t>
  </si>
  <si>
    <t>ब,म</t>
  </si>
  <si>
    <t>म,र</t>
  </si>
  <si>
    <t>water,scarcity</t>
  </si>
  <si>
    <t>Top Word Pairs in Tweet in G2</t>
  </si>
  <si>
    <t>Top Word Pairs in Tweet in G3</t>
  </si>
  <si>
    <t>power,politics</t>
  </si>
  <si>
    <t>politics,pollution</t>
  </si>
  <si>
    <t>Top Word Pairs in Tweet in G4</t>
  </si>
  <si>
    <t>one,taking</t>
  </si>
  <si>
    <t>taking,pain</t>
  </si>
  <si>
    <t>pain,controlling</t>
  </si>
  <si>
    <t>controlling,air</t>
  </si>
  <si>
    <t>pollution,chennai</t>
  </si>
  <si>
    <t>chennai,many</t>
  </si>
  <si>
    <t>many,autos</t>
  </si>
  <si>
    <t>autos,taxis</t>
  </si>
  <si>
    <t>taxis,trunks</t>
  </si>
  <si>
    <t>Top Word Pairs in Tweet in G5</t>
  </si>
  <si>
    <t>gautamgambhir,chennai</t>
  </si>
  <si>
    <t>chennai,cities</t>
  </si>
  <si>
    <t>cities,visited</t>
  </si>
  <si>
    <t>visited,feel</t>
  </si>
  <si>
    <t>feel,delhi</t>
  </si>
  <si>
    <t>delhi,worst</t>
  </si>
  <si>
    <t>worst,poor</t>
  </si>
  <si>
    <t>poor,air</t>
  </si>
  <si>
    <t>air,quality</t>
  </si>
  <si>
    <t>quality,ruthlessly</t>
  </si>
  <si>
    <t>Top Word Pairs in Tweet in G6</t>
  </si>
  <si>
    <t>22,indians</t>
  </si>
  <si>
    <t>indians,live</t>
  </si>
  <si>
    <t>live,below</t>
  </si>
  <si>
    <t>below,poverty</t>
  </si>
  <si>
    <t>poverty,line</t>
  </si>
  <si>
    <t>line,crime</t>
  </si>
  <si>
    <t>crime,against</t>
  </si>
  <si>
    <t>against,women</t>
  </si>
  <si>
    <t>women,suicides</t>
  </si>
  <si>
    <t>suicides,farmers</t>
  </si>
  <si>
    <t>Top Word Pairs in Tweet in G7</t>
  </si>
  <si>
    <t>population,control</t>
  </si>
  <si>
    <t>narendramodi,population</t>
  </si>
  <si>
    <t>control,rising</t>
  </si>
  <si>
    <t>rising,air</t>
  </si>
  <si>
    <t>pollution,never</t>
  </si>
  <si>
    <t>never,top</t>
  </si>
  <si>
    <t>top,priority</t>
  </si>
  <si>
    <t>priority,politicians</t>
  </si>
  <si>
    <t>Top Word Pairs in Tweet in G8</t>
  </si>
  <si>
    <t>Top Word Pairs in Tweet in G9</t>
  </si>
  <si>
    <t>Top Word Pairs in Tweet in G10</t>
  </si>
  <si>
    <t>Top Word Pairs in Tweet</t>
  </si>
  <si>
    <t>water,sources  water,supply  ब,म  म,र  water,scarcity</t>
  </si>
  <si>
    <t>bhavesh,kansara  kansara,kansaratva's  kansaratva's,wickedly  wickedly,funny  funny,twisted  twisted,threads  threads,satire  satire,power  power,politics  politics,pollution</t>
  </si>
  <si>
    <t>air,pollution  one,taking  taking,pain  pain,controlling  controlling,air  pollution,chennai  chennai,many  many,autos  autos,taxis  taxis,trunks</t>
  </si>
  <si>
    <t>gautamgambhir,chennai  chennai,cities  cities,visited  visited,feel  feel,delhi  delhi,worst  worst,poor  poor,air  air,quality  quality,ruthlessly</t>
  </si>
  <si>
    <t>22,indians  indians,live  live,below  below,poverty  poverty,line  line,crime  crime,against  against,women  women,suicides  suicides,farmers</t>
  </si>
  <si>
    <t>population,control  narendramodi,population  control,rising  rising,air  air,pollution  pollution,never  never,top  top,priority  priority,politicians</t>
  </si>
  <si>
    <t>state,biggest  biggest,cities  cities,country  country,delhi  delhi,battling  battling,pollution  pollution,chennai  chennai,battling  battling,drought  drought,mumbai</t>
  </si>
  <si>
    <t>pani,ki</t>
  </si>
  <si>
    <t>india,builds  builds,roads  roads,using  using,waste  waste,plastic  plastic,surprisingly  surprisingly,strong  strong,chennai  chennai,frontrunner  frontrunner,giving</t>
  </si>
  <si>
    <t>read,chennai  chennai,reservoirs  reservoirs,run  run,dry  dry,india's  india's,6th  6th,biggest  biggest,city  city,growing  growing,cities</t>
  </si>
  <si>
    <t>first,provide  provide,citizens  citizens,clean  clean,water  water,spend  spend,money  money,sustainable  sustainable,energy  energy,phase  phase,out</t>
  </si>
  <si>
    <t>electic,motor  motor,drives  drives,future  future,india  india,make  make,vehicle  vehicle,2030  2030,run  run,#electricmotor  #electricmotor,wake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</si>
  <si>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</si>
  <si>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</si>
  <si>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</si>
  <si>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</si>
  <si>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</si>
  <si>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</si>
  <si>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</si>
  <si>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</si>
  <si>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</si>
  <si>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</si>
  <si>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</si>
  <si>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</si>
  <si>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</si>
  <si>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</si>
  <si>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</si>
  <si>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</si>
  <si>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</si>
  <si>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</si>
  <si>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</si>
  <si>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</si>
  <si>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</si>
  <si>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</si>
  <si>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</si>
  <si>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gautamgambhir uber</t>
  </si>
  <si>
    <t>narendramodi pmoindia</t>
  </si>
  <si>
    <t>Top Mentioned in Tweet</t>
  </si>
  <si>
    <t>ddnewslive moefcc pib_india mib_india airnewsalerts pibmumbai pibhindi mib_hindi ddnewshindi</t>
  </si>
  <si>
    <t>kansaratva indicbookclub</t>
  </si>
  <si>
    <t>priyank018 chennaipolice_ cmotamilnadu chennaiweather kalaignarnews thanthitv</t>
  </si>
  <si>
    <t>ivvanrider gautamgambhir rajeevsaraf9 uber</t>
  </si>
  <si>
    <t>republic nehapant19 news18india</t>
  </si>
  <si>
    <t>narendramodi keenpinks</t>
  </si>
  <si>
    <t>cmomaharashtra dev_fadnavis mygovmaha</t>
  </si>
  <si>
    <t>economictimes rajiv_ghosh</t>
  </si>
  <si>
    <t>greenpeace livemint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</si>
  <si>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</si>
  <si>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</si>
  <si>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</si>
  <si>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</si>
  <si>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</si>
  <si>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</si>
  <si>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</si>
  <si>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</si>
  <si>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</si>
  <si>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</si>
  <si>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</si>
  <si>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</si>
  <si>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dt_next _socialstory ekboondhpani queergrlkahanis janetnotjackson karuntyagi1978 kreshandinesh12 aim_hyd manindrakumarm5 creatorsmixed</t>
  </si>
  <si>
    <t>airnewsalerts pib_india ddnewslive mib_india ddnewshindi pibhindi mib_hindi dmeister89 prakashjavdekar pibmumbai</t>
  </si>
  <si>
    <t>equateall kamath_nandini kansaratva nayagam_p r0nshah brdshah doc_20kd indicbookclub</t>
  </si>
  <si>
    <t>thanthitv kalaignarnews chennaiweather cmotamilnadu chennaipolice_ vashisth_sagar priyank018</t>
  </si>
  <si>
    <t>cabipooldel uber cabipoolchn gautamgambhir ivvanrider rajeevsaraf9</t>
  </si>
  <si>
    <t>news18india republic tarekfatah nehapant19 teaisfuntastic1</t>
  </si>
  <si>
    <t>narendramodi pmoindia keenpinks immanentwords esantoshkumarpa</t>
  </si>
  <si>
    <t>dev_fadnavis cmomaharashtra mygovmaha abhinavsurana1</t>
  </si>
  <si>
    <t>economictimes etprime_com rajiv_ghosh thesenathipathi</t>
  </si>
  <si>
    <t>livemint greenpeace rsriram9</t>
  </si>
  <si>
    <t>messikabeta anvaysingh ghaz_ali_</t>
  </si>
  <si>
    <t>kunalkamra88 sohail95624705 riskybitttu</t>
  </si>
  <si>
    <t>nidhi ravikr</t>
  </si>
  <si>
    <t>karunagopal1 balasibra108</t>
  </si>
  <si>
    <t>kilimandege eriksolheim</t>
  </si>
  <si>
    <t>thequint mythreyeeramesh</t>
  </si>
  <si>
    <t>kasthurishankar david_sam99</t>
  </si>
  <si>
    <t>httweets geekyjunk</t>
  </si>
  <si>
    <t>timesofindia meeramohanty</t>
  </si>
  <si>
    <t>rajnathsingh devendra_46</t>
  </si>
  <si>
    <t>zishaan rashidib</t>
  </si>
  <si>
    <t>akshiartgupta wateraidpress</t>
  </si>
  <si>
    <t>grpjbf31e1s2ymc krishnathavasi</t>
  </si>
  <si>
    <t>wetamilans jeypeefarm</t>
  </si>
  <si>
    <t>Top URLs in Tweet by Count</t>
  </si>
  <si>
    <t>Top URLs in Tweet by Salience</t>
  </si>
  <si>
    <t>Top Domains in Tweet by Count</t>
  </si>
  <si>
    <t>Top Domains in Tweet by Salience</t>
  </si>
  <si>
    <t>Top Hashtags in Tweet by Count</t>
  </si>
  <si>
    <t>future_generation pollution airpollution waterpollution indian pakistan chennai chinatown unitedstates world</t>
  </si>
  <si>
    <t>zivaarunexcello choosecleanair retirementhome seniorhome seniorcitizen arunexcello villas apartments seniorhomeecr ecr</t>
  </si>
  <si>
    <t>climatebreakdown drought pollution mumbairains delhipollution environment</t>
  </si>
  <si>
    <t>Top Hashtags in Tweet by Salience</t>
  </si>
  <si>
    <t>Top Words in Tweet by Count</t>
  </si>
  <si>
    <t>#sstop5 here top five stories loved week</t>
  </si>
  <si>
    <t>pollution failing yes today newspaper headlines covers india facing sea</t>
  </si>
  <si>
    <t>give tamilnadu pollution board clearence sterlite high court permission open</t>
  </si>
  <si>
    <t>delhi pollution pmoindia narendramodi sir permanent solution taken population control</t>
  </si>
  <si>
    <t>jeypeefarm electic motor drives future india make vehicle 2030 run</t>
  </si>
  <si>
    <t>water sources pollution india suffering worst drought decades groundwater dried</t>
  </si>
  <si>
    <t>krishnathavasi first provide citizens clean water spend money sustainable energy</t>
  </si>
  <si>
    <t>water action read reservoirs run dry india's 6th biggest city</t>
  </si>
  <si>
    <t>wateraidpress read reservoirs run dry india's 6th biggest city growing</t>
  </si>
  <si>
    <t>dont narendramodi population control rising air pollution never top priority</t>
  </si>
  <si>
    <t>keenpinks narendramodi population control rising air pollution never top priority</t>
  </si>
  <si>
    <t>cities prakashjavdekar ddnewslive moefcc pib_india mib_india airnewsalerts pibmumbai pibhindi mib_hindi</t>
  </si>
  <si>
    <t>water s supply currently half basic requirement squeeze comes years</t>
  </si>
  <si>
    <t>र हम ब म आन व ल प ढ क</t>
  </si>
  <si>
    <t>metro station etprime_com economictimes rajiv_ghosh government office premises adequate space</t>
  </si>
  <si>
    <t>choke city pollution home under clear skies #zivaarunexcello #choosecleanair log</t>
  </si>
  <si>
    <t>ka year care mumbai floods delhi pollution draught last ten</t>
  </si>
  <si>
    <t>zishaan city devastating story tell heard water crisis pollution hot</t>
  </si>
  <si>
    <t>h m ki pani kami se riskybitttu kunalkamra88 tmlog ko</t>
  </si>
  <si>
    <t>water even metropolitan supply sewerage board cmwssb claims supplies clean</t>
  </si>
  <si>
    <t>without #climatebreakdown environment issues alarms india's major cities experiencing disasters</t>
  </si>
  <si>
    <t>uber last trip hired cab railway station real hot climate</t>
  </si>
  <si>
    <t>ivvanrider gautamgambhir cities visited feel delhi worst poor air quality</t>
  </si>
  <si>
    <t>worst gautamgambhir cities visited feel delhi poor air quality ruthlessly</t>
  </si>
  <si>
    <t>battling anvaysingh state biggest cities country delhi pollution drought mumbai</t>
  </si>
  <si>
    <t>battling state biggest cities country delhi pollution drought mumbai flood</t>
  </si>
  <si>
    <t>mein kuch kadam rajnathsingh malik lko pollution water control k</t>
  </si>
  <si>
    <t>indicbookclub bhavesh kansara kansaratva's wickedly funny twisted threads satire power</t>
  </si>
  <si>
    <t>30 pm bhavesh kansara kansaratva's wickedly funny twisted threads satire</t>
  </si>
  <si>
    <t>6 indian metros delhi bengaluru mumbai kolkata hyderabad high vehicular</t>
  </si>
  <si>
    <t>water recent logging mumbai scarcity due incorrect planning give stress</t>
  </si>
  <si>
    <t>vedanta alleges gypsum leak sterlite unit blames state tn pollution</t>
  </si>
  <si>
    <t>water scarcity mumbai devastating flood delhi fatal air pollution meanwhile</t>
  </si>
  <si>
    <t>kasthurishankar agree look pollution e vehicles good long term want</t>
  </si>
  <si>
    <t>water crisis air pollution delhi mumbai drowning week ago amid</t>
  </si>
  <si>
    <t>problem everybody talking chennai's water scarcity mumbai's flood delhi's air</t>
  </si>
  <si>
    <t>plastic waste india builds roads using surprisingly strong frontrunner giving</t>
  </si>
  <si>
    <t>plastic eriksolheim india builds roads using waste surprisingly strong frontrunner</t>
  </si>
  <si>
    <t>cover karunagopal1 good luck nepal need very badly kathmandu looks</t>
  </si>
  <si>
    <t>plastic water factories around bodies swaths lands filled shahpur thane</t>
  </si>
  <si>
    <t>pollution air help one taking pain controlling many autos taxis</t>
  </si>
  <si>
    <t>team fisherman cleaning up ocean cleared over 300 tonnes waste</t>
  </si>
  <si>
    <t>water nidhi show crisis lead policy country nothing pollution during</t>
  </si>
  <si>
    <t>priyank018 one taking pain controlling air pollution many autos taxis</t>
  </si>
  <si>
    <t>Top Words in Tweet by Salience</t>
  </si>
  <si>
    <t>republic nehapant19 news18india #zaira tarekfatah zaira 22 indians live below</t>
  </si>
  <si>
    <t>Top Word Pairs in Tweet by Count</t>
  </si>
  <si>
    <t>#sstop5,here  here,top  top,five  five,stories  stories,loved  loved,week</t>
  </si>
  <si>
    <t>failing,yes  yes,today  today,newspaper  newspaper,headlines  headlines,covers  covers,india  india,facing  facing,sea  sea,level  level,rise</t>
  </si>
  <si>
    <t>pollution,board  board,give  give,clearence  clearence,sterlite  sterlite,chennai  chennai,high  high,court  court,give  give,permission  permission,open</t>
  </si>
  <si>
    <t>pmoindia,narendramodi  narendramodi,sir  sir,permanent  permanent,solution  solution,taken  taken,pollution  pollution,population  population,control  control,international  international,relations</t>
  </si>
  <si>
    <t>jeypeefarm,electic  electic,motor  motor,drives  drives,future  future,india  india,make  make,vehicle  vehicle,2030  2030,run  run,#electricmotor</t>
  </si>
  <si>
    <t>water,sources  india,suffering  suffering,worst  worst,drought  drought,decades  decades,groundwater  groundwater,dried  dried,up  up,chennai  chennai,still</t>
  </si>
  <si>
    <t>krishnathavasi,first  first,provide  provide,citizens  citizens,clean  clean,water  water,spend  spend,money  money,sustainable  sustainable,energy  energy,phase</t>
  </si>
  <si>
    <t>wateraidpress,read  read,chennai  chennai,reservoirs  reservoirs,run  run,dry  dry,india's  india's,6th  6th,biggest  biggest,city  city,growing</t>
  </si>
  <si>
    <t>narendramodi,population  population,control  control,rising  rising,air  air,pollution  pollution,never  never,top  top,priority  priority,politicians  politicians,dont</t>
  </si>
  <si>
    <t>keenpinks,narendramodi  narendramodi,population  population,control  control,rising  rising,air  air,pollution  pollution,never  never,top  top,priority  priority,politicians</t>
  </si>
  <si>
    <t>prakashjavdekar,ddnewslive  ddnewslive,moefcc  moefcc,pib_india  pib_india,mib_india  mib_india,airnewsalerts  airnewsalerts,pibmumbai  pibmumbai,pibhindi  pibhindi,mib_hindi  mib_hindi,ddnewshindi  ddnewshindi,indian</t>
  </si>
  <si>
    <t>chennai,s  s,water  water,supply  supply,currently  currently,half  half,basic  basic,requirement  requirement,squeeze  squeeze,comes  comes,years</t>
  </si>
  <si>
    <t>ब,म  म,र  हम,र  र,आन  आन,व  व,ल  ल,प  प,ढ  ढ,क  क,ब</t>
  </si>
  <si>
    <t>etprime_com,economictimes  economictimes,rajiv_ghosh  rajiv_ghosh,government  government,office  office,premises  premises,adequate  adequate,space  space,shall  shall,provide  provide,initiative</t>
  </si>
  <si>
    <t>choke,city  city,pollution  pollution,home  home,under  under,clear  clear,skies  skies,#zivaarunexcello  #zivaarunexcello,#choosecleanair  #choosecleanair,log  log,#retirementhome</t>
  </si>
  <si>
    <t>mumbai,ka  ka,floods  floods,delhi  delhi,ka  ka,pollution  pollution,chennai  chennai,ka  ka,draught  draught,year  year,year</t>
  </si>
  <si>
    <t>zishaan,city  city,devastating  devastating,story  story,tell  tell,heard  heard,chennai  chennai,water  water,crisis  crisis,pollution  pollution,hot</t>
  </si>
  <si>
    <t>pani,ki  riskybitttu,kunalkamra88  kunalkamra88,tmlog  tmlog,ko  ko,kaam  kaam,dhanda  dhanda,nahi  nahi,h  h,kya  kya,india</t>
  </si>
  <si>
    <t>even,chennai  chennai,metropolitan  metropolitan,water  water,supply  supply,sewerage  sewerage,board  board,cmwssb  cmwssb,claims  claims,supplies  supplies,clean</t>
  </si>
  <si>
    <t>environment,issues  issues,alarms  alarms,india's  india's,major  major,cities  cities,experiencing  experiencing,disasters  disasters,chennai  chennai,without  without,water</t>
  </si>
  <si>
    <t>uber,last  last,trip  trip,hired  hired,cab  cab,chennai  chennai,railway  railway,station  station,real  real,hot  hot,climate</t>
  </si>
  <si>
    <t>ivvanrider,gautamgambhir  gautamgambhir,chennai  chennai,cities  cities,visited  visited,feel  feel,delhi  delhi,worst  worst,poor  poor,air  air,quality</t>
  </si>
  <si>
    <t>anvaysingh,state  state,biggest  biggest,cities  cities,country  country,delhi  delhi,battling  battling,pollution  pollution,chennai  chennai,battling  battling,drought</t>
  </si>
  <si>
    <t>rajnathsingh,malik  malik,lko  lko,mein  mein,pollution  pollution,water  water,control  control,k  k,liye  liye,kuch  kuch,kadam</t>
  </si>
  <si>
    <t>indicbookclub,bhavesh  bhavesh,kansara  kansara,kansaratva's  kansaratva's,wickedly  wickedly,funny  funny,twisted  twisted,threads  threads,satire  satire,power  power,politics</t>
  </si>
  <si>
    <t>30,pm  bhavesh,kansara  kansara,kansaratva's  kansaratva's,wickedly  wickedly,funny  funny,twisted  twisted,threads  threads,satire  satire,power  power,politics</t>
  </si>
  <si>
    <t>6,indian  indian,metros  metros,delhi  delhi,bengaluru  bengaluru,mumbai  mumbai,kolkata  kolkata,chennai  chennai,hyderabad  hyderabad,high  high,vehicular</t>
  </si>
  <si>
    <t>recent,water  water,logging  logging,mumbai  mumbai,water  water,scarcity  scarcity,chennai  chennai,due  due,incorrect  incorrect,planning  planning,give</t>
  </si>
  <si>
    <t>chennai,vedanta  vedanta,alleges  alleges,gypsum  gypsum,leak  leak,sterlite  sterlite,unit  unit,blames  blames,state  state,tn  tn,pollution</t>
  </si>
  <si>
    <t>chennai,water  water,scarcity  scarcity,mumbai  mumbai,devastating  devastating,flood  flood,delhi  delhi,fatal  fatal,air  air,pollution  pollution,meanwhile</t>
  </si>
  <si>
    <t>kasthurishankar,agree  agree,look  look,pollution  pollution,e  e,vehicles  vehicles,good  good,long  long,term  term,want  want,live</t>
  </si>
  <si>
    <t>water,crisis  crisis,chennai  chennai,air  air,pollution  pollution,delhi  delhi,mumbai  mumbai,drowning  drowning,week  week,ago  ago,amid</t>
  </si>
  <si>
    <t>everybody,talking  talking,chennai's  chennai's,water  water,scarcity  scarcity,problem  problem,mumbai's  mumbai's,flood  flood,problem  problem,delhi's  delhi's,air</t>
  </si>
  <si>
    <t>eriksolheim,india  india,builds  builds,roads  roads,using  using,waste  waste,plastic  plastic,surprisingly  surprisingly,strong  strong,chennai  chennai,frontrunner</t>
  </si>
  <si>
    <t>karunagopal1,good  good,luck  luck,nepal  nepal,need  need,very  very,badly  badly,kathmandu  kathmandu,looks  looks,chennai  chennai,30</t>
  </si>
  <si>
    <t>plastic,factories  factories,around  around,water  water,bodies  bodies,swaths  swaths,lands  lands,filled  filled,plastic  plastic,shahpur  shahpur,thane</t>
  </si>
  <si>
    <t>team,chennai  chennai,fisherman  fisherman,cleaning  cleaning,up  up,ocean  ocean,cleared  cleared,over  over,300  300,tonnes  tonnes,waste</t>
  </si>
  <si>
    <t>nidhi,show  show,water  water,crisis  crisis,chennai  chennai,lead  lead,water  water,policy  policy,country  country,nothing  nothing,pollution</t>
  </si>
  <si>
    <t>priyank018,one  one,taking  taking,pain  pain,controlling  controlling,air  air,pollution  pollution,chennai  chennai,many  many,autos  autos,taxis</t>
  </si>
  <si>
    <t>Top Word Pairs in Tweet by Salience</t>
  </si>
  <si>
    <t>tarekfatah,republic  republic,22  tarekfatah,nehapant19  nehapant19,news18india  news18india,22  discussing,#zaira  #zaira,s  discussing,zaira  zaira,s  22,indians</t>
  </si>
  <si>
    <t>Word</t>
  </si>
  <si>
    <t>crisis</t>
  </si>
  <si>
    <t>battling</t>
  </si>
  <si>
    <t>india</t>
  </si>
  <si>
    <t>up</t>
  </si>
  <si>
    <t>h</t>
  </si>
  <si>
    <t>year</t>
  </si>
  <si>
    <t>biggest</t>
  </si>
  <si>
    <t>drought</t>
  </si>
  <si>
    <t>clean</t>
  </si>
  <si>
    <t>#chennai</t>
  </si>
  <si>
    <t>country</t>
  </si>
  <si>
    <t>waste</t>
  </si>
  <si>
    <t>more</t>
  </si>
  <si>
    <t>good</t>
  </si>
  <si>
    <t>problem</t>
  </si>
  <si>
    <t>state</t>
  </si>
  <si>
    <t>m</t>
  </si>
  <si>
    <t>rise</t>
  </si>
  <si>
    <t>s</t>
  </si>
  <si>
    <t>important</t>
  </si>
  <si>
    <t>run</t>
  </si>
  <si>
    <t>read</t>
  </si>
  <si>
    <t>bodies</t>
  </si>
  <si>
    <t>30</t>
  </si>
  <si>
    <t>scarcity</t>
  </si>
  <si>
    <t>flood</t>
  </si>
  <si>
    <t>world</t>
  </si>
  <si>
    <t>warming</t>
  </si>
  <si>
    <t>board</t>
  </si>
  <si>
    <t>groundwater</t>
  </si>
  <si>
    <t>level</t>
  </si>
  <si>
    <t>future</t>
  </si>
  <si>
    <t>ruthlessly</t>
  </si>
  <si>
    <t>traffic</t>
  </si>
  <si>
    <t>last</t>
  </si>
  <si>
    <t>railway</t>
  </si>
  <si>
    <t>hot</t>
  </si>
  <si>
    <t>climate</t>
  </si>
  <si>
    <t>india's</t>
  </si>
  <si>
    <t>ki</t>
  </si>
  <si>
    <t>wake</t>
  </si>
  <si>
    <t>provide</t>
  </si>
  <si>
    <t>farmers</t>
  </si>
  <si>
    <t>minorities</t>
  </si>
  <si>
    <t>living</t>
  </si>
  <si>
    <t>fear</t>
  </si>
  <si>
    <t>kills</t>
  </si>
  <si>
    <t>100000</t>
  </si>
  <si>
    <t>children</t>
  </si>
  <si>
    <t>discussing</t>
  </si>
  <si>
    <t>personal</t>
  </si>
  <si>
    <t>choice</t>
  </si>
  <si>
    <t>citizens</t>
  </si>
  <si>
    <t>first</t>
  </si>
  <si>
    <t>trunks</t>
  </si>
  <si>
    <t>vomit</t>
  </si>
  <si>
    <t>dangerous</t>
  </si>
  <si>
    <t>smoke</t>
  </si>
  <si>
    <t>during</t>
  </si>
  <si>
    <t>help</t>
  </si>
  <si>
    <t>around</t>
  </si>
  <si>
    <t>far</t>
  </si>
  <si>
    <t>need</t>
  </si>
  <si>
    <t>ago</t>
  </si>
  <si>
    <t>face</t>
  </si>
  <si>
    <t>builds</t>
  </si>
  <si>
    <t>roads</t>
  </si>
  <si>
    <t>using</t>
  </si>
  <si>
    <t>surprisingly</t>
  </si>
  <si>
    <t>strong</t>
  </si>
  <si>
    <t>frontrunner</t>
  </si>
  <si>
    <t>giving</t>
  </si>
  <si>
    <t>meanwhile</t>
  </si>
  <si>
    <t>week</t>
  </si>
  <si>
    <t>amid</t>
  </si>
  <si>
    <t>look</t>
  </si>
  <si>
    <t>due</t>
  </si>
  <si>
    <t>global</t>
  </si>
  <si>
    <t>devastating</t>
  </si>
  <si>
    <t>sterlite</t>
  </si>
  <si>
    <t>permanent</t>
  </si>
  <si>
    <t>solution</t>
  </si>
  <si>
    <t>building</t>
  </si>
  <si>
    <t>high</t>
  </si>
  <si>
    <t>consumption</t>
  </si>
  <si>
    <t>#airpollution</t>
  </si>
  <si>
    <t>pm</t>
  </si>
  <si>
    <t>f</t>
  </si>
  <si>
    <t>mein</t>
  </si>
  <si>
    <t>kuch</t>
  </si>
  <si>
    <t>kadam</t>
  </si>
  <si>
    <t>depleting</t>
  </si>
  <si>
    <t>time</t>
  </si>
  <si>
    <t>#mumbairains</t>
  </si>
  <si>
    <t>killin</t>
  </si>
  <si>
    <t>people</t>
  </si>
  <si>
    <t>parking</t>
  </si>
  <si>
    <t>trip</t>
  </si>
  <si>
    <t>hired</t>
  </si>
  <si>
    <t>cab</t>
  </si>
  <si>
    <t>real</t>
  </si>
  <si>
    <t>enough</t>
  </si>
  <si>
    <t>environment</t>
  </si>
  <si>
    <t>without</t>
  </si>
  <si>
    <t>#climatebreakdown</t>
  </si>
  <si>
    <t>supply</t>
  </si>
  <si>
    <t>supplies</t>
  </si>
  <si>
    <t>pani</t>
  </si>
  <si>
    <t>kami</t>
  </si>
  <si>
    <t>govt</t>
  </si>
  <si>
    <t>course</t>
  </si>
  <si>
    <t>care</t>
  </si>
  <si>
    <t>हम</t>
  </si>
  <si>
    <t>ब</t>
  </si>
  <si>
    <t>म</t>
  </si>
  <si>
    <t>now</t>
  </si>
  <si>
    <t>politicians</t>
  </si>
  <si>
    <t>dont</t>
  </si>
  <si>
    <t>reservoirs</t>
  </si>
  <si>
    <t>dry</t>
  </si>
  <si>
    <t>6th</t>
  </si>
  <si>
    <t>growing</t>
  </si>
  <si>
    <t>action</t>
  </si>
  <si>
    <t>spend</t>
  </si>
  <si>
    <t>money</t>
  </si>
  <si>
    <t>sustainable</t>
  </si>
  <si>
    <t>energy</t>
  </si>
  <si>
    <t>phase</t>
  </si>
  <si>
    <t>out</t>
  </si>
  <si>
    <t>coal</t>
  </si>
  <si>
    <t>based</t>
  </si>
  <si>
    <t>plants</t>
  </si>
  <si>
    <t>sources</t>
  </si>
  <si>
    <t>today</t>
  </si>
  <si>
    <t>electic</t>
  </si>
  <si>
    <t>motor</t>
  </si>
  <si>
    <t>drives</t>
  </si>
  <si>
    <t>make</t>
  </si>
  <si>
    <t>vehicle</t>
  </si>
  <si>
    <t>2030</t>
  </si>
  <si>
    <t>#electricmotor</t>
  </si>
  <si>
    <t>fall</t>
  </si>
  <si>
    <t>tamilnadu</t>
  </si>
  <si>
    <t>five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</si>
  <si>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</si>
  <si>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</si>
  <si>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</si>
  <si>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</si>
  <si>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</si>
  <si>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</si>
  <si>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</si>
  <si>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</si>
  <si>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</si>
  <si>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</si>
  <si>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</si>
  <si>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</si>
  <si>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</si>
  <si>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</si>
  <si>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</si>
  <si>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</si>
  <si>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</si>
  <si>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</si>
  <si>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</si>
  <si>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</si>
  <si>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</si>
  <si>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</si>
  <si>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</si>
  <si>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</si>
  <si>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</si>
  <si>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</si>
  <si>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</si>
  <si>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</si>
  <si>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</si>
  <si>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</si>
  <si>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water pollution chennai years give delhi र #pollution mumbai ka</t>
  </si>
  <si>
    <t>G2: cities</t>
  </si>
  <si>
    <t>G3: bhavesh kansara kansaratva's wickedly funny twisted threads satire power politics</t>
  </si>
  <si>
    <t>G4: pollution air one taking pain controlling chennai many autos taxis</t>
  </si>
  <si>
    <t>G5: chennai worst gautamgambhir cities visited feel delhi poor air quality</t>
  </si>
  <si>
    <t>G6: 22 indians live below poverty line crime against women suicides</t>
  </si>
  <si>
    <t>G7: pollution narendramodi population control delhi rising air never top priority</t>
  </si>
  <si>
    <t>G8: plastic water</t>
  </si>
  <si>
    <t>G9: metro station</t>
  </si>
  <si>
    <t>G11: battling state biggest cities country delhi pollution chennai drought mumbai</t>
  </si>
  <si>
    <t>G12: h m ki pani kami</t>
  </si>
  <si>
    <t>G13: water</t>
  </si>
  <si>
    <t>G14: cover</t>
  </si>
  <si>
    <t>G15: plastic waste india builds roads using surprisingly strong chennai frontrunner</t>
  </si>
  <si>
    <t>G20: mein kuch kadam</t>
  </si>
  <si>
    <t>G22: read chennai reservoirs run dry india's 6th biggest city growing</t>
  </si>
  <si>
    <t>G23: first provide citizens clean water spend money sustainable energy phase</t>
  </si>
  <si>
    <t>G24: electic motor drives future india make vehicle 2030 run #electricmotor</t>
  </si>
  <si>
    <t>Autofill Workbook Results</t>
  </si>
  <si>
    <t>Edge Weight▓1▓2▓0▓True▓Green▓Red▓▓Edge Weight▓1▓1▓0▓3▓10▓False▓Edge Weight▓1▓2▓0▓32▓6▓False▓▓0▓0▓0▓True▓Black▓Black▓▓Followers▓0▓6812332▓0▓162▓1000▓False▓Followers▓0▓48466653▓0▓100▓70▓False▓▓0▓0▓0▓0▓0▓False▓▓0▓0▓0▓0▓0▓False</t>
  </si>
  <si>
    <t>Subgraph</t>
  </si>
  <si>
    <t>GraphSource░TwitterSearch▓GraphTerm░chennai ("air quality"OR pollution)▓ImportDescription░The graph represents a network of 96 Twitter users whose recent tweets contained "chennai ("air quality"OR pollution)", or who were replied to or mentioned in those tweets, taken from a data set limited to a maximum of 18,000 tweets.  The network was obtained from Twitter on Monday, 08 July 2019 at 18:26 UTC.
The tweets in the network were tweeted over the 9-day, 13-hour, 27-minute period from Saturday, 29 June 2019 at 03:18 UTC to Monday, 08 July 2019 at 16:46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</si>
</sst>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117575"/>
        <c:axId val="10840448"/>
      </c:barChart>
      <c:catAx>
        <c:axId val="161175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40448"/>
        <c:crosses val="autoZero"/>
        <c:auto val="1"/>
        <c:lblOffset val="100"/>
        <c:noMultiLvlLbl val="0"/>
      </c:catAx>
      <c:valAx>
        <c:axId val="1084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455169"/>
        <c:axId val="5661066"/>
      </c:barChart>
      <c:catAx>
        <c:axId val="304551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1066"/>
        <c:crosses val="autoZero"/>
        <c:auto val="1"/>
        <c:lblOffset val="100"/>
        <c:noMultiLvlLbl val="0"/>
      </c:catAx>
      <c:valAx>
        <c:axId val="5661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949595"/>
        <c:axId val="55893172"/>
      </c:barChart>
      <c:catAx>
        <c:axId val="509495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93172"/>
        <c:crosses val="autoZero"/>
        <c:auto val="1"/>
        <c:lblOffset val="100"/>
        <c:noMultiLvlLbl val="0"/>
      </c:catAx>
      <c:valAx>
        <c:axId val="5589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276501"/>
        <c:axId val="31053054"/>
      </c:barChart>
      <c:catAx>
        <c:axId val="33276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53054"/>
        <c:crosses val="autoZero"/>
        <c:auto val="1"/>
        <c:lblOffset val="100"/>
        <c:noMultiLvlLbl val="0"/>
      </c:catAx>
      <c:valAx>
        <c:axId val="31053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042031"/>
        <c:axId val="32269416"/>
      </c:barChart>
      <c:catAx>
        <c:axId val="110420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69416"/>
        <c:crosses val="autoZero"/>
        <c:auto val="1"/>
        <c:lblOffset val="100"/>
        <c:noMultiLvlLbl val="0"/>
      </c:catAx>
      <c:valAx>
        <c:axId val="32269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2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989289"/>
        <c:axId val="63685874"/>
      </c:barChart>
      <c:catAx>
        <c:axId val="219892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85874"/>
        <c:crosses val="autoZero"/>
        <c:auto val="1"/>
        <c:lblOffset val="100"/>
        <c:noMultiLvlLbl val="0"/>
      </c:catAx>
      <c:valAx>
        <c:axId val="6368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9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301955"/>
        <c:axId val="58282140"/>
      </c:barChart>
      <c:catAx>
        <c:axId val="36301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82140"/>
        <c:crosses val="autoZero"/>
        <c:auto val="1"/>
        <c:lblOffset val="100"/>
        <c:noMultiLvlLbl val="0"/>
      </c:catAx>
      <c:valAx>
        <c:axId val="5828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777213"/>
        <c:axId val="23232870"/>
      </c:barChart>
      <c:catAx>
        <c:axId val="54777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32870"/>
        <c:crosses val="autoZero"/>
        <c:auto val="1"/>
        <c:lblOffset val="100"/>
        <c:noMultiLvlLbl val="0"/>
      </c:catAx>
      <c:valAx>
        <c:axId val="23232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69239"/>
        <c:axId val="2814288"/>
      </c:barChart>
      <c:catAx>
        <c:axId val="7769239"/>
        <c:scaling>
          <c:orientation val="minMax"/>
        </c:scaling>
        <c:axPos val="b"/>
        <c:delete val="1"/>
        <c:majorTickMark val="out"/>
        <c:minorTickMark val="none"/>
        <c:tickLblPos val="none"/>
        <c:crossAx val="2814288"/>
        <c:crosses val="autoZero"/>
        <c:auto val="1"/>
        <c:lblOffset val="100"/>
        <c:noMultiLvlLbl val="0"/>
      </c:catAx>
      <c:valAx>
        <c:axId val="2814288"/>
        <c:scaling>
          <c:orientation val="minMax"/>
        </c:scaling>
        <c:axPos val="l"/>
        <c:delete val="1"/>
        <c:majorTickMark val="out"/>
        <c:minorTickMark val="none"/>
        <c:tickLblPos val="none"/>
        <c:crossAx val="7769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_socialsto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aruntyagi19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reshandinesh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santoshkumarp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moin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arendramod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eypeefar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etamila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im_hy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rishnathavas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rpjbf31e1s2ym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wateraidpr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kshiartgupt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eenpin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immanentword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meister8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dnewshind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ib_hind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ibhind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ibmumba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irnewsaler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ib_ind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ib_in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oefc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dnewsliv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rakashjavdek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anetnotjack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azishhasan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eaisfuntastic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ews18in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ehapant1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epubli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arekfata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hesenathipat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ajiv_ghos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economictim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etprime_c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zarunexc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queergrlkahan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ashidi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zisha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ohail9562470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unalkamra8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iskybittt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t_nex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li530166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ajeevsaraf9"/>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ub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bipoolch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gautamgambhi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ivvanrid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abipoold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essikabe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vaysing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evendra_4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ajnathsing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haz_ali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nayagam_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ansaratv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indicbookclu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0nsha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kamath_nandi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oc_20k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equateal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rdsha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sriram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ivemin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greenpea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anindrakumarm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eeramohant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timesofin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geekyjun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httwee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avid_sam9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kasthurishank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mythreyeerames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hequin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reatorsmix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eriksolhei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ilimande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balasibra108"/>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karunagop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bhinavsurana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ygovmah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ev_fadnav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momaharasht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priyank01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thanthit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kalaignar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hennaiweath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cmotamilnad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chennaipolice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ekboondhp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ravik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id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vashisth_sag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3" totalsRowShown="0" headerRowDxfId="427" dataDxfId="426">
  <autoFilter ref="A2:BL93"/>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297" dataDxfId="296">
  <autoFilter ref="A2:C26"/>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74" dataDxfId="373">
  <autoFilter ref="A2:BT98"/>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30" totalsRowShown="0" headerRowDxfId="82" dataDxfId="81">
  <autoFilter ref="A1:G43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8" totalsRowShown="0" headerRowDxfId="73" dataDxfId="72">
  <autoFilter ref="A1:L31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31">
  <autoFilter ref="A2:AO2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28" dataDxfId="327">
  <autoFilter ref="A1:C9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ourstory.com/socialstory/2019/06/chennai-water-crisis-plastic-pollution-migrant-labourers" TargetMode="External" /><Relationship Id="rId2" Type="http://schemas.openxmlformats.org/officeDocument/2006/relationships/hyperlink" Target="https://www.thehindu.com/news/national/policy-on-electric-vehicles-well-thought-out-rajiv-kumar/article28218450.ece" TargetMode="External" /><Relationship Id="rId3" Type="http://schemas.openxmlformats.org/officeDocument/2006/relationships/hyperlink" Target="https://twitter.com/sumanthraman/status/1145214196587433984" TargetMode="External" /><Relationship Id="rId4" Type="http://schemas.openxmlformats.org/officeDocument/2006/relationships/hyperlink" Target="https://www.bbc.co.uk/news/world-asia-india-48703464" TargetMode="External" /><Relationship Id="rId5" Type="http://schemas.openxmlformats.org/officeDocument/2006/relationships/hyperlink" Target="https://www.washingtonpost.com/world/2019/06/28/major-indian-city-runs-out-water-million-people-pray-rain" TargetMode="External" /><Relationship Id="rId6" Type="http://schemas.openxmlformats.org/officeDocument/2006/relationships/hyperlink" Target="http://www.ziva-arunexcello.com/" TargetMode="External" /><Relationship Id="rId7" Type="http://schemas.openxmlformats.org/officeDocument/2006/relationships/hyperlink" Target="https://www.dtnext.in/News/City/2019/07/03012407/1154688/Metrowater-draws-from-polluted-Retteri-lake.vpf" TargetMode="External" /><Relationship Id="rId8" Type="http://schemas.openxmlformats.org/officeDocument/2006/relationships/hyperlink" Target="https://indicbookclub.com/book/5c21e3c29421f952a95d4322" TargetMode="External" /><Relationship Id="rId9" Type="http://schemas.openxmlformats.org/officeDocument/2006/relationships/hyperlink" Target="https://www.livemint.com/news/india/six-indian-metros-are-hotspots-of-air-pollutant-nitrogen-oxide-greenpeace-1562245277547.html" TargetMode="External" /><Relationship Id="rId10" Type="http://schemas.openxmlformats.org/officeDocument/2006/relationships/hyperlink" Target="https://www.livemint.com/news/india/six-indian-metros-are-hotspots-of-air-pollutant-nitrogen-oxide-greenpeace-1562245277547.html" TargetMode="External" /><Relationship Id="rId11" Type="http://schemas.openxmlformats.org/officeDocument/2006/relationships/hyperlink" Target="http://toi.in/micron/redirect.html?str=iICfnZ/a24gj" TargetMode="External" /><Relationship Id="rId12" Type="http://schemas.openxmlformats.org/officeDocument/2006/relationships/hyperlink" Target="https://www.thequint.com/news/environment/environment-budget-2019" TargetMode="External" /><Relationship Id="rId13" Type="http://schemas.openxmlformats.org/officeDocument/2006/relationships/hyperlink" Target="https://www.thehindu.com/news/cities/chennai/what-chennai-fishermen-are-doing-to-combat-oceanic-plastic-pollution/article27559100.ece" TargetMode="External" /><Relationship Id="rId14" Type="http://schemas.openxmlformats.org/officeDocument/2006/relationships/hyperlink" Target="https://pbs.twimg.com/media/D-NV4bmU0AAldRu.jpg" TargetMode="External" /><Relationship Id="rId15" Type="http://schemas.openxmlformats.org/officeDocument/2006/relationships/hyperlink" Target="https://pbs.twimg.com/media/D-ScjXdUEAInDFS.jpg" TargetMode="External" /><Relationship Id="rId16" Type="http://schemas.openxmlformats.org/officeDocument/2006/relationships/hyperlink" Target="https://pbs.twimg.com/media/D9mHKZ4WwAA8zp9.jpg" TargetMode="External" /><Relationship Id="rId17" Type="http://schemas.openxmlformats.org/officeDocument/2006/relationships/hyperlink" Target="https://pbs.twimg.com/ext_tw_video_thumb/1145604364934848512/pu/img/GQylQNwAZ7rB_yBx.jpg" TargetMode="External" /><Relationship Id="rId18" Type="http://schemas.openxmlformats.org/officeDocument/2006/relationships/hyperlink" Target="https://pbs.twimg.com/media/D-ahpiKUEAAmKpe.jpg" TargetMode="External" /><Relationship Id="rId19" Type="http://schemas.openxmlformats.org/officeDocument/2006/relationships/hyperlink" Target="https://pbs.twimg.com/media/D-cuU_nU4AEfgjA.jpg" TargetMode="External" /><Relationship Id="rId20" Type="http://schemas.openxmlformats.org/officeDocument/2006/relationships/hyperlink" Target="https://pbs.twimg.com/media/D-tTWjKUIAAj2J_.jpg" TargetMode="External" /><Relationship Id="rId21" Type="http://schemas.openxmlformats.org/officeDocument/2006/relationships/hyperlink" Target="https://pbs.twimg.com/media/D-ysv7FVAAEjewL.jpg" TargetMode="External" /><Relationship Id="rId22" Type="http://schemas.openxmlformats.org/officeDocument/2006/relationships/hyperlink" Target="https://pbs.twimg.com/amplify_video_thumb/1134396541697961984/img/mZmVDygCTMJ-ypBQ.jpg" TargetMode="External" /><Relationship Id="rId23" Type="http://schemas.openxmlformats.org/officeDocument/2006/relationships/hyperlink" Target="https://pbs.twimg.com/media/D-9qGmyXsAYpOcv.jpg" TargetMode="External" /><Relationship Id="rId24" Type="http://schemas.openxmlformats.org/officeDocument/2006/relationships/hyperlink" Target="http://pbs.twimg.com/profile_images/763336353392173057/cJ-LmZMM_normal.jpg" TargetMode="External" /><Relationship Id="rId25" Type="http://schemas.openxmlformats.org/officeDocument/2006/relationships/hyperlink" Target="http://pbs.twimg.com/profile_images/774138290597302272/9sTMr9Za_normal.jpg" TargetMode="External" /><Relationship Id="rId26" Type="http://schemas.openxmlformats.org/officeDocument/2006/relationships/hyperlink" Target="https://pbs.twimg.com/media/D-NV4bmU0AAldRu.jp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s://pbs.twimg.com/media/D-ScjXdUEAInDFS.jpg" TargetMode="External" /><Relationship Id="rId30" Type="http://schemas.openxmlformats.org/officeDocument/2006/relationships/hyperlink" Target="http://pbs.twimg.com/profile_images/980407902409129985/r6JYf7Pi_normal.jpg" TargetMode="External" /><Relationship Id="rId31" Type="http://schemas.openxmlformats.org/officeDocument/2006/relationships/hyperlink" Target="http://pbs.twimg.com/profile_images/1023797318552715264/VXgD9tmJ_normal.jpg" TargetMode="External" /><Relationship Id="rId32" Type="http://schemas.openxmlformats.org/officeDocument/2006/relationships/hyperlink" Target="http://pbs.twimg.com/profile_images/1118145326660112384/qQGwfdLl_normal.jpg" TargetMode="External" /><Relationship Id="rId33" Type="http://schemas.openxmlformats.org/officeDocument/2006/relationships/hyperlink" Target="http://pbs.twimg.com/profile_images/1119977004621713408/LUGJd4pG_normal.jpg" TargetMode="External" /><Relationship Id="rId34" Type="http://schemas.openxmlformats.org/officeDocument/2006/relationships/hyperlink" Target="https://pbs.twimg.com/media/D9mHKZ4WwAA8zp9.jpg" TargetMode="External" /><Relationship Id="rId35" Type="http://schemas.openxmlformats.org/officeDocument/2006/relationships/hyperlink" Target="http://pbs.twimg.com/profile_images/1140277664399278080/g9NTI2wG_normal.jpg" TargetMode="External" /><Relationship Id="rId36" Type="http://schemas.openxmlformats.org/officeDocument/2006/relationships/hyperlink" Target="https://pbs.twimg.com/ext_tw_video_thumb/1145604364934848512/pu/img/GQylQNwAZ7rB_yBx.jpg" TargetMode="External" /><Relationship Id="rId37" Type="http://schemas.openxmlformats.org/officeDocument/2006/relationships/hyperlink" Target="http://pbs.twimg.com/profile_images/1147418496818483200/nTb-2HOF_normal.jpg" TargetMode="External" /><Relationship Id="rId38" Type="http://schemas.openxmlformats.org/officeDocument/2006/relationships/hyperlink" Target="http://pbs.twimg.com/profile_images/1147418496818483200/nTb-2HOF_normal.jpg" TargetMode="External" /><Relationship Id="rId39" Type="http://schemas.openxmlformats.org/officeDocument/2006/relationships/hyperlink" Target="http://pbs.twimg.com/profile_images/1111340559480827904/Lg4dYyeq_normal.jpg" TargetMode="External" /><Relationship Id="rId40" Type="http://schemas.openxmlformats.org/officeDocument/2006/relationships/hyperlink" Target="http://pbs.twimg.com/profile_images/1111340559480827904/Lg4dYyeq_normal.jpg" TargetMode="External" /><Relationship Id="rId41" Type="http://schemas.openxmlformats.org/officeDocument/2006/relationships/hyperlink" Target="http://pbs.twimg.com/profile_images/1111340559480827904/Lg4dYyeq_normal.jpg" TargetMode="External" /><Relationship Id="rId42" Type="http://schemas.openxmlformats.org/officeDocument/2006/relationships/hyperlink" Target="http://pbs.twimg.com/profile_images/1111340559480827904/Lg4dYyeq_normal.jpg" TargetMode="External" /><Relationship Id="rId43" Type="http://schemas.openxmlformats.org/officeDocument/2006/relationships/hyperlink" Target="http://pbs.twimg.com/profile_images/1111340559480827904/Lg4dYyeq_normal.jpg" TargetMode="External" /><Relationship Id="rId44" Type="http://schemas.openxmlformats.org/officeDocument/2006/relationships/hyperlink" Target="http://pbs.twimg.com/profile_images/1111340559480827904/Lg4dYyeq_normal.jpg" TargetMode="External" /><Relationship Id="rId45" Type="http://schemas.openxmlformats.org/officeDocument/2006/relationships/hyperlink" Target="http://pbs.twimg.com/profile_images/1111340559480827904/Lg4dYyeq_normal.jpg" TargetMode="External" /><Relationship Id="rId46" Type="http://schemas.openxmlformats.org/officeDocument/2006/relationships/hyperlink" Target="http://pbs.twimg.com/profile_images/1111340559480827904/Lg4dYyeq_normal.jpg" TargetMode="External" /><Relationship Id="rId47" Type="http://schemas.openxmlformats.org/officeDocument/2006/relationships/hyperlink" Target="http://pbs.twimg.com/profile_images/1111340559480827904/Lg4dYyeq_normal.jpg" TargetMode="External" /><Relationship Id="rId48" Type="http://schemas.openxmlformats.org/officeDocument/2006/relationships/hyperlink" Target="http://pbs.twimg.com/profile_images/1111340559480827904/Lg4dYyeq_normal.jpg" TargetMode="External" /><Relationship Id="rId49" Type="http://schemas.openxmlformats.org/officeDocument/2006/relationships/hyperlink" Target="http://pbs.twimg.com/profile_images/1135905559285325825/2mBoG6Wv_normal.jpg" TargetMode="External" /><Relationship Id="rId50" Type="http://schemas.openxmlformats.org/officeDocument/2006/relationships/hyperlink" Target="https://pbs.twimg.com/media/D-ahpiKUEAAmKpe.jpg" TargetMode="External" /><Relationship Id="rId51" Type="http://schemas.openxmlformats.org/officeDocument/2006/relationships/hyperlink" Target="http://pbs.twimg.com/profile_images/1130050142411866112/GR9mR15D_normal.jpg" TargetMode="External" /><Relationship Id="rId52" Type="http://schemas.openxmlformats.org/officeDocument/2006/relationships/hyperlink" Target="http://pbs.twimg.com/profile_images/1130050142411866112/GR9mR15D_normal.jpg" TargetMode="External" /><Relationship Id="rId53" Type="http://schemas.openxmlformats.org/officeDocument/2006/relationships/hyperlink" Target="http://pbs.twimg.com/profile_images/1130050142411866112/GR9mR15D_normal.jpg" TargetMode="External" /><Relationship Id="rId54" Type="http://schemas.openxmlformats.org/officeDocument/2006/relationships/hyperlink" Target="http://pbs.twimg.com/profile_images/1130050142411866112/GR9mR15D_normal.jpg" TargetMode="External" /><Relationship Id="rId55" Type="http://schemas.openxmlformats.org/officeDocument/2006/relationships/hyperlink" Target="http://pbs.twimg.com/profile_images/1130050142411866112/GR9mR15D_normal.jpg" TargetMode="External" /><Relationship Id="rId56" Type="http://schemas.openxmlformats.org/officeDocument/2006/relationships/hyperlink" Target="http://pbs.twimg.com/profile_images/1130050142411866112/GR9mR15D_normal.jpg" TargetMode="External" /><Relationship Id="rId57" Type="http://schemas.openxmlformats.org/officeDocument/2006/relationships/hyperlink" Target="http://pbs.twimg.com/profile_images/1140225441124384768/r7b4FBco_normal.jpg" TargetMode="External" /><Relationship Id="rId58" Type="http://schemas.openxmlformats.org/officeDocument/2006/relationships/hyperlink" Target="http://pbs.twimg.com/profile_images/1140225441124384768/r7b4FBco_normal.jpg" TargetMode="External" /><Relationship Id="rId59" Type="http://schemas.openxmlformats.org/officeDocument/2006/relationships/hyperlink" Target="http://pbs.twimg.com/profile_images/1140225441124384768/r7b4FBco_normal.jpg" TargetMode="External" /><Relationship Id="rId60" Type="http://schemas.openxmlformats.org/officeDocument/2006/relationships/hyperlink" Target="https://pbs.twimg.com/media/D-cuU_nU4AEfgjA.jpg" TargetMode="External" /><Relationship Id="rId61" Type="http://schemas.openxmlformats.org/officeDocument/2006/relationships/hyperlink" Target="http://pbs.twimg.com/profile_images/644173244359163904/MT8Ia0FE_normal.jpg" TargetMode="External" /><Relationship Id="rId62" Type="http://schemas.openxmlformats.org/officeDocument/2006/relationships/hyperlink" Target="http://pbs.twimg.com/profile_images/1046329519395803137/61piLJoM_normal.jpg" TargetMode="External" /><Relationship Id="rId63" Type="http://schemas.openxmlformats.org/officeDocument/2006/relationships/hyperlink" Target="http://pbs.twimg.com/profile_images/924620488034344960/S72yDRef_normal.jpg" TargetMode="External" /><Relationship Id="rId64" Type="http://schemas.openxmlformats.org/officeDocument/2006/relationships/hyperlink" Target="http://pbs.twimg.com/profile_images/924620488034344960/S72yDRef_normal.jpg" TargetMode="External" /><Relationship Id="rId65" Type="http://schemas.openxmlformats.org/officeDocument/2006/relationships/hyperlink" Target="http://pbs.twimg.com/profile_images/1017300498733387776/C5rbZDOr_normal.jpg" TargetMode="External" /><Relationship Id="rId66" Type="http://schemas.openxmlformats.org/officeDocument/2006/relationships/hyperlink" Target="http://pbs.twimg.com/profile_images/1131361354978418688/l-RrSQx5_normal.jpg" TargetMode="External" /><Relationship Id="rId67" Type="http://schemas.openxmlformats.org/officeDocument/2006/relationships/hyperlink" Target="http://pbs.twimg.com/profile_images/1146838373690007552/laTM_3KH_normal.jpg" TargetMode="External" /><Relationship Id="rId68" Type="http://schemas.openxmlformats.org/officeDocument/2006/relationships/hyperlink" Target="http://pbs.twimg.com/profile_images/754775216098717696/NrKVDsEf_normal.jpg" TargetMode="External" /><Relationship Id="rId69" Type="http://schemas.openxmlformats.org/officeDocument/2006/relationships/hyperlink" Target="http://pbs.twimg.com/profile_images/754775216098717696/NrKVDsEf_normal.jpg" TargetMode="External" /><Relationship Id="rId70" Type="http://schemas.openxmlformats.org/officeDocument/2006/relationships/hyperlink" Target="http://pbs.twimg.com/profile_images/754775216098717696/NrKVDsEf_normal.jpg" TargetMode="External" /><Relationship Id="rId71" Type="http://schemas.openxmlformats.org/officeDocument/2006/relationships/hyperlink" Target="http://pbs.twimg.com/profile_images/754775216098717696/NrKVDsEf_normal.jpg" TargetMode="External" /><Relationship Id="rId72" Type="http://schemas.openxmlformats.org/officeDocument/2006/relationships/hyperlink" Target="http://pbs.twimg.com/profile_images/982650298987634689/g7BpWy0b_normal.jpg" TargetMode="External" /><Relationship Id="rId73" Type="http://schemas.openxmlformats.org/officeDocument/2006/relationships/hyperlink" Target="http://pbs.twimg.com/profile_images/754207981970087936/8Cqso4Bl_normal.jpg" TargetMode="External" /><Relationship Id="rId74" Type="http://schemas.openxmlformats.org/officeDocument/2006/relationships/hyperlink" Target="http://pbs.twimg.com/profile_images/754207981970087936/8Cqso4Bl_normal.jpg" TargetMode="External" /><Relationship Id="rId75" Type="http://schemas.openxmlformats.org/officeDocument/2006/relationships/hyperlink" Target="http://pbs.twimg.com/profile_images/949915332763947008/hFpY1ifA_normal.jpg" TargetMode="External" /><Relationship Id="rId76" Type="http://schemas.openxmlformats.org/officeDocument/2006/relationships/hyperlink" Target="http://pbs.twimg.com/profile_images/1027275205574459392/43Qpgo1J_normal.jpg" TargetMode="External" /><Relationship Id="rId77" Type="http://schemas.openxmlformats.org/officeDocument/2006/relationships/hyperlink" Target="http://pbs.twimg.com/profile_images/707091225224974336/qKHdlznI_normal.jpg" TargetMode="External" /><Relationship Id="rId78" Type="http://schemas.openxmlformats.org/officeDocument/2006/relationships/hyperlink" Target="http://pbs.twimg.com/profile_images/1071194857517998081/s0YtIsoL_normal.jpg" TargetMode="External" /><Relationship Id="rId79" Type="http://schemas.openxmlformats.org/officeDocument/2006/relationships/hyperlink" Target="http://pbs.twimg.com/profile_images/1111312484705538048/VeNaiGPh_normal.jpg" TargetMode="External" /><Relationship Id="rId80" Type="http://schemas.openxmlformats.org/officeDocument/2006/relationships/hyperlink" Target="http://pbs.twimg.com/profile_images/1111312484705538048/VeNaiGPh_normal.jpg" TargetMode="External" /><Relationship Id="rId81" Type="http://schemas.openxmlformats.org/officeDocument/2006/relationships/hyperlink" Target="http://pbs.twimg.com/profile_images/1133222224893272064/NPXRM3kZ_normal.jpg" TargetMode="External" /><Relationship Id="rId82" Type="http://schemas.openxmlformats.org/officeDocument/2006/relationships/hyperlink" Target="http://pbs.twimg.com/profile_images/1133222224893272064/NPXRM3kZ_normal.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644901765272371200/joMZAyFg_normal.jpg" TargetMode="External" /><Relationship Id="rId86" Type="http://schemas.openxmlformats.org/officeDocument/2006/relationships/hyperlink" Target="http://pbs.twimg.com/profile_images/644901765272371200/joMZAyFg_normal.jpg" TargetMode="External" /><Relationship Id="rId87" Type="http://schemas.openxmlformats.org/officeDocument/2006/relationships/hyperlink" Target="http://pbs.twimg.com/profile_images/972096547939696640/jPM6woAT_normal.jpg" TargetMode="External" /><Relationship Id="rId88" Type="http://schemas.openxmlformats.org/officeDocument/2006/relationships/hyperlink" Target="http://pbs.twimg.com/profile_images/972096547939696640/jPM6woAT_normal.jpg" TargetMode="External" /><Relationship Id="rId89" Type="http://schemas.openxmlformats.org/officeDocument/2006/relationships/hyperlink" Target="http://pbs.twimg.com/profile_images/1006569780650786816/WlnEPD0d_normal.jpg" TargetMode="External" /><Relationship Id="rId90" Type="http://schemas.openxmlformats.org/officeDocument/2006/relationships/hyperlink" Target="http://pbs.twimg.com/profile_images/1147488203407912963/8VDAsi79_normal.jpg" TargetMode="External" /><Relationship Id="rId91" Type="http://schemas.openxmlformats.org/officeDocument/2006/relationships/hyperlink" Target="http://pbs.twimg.com/profile_images/1131974743891095557/_frGU0hO_normal.jpg" TargetMode="External" /><Relationship Id="rId92" Type="http://schemas.openxmlformats.org/officeDocument/2006/relationships/hyperlink" Target="http://pbs.twimg.com/profile_images/1131974743891095557/_frGU0hO_normal.jpg" TargetMode="External" /><Relationship Id="rId93" Type="http://schemas.openxmlformats.org/officeDocument/2006/relationships/hyperlink" Target="http://pbs.twimg.com/profile_images/501416583353626624/bMSDIYHq_normal.jpeg" TargetMode="External" /><Relationship Id="rId94" Type="http://schemas.openxmlformats.org/officeDocument/2006/relationships/hyperlink" Target="http://pbs.twimg.com/profile_images/501416583353626624/bMSDIYHq_normal.jpe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1119703269482196992/D4a61KIN_normal.jpg" TargetMode="External" /><Relationship Id="rId97" Type="http://schemas.openxmlformats.org/officeDocument/2006/relationships/hyperlink" Target="https://pbs.twimg.com/media/D-tTWjKUIAAj2J_.jpg" TargetMode="External" /><Relationship Id="rId98" Type="http://schemas.openxmlformats.org/officeDocument/2006/relationships/hyperlink" Target="http://pbs.twimg.com/profile_images/1146007883068432384/KHiTUTCK_normal.jpg" TargetMode="External" /><Relationship Id="rId99" Type="http://schemas.openxmlformats.org/officeDocument/2006/relationships/hyperlink" Target="http://pbs.twimg.com/profile_images/1088440396538044416/r7L9DjIF_normal.jpg" TargetMode="External" /><Relationship Id="rId100" Type="http://schemas.openxmlformats.org/officeDocument/2006/relationships/hyperlink" Target="https://pbs.twimg.com/media/D-ysv7FVAAEjewL.jpg" TargetMode="External" /><Relationship Id="rId101" Type="http://schemas.openxmlformats.org/officeDocument/2006/relationships/hyperlink" Target="https://pbs.twimg.com/amplify_video_thumb/1134396541697961984/img/mZmVDygCTMJ-ypBQ.jpg" TargetMode="External" /><Relationship Id="rId102" Type="http://schemas.openxmlformats.org/officeDocument/2006/relationships/hyperlink" Target="http://pbs.twimg.com/profile_images/797386232905011200/-zA9PQRm_normal.jp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084759863467491328/e0G8OKQb_normal.jpg" TargetMode="External" /><Relationship Id="rId108" Type="http://schemas.openxmlformats.org/officeDocument/2006/relationships/hyperlink" Target="http://pbs.twimg.com/profile_images/1084759863467491328/e0G8OKQb_normal.jpg" TargetMode="External" /><Relationship Id="rId109" Type="http://schemas.openxmlformats.org/officeDocument/2006/relationships/hyperlink" Target="http://pbs.twimg.com/profile_images/1084759863467491328/e0G8OKQb_normal.jpg" TargetMode="External" /><Relationship Id="rId110" Type="http://schemas.openxmlformats.org/officeDocument/2006/relationships/hyperlink" Target="http://pbs.twimg.com/profile_images/1084759863467491328/e0G8OKQb_normal.jpg" TargetMode="External" /><Relationship Id="rId111" Type="http://schemas.openxmlformats.org/officeDocument/2006/relationships/hyperlink" Target="http://pbs.twimg.com/profile_images/1084759863467491328/e0G8OKQb_normal.jpg" TargetMode="External" /><Relationship Id="rId112" Type="http://schemas.openxmlformats.org/officeDocument/2006/relationships/hyperlink" Target="https://pbs.twimg.com/media/D-9qGmyXsAYpOcv.jpg" TargetMode="External" /><Relationship Id="rId113" Type="http://schemas.openxmlformats.org/officeDocument/2006/relationships/hyperlink" Target="http://pbs.twimg.com/profile_images/948848968854773760/Cuilg37v_normal.jpg" TargetMode="External" /><Relationship Id="rId114" Type="http://schemas.openxmlformats.org/officeDocument/2006/relationships/hyperlink" Target="http://pbs.twimg.com/profile_images/635718649672654848/MmM2nOT1_normal.jpg" TargetMode="External" /><Relationship Id="rId115" Type="http://schemas.openxmlformats.org/officeDocument/2006/relationships/hyperlink" Target="https://twitter.com/#!/_socialstory/status/1144807393651560448" TargetMode="External" /><Relationship Id="rId116" Type="http://schemas.openxmlformats.org/officeDocument/2006/relationships/hyperlink" Target="https://twitter.com/#!/karuntyagi1978/status/1144820274900029441" TargetMode="External" /><Relationship Id="rId117" Type="http://schemas.openxmlformats.org/officeDocument/2006/relationships/hyperlink" Target="https://twitter.com/#!/kreshandinesh12/status/1144853162290843648" TargetMode="External" /><Relationship Id="rId118" Type="http://schemas.openxmlformats.org/officeDocument/2006/relationships/hyperlink" Target="https://twitter.com/#!/esantoshkumarpa/status/1145206439108939783" TargetMode="External" /><Relationship Id="rId119" Type="http://schemas.openxmlformats.org/officeDocument/2006/relationships/hyperlink" Target="https://twitter.com/#!/esantoshkumarpa/status/1145206439108939783" TargetMode="External" /><Relationship Id="rId120" Type="http://schemas.openxmlformats.org/officeDocument/2006/relationships/hyperlink" Target="https://twitter.com/#!/jeypeefarm/status/1145212375903002624" TargetMode="External" /><Relationship Id="rId121" Type="http://schemas.openxmlformats.org/officeDocument/2006/relationships/hyperlink" Target="https://twitter.com/#!/wetamilans/status/1145215639285579776" TargetMode="External" /><Relationship Id="rId122" Type="http://schemas.openxmlformats.org/officeDocument/2006/relationships/hyperlink" Target="https://twitter.com/#!/aim_hyd/status/1145264947791720451" TargetMode="External" /><Relationship Id="rId123" Type="http://schemas.openxmlformats.org/officeDocument/2006/relationships/hyperlink" Target="https://twitter.com/#!/krishnathavasi/status/1145318935178272768" TargetMode="External" /><Relationship Id="rId124" Type="http://schemas.openxmlformats.org/officeDocument/2006/relationships/hyperlink" Target="https://twitter.com/#!/grpjbf31e1s2ymc/status/1145319407851151360" TargetMode="External" /><Relationship Id="rId125" Type="http://schemas.openxmlformats.org/officeDocument/2006/relationships/hyperlink" Target="https://twitter.com/#!/wateraidpress/status/1142093044436656128" TargetMode="External" /><Relationship Id="rId126" Type="http://schemas.openxmlformats.org/officeDocument/2006/relationships/hyperlink" Target="https://twitter.com/#!/akshiartgupta/status/1145480275058515970" TargetMode="External" /><Relationship Id="rId127" Type="http://schemas.openxmlformats.org/officeDocument/2006/relationships/hyperlink" Target="https://twitter.com/#!/keenpinks/status/1145604398065733633" TargetMode="External" /><Relationship Id="rId128" Type="http://schemas.openxmlformats.org/officeDocument/2006/relationships/hyperlink" Target="https://twitter.com/#!/immanentwords/status/1145604989630308353" TargetMode="External" /><Relationship Id="rId129" Type="http://schemas.openxmlformats.org/officeDocument/2006/relationships/hyperlink" Target="https://twitter.com/#!/immanentwords/status/1145604989630308353" TargetMode="External" /><Relationship Id="rId130" Type="http://schemas.openxmlformats.org/officeDocument/2006/relationships/hyperlink" Target="https://twitter.com/#!/dmeister89/status/1145607490567979008" TargetMode="External" /><Relationship Id="rId131" Type="http://schemas.openxmlformats.org/officeDocument/2006/relationships/hyperlink" Target="https://twitter.com/#!/dmeister89/status/1145607490567979008" TargetMode="External" /><Relationship Id="rId132" Type="http://schemas.openxmlformats.org/officeDocument/2006/relationships/hyperlink" Target="https://twitter.com/#!/dmeister89/status/1145607490567979008" TargetMode="External" /><Relationship Id="rId133" Type="http://schemas.openxmlformats.org/officeDocument/2006/relationships/hyperlink" Target="https://twitter.com/#!/dmeister89/status/1145607490567979008" TargetMode="External" /><Relationship Id="rId134" Type="http://schemas.openxmlformats.org/officeDocument/2006/relationships/hyperlink" Target="https://twitter.com/#!/dmeister89/status/1145607490567979008" TargetMode="External" /><Relationship Id="rId135" Type="http://schemas.openxmlformats.org/officeDocument/2006/relationships/hyperlink" Target="https://twitter.com/#!/dmeister89/status/1145607490567979008" TargetMode="External" /><Relationship Id="rId136" Type="http://schemas.openxmlformats.org/officeDocument/2006/relationships/hyperlink" Target="https://twitter.com/#!/dmeister89/status/1145607490567979008" TargetMode="External" /><Relationship Id="rId137" Type="http://schemas.openxmlformats.org/officeDocument/2006/relationships/hyperlink" Target="https://twitter.com/#!/dmeister89/status/1145607490567979008" TargetMode="External" /><Relationship Id="rId138" Type="http://schemas.openxmlformats.org/officeDocument/2006/relationships/hyperlink" Target="https://twitter.com/#!/dmeister89/status/1145607490567979008" TargetMode="External" /><Relationship Id="rId139" Type="http://schemas.openxmlformats.org/officeDocument/2006/relationships/hyperlink" Target="https://twitter.com/#!/dmeister89/status/1145607490567979008" TargetMode="External" /><Relationship Id="rId140" Type="http://schemas.openxmlformats.org/officeDocument/2006/relationships/hyperlink" Target="https://twitter.com/#!/janetnotjackson/status/1145763344277803008" TargetMode="External" /><Relationship Id="rId141" Type="http://schemas.openxmlformats.org/officeDocument/2006/relationships/hyperlink" Target="https://twitter.com/#!/nazishhasan01/status/1145780904586952704" TargetMode="External" /><Relationship Id="rId142" Type="http://schemas.openxmlformats.org/officeDocument/2006/relationships/hyperlink" Target="https://twitter.com/#!/teaisfuntastic1/status/1145811424285011975" TargetMode="External" /><Relationship Id="rId143" Type="http://schemas.openxmlformats.org/officeDocument/2006/relationships/hyperlink" Target="https://twitter.com/#!/teaisfuntastic1/status/1145811424285011975" TargetMode="External" /><Relationship Id="rId144" Type="http://schemas.openxmlformats.org/officeDocument/2006/relationships/hyperlink" Target="https://twitter.com/#!/teaisfuntastic1/status/1145811557013741570" TargetMode="External" /><Relationship Id="rId145" Type="http://schemas.openxmlformats.org/officeDocument/2006/relationships/hyperlink" Target="https://twitter.com/#!/teaisfuntastic1/status/1145811424285011975" TargetMode="External" /><Relationship Id="rId146" Type="http://schemas.openxmlformats.org/officeDocument/2006/relationships/hyperlink" Target="https://twitter.com/#!/teaisfuntastic1/status/1145811557013741570" TargetMode="External" /><Relationship Id="rId147" Type="http://schemas.openxmlformats.org/officeDocument/2006/relationships/hyperlink" Target="https://twitter.com/#!/teaisfuntastic1/status/1145814054080000000" TargetMode="External" /><Relationship Id="rId148" Type="http://schemas.openxmlformats.org/officeDocument/2006/relationships/hyperlink" Target="https://twitter.com/#!/thesenathipathi/status/1145920434094743552" TargetMode="External" /><Relationship Id="rId149" Type="http://schemas.openxmlformats.org/officeDocument/2006/relationships/hyperlink" Target="https://twitter.com/#!/thesenathipathi/status/1145920434094743552" TargetMode="External" /><Relationship Id="rId150" Type="http://schemas.openxmlformats.org/officeDocument/2006/relationships/hyperlink" Target="https://twitter.com/#!/thesenathipathi/status/1145920434094743552" TargetMode="External" /><Relationship Id="rId151" Type="http://schemas.openxmlformats.org/officeDocument/2006/relationships/hyperlink" Target="https://twitter.com/#!/zarunexcello/status/1145935586596806656" TargetMode="External" /><Relationship Id="rId152" Type="http://schemas.openxmlformats.org/officeDocument/2006/relationships/hyperlink" Target="https://twitter.com/#!/queergrlkahanis/status/1145992855204220928" TargetMode="External" /><Relationship Id="rId153" Type="http://schemas.openxmlformats.org/officeDocument/2006/relationships/hyperlink" Target="https://twitter.com/#!/rashidib/status/1146019912810287104" TargetMode="External" /><Relationship Id="rId154" Type="http://schemas.openxmlformats.org/officeDocument/2006/relationships/hyperlink" Target="https://twitter.com/#!/sohail95624705/status/1146059038125260800" TargetMode="External" /><Relationship Id="rId155" Type="http://schemas.openxmlformats.org/officeDocument/2006/relationships/hyperlink" Target="https://twitter.com/#!/sohail95624705/status/1146059038125260800" TargetMode="External" /><Relationship Id="rId156" Type="http://schemas.openxmlformats.org/officeDocument/2006/relationships/hyperlink" Target="https://twitter.com/#!/dt_next/status/1146253996203495425" TargetMode="External" /><Relationship Id="rId157" Type="http://schemas.openxmlformats.org/officeDocument/2006/relationships/hyperlink" Target="https://twitter.com/#!/ali53016669/status/1146376536452239361" TargetMode="External" /><Relationship Id="rId158" Type="http://schemas.openxmlformats.org/officeDocument/2006/relationships/hyperlink" Target="https://twitter.com/#!/rajeevsaraf9/status/1146030377917489153" TargetMode="External" /><Relationship Id="rId159" Type="http://schemas.openxmlformats.org/officeDocument/2006/relationships/hyperlink" Target="https://twitter.com/#!/cabipoolchn/status/1146036448052809728" TargetMode="External" /><Relationship Id="rId160" Type="http://schemas.openxmlformats.org/officeDocument/2006/relationships/hyperlink" Target="https://twitter.com/#!/cabipoolchn/status/1146036448052809728" TargetMode="External" /><Relationship Id="rId161" Type="http://schemas.openxmlformats.org/officeDocument/2006/relationships/hyperlink" Target="https://twitter.com/#!/cabipoolchn/status/1146383769907191808" TargetMode="External" /><Relationship Id="rId162" Type="http://schemas.openxmlformats.org/officeDocument/2006/relationships/hyperlink" Target="https://twitter.com/#!/cabipoolchn/status/1146383769907191808" TargetMode="External" /><Relationship Id="rId163" Type="http://schemas.openxmlformats.org/officeDocument/2006/relationships/hyperlink" Target="https://twitter.com/#!/ivvanrider/status/1146370792113897473" TargetMode="External" /><Relationship Id="rId164" Type="http://schemas.openxmlformats.org/officeDocument/2006/relationships/hyperlink" Target="https://twitter.com/#!/cabipooldel/status/1146384713944371200" TargetMode="External" /><Relationship Id="rId165" Type="http://schemas.openxmlformats.org/officeDocument/2006/relationships/hyperlink" Target="https://twitter.com/#!/cabipooldel/status/1146384713944371200" TargetMode="External" /><Relationship Id="rId166" Type="http://schemas.openxmlformats.org/officeDocument/2006/relationships/hyperlink" Target="https://twitter.com/#!/messikabeta/status/1146417319947587584" TargetMode="External" /><Relationship Id="rId167" Type="http://schemas.openxmlformats.org/officeDocument/2006/relationships/hyperlink" Target="https://twitter.com/#!/devendra_46/status/1146441070902833155" TargetMode="External" /><Relationship Id="rId168" Type="http://schemas.openxmlformats.org/officeDocument/2006/relationships/hyperlink" Target="https://twitter.com/#!/anvaysingh/status/1146408919897714689" TargetMode="External" /><Relationship Id="rId169" Type="http://schemas.openxmlformats.org/officeDocument/2006/relationships/hyperlink" Target="https://twitter.com/#!/ghaz_ali_/status/1146443696910422021" TargetMode="External" /><Relationship Id="rId170" Type="http://schemas.openxmlformats.org/officeDocument/2006/relationships/hyperlink" Target="https://twitter.com/#!/nayagam_p/status/1146700736052383744" TargetMode="External" /><Relationship Id="rId171" Type="http://schemas.openxmlformats.org/officeDocument/2006/relationships/hyperlink" Target="https://twitter.com/#!/nayagam_p/status/1146700736052383744" TargetMode="External" /><Relationship Id="rId172" Type="http://schemas.openxmlformats.org/officeDocument/2006/relationships/hyperlink" Target="https://twitter.com/#!/r0nshah/status/1146701011299577857" TargetMode="External" /><Relationship Id="rId173" Type="http://schemas.openxmlformats.org/officeDocument/2006/relationships/hyperlink" Target="https://twitter.com/#!/r0nshah/status/1146701011299577857" TargetMode="External" /><Relationship Id="rId174" Type="http://schemas.openxmlformats.org/officeDocument/2006/relationships/hyperlink" Target="https://twitter.com/#!/kamath_nandini/status/1146702629256306688" TargetMode="External" /><Relationship Id="rId175" Type="http://schemas.openxmlformats.org/officeDocument/2006/relationships/hyperlink" Target="https://twitter.com/#!/kamath_nandini/status/1146702629256306688" TargetMode="External" /><Relationship Id="rId176" Type="http://schemas.openxmlformats.org/officeDocument/2006/relationships/hyperlink" Target="https://twitter.com/#!/doc_20kd/status/1146703066248306688" TargetMode="External" /><Relationship Id="rId177" Type="http://schemas.openxmlformats.org/officeDocument/2006/relationships/hyperlink" Target="https://twitter.com/#!/doc_20kd/status/1146703066248306688" TargetMode="External" /><Relationship Id="rId178" Type="http://schemas.openxmlformats.org/officeDocument/2006/relationships/hyperlink" Target="https://twitter.com/#!/equateall/status/1146703647876608000" TargetMode="External" /><Relationship Id="rId179" Type="http://schemas.openxmlformats.org/officeDocument/2006/relationships/hyperlink" Target="https://twitter.com/#!/equateall/status/1146703647876608000" TargetMode="External" /><Relationship Id="rId180" Type="http://schemas.openxmlformats.org/officeDocument/2006/relationships/hyperlink" Target="https://twitter.com/#!/indicbookclub/status/1146697822135189505" TargetMode="External" /><Relationship Id="rId181" Type="http://schemas.openxmlformats.org/officeDocument/2006/relationships/hyperlink" Target="https://twitter.com/#!/kansaratva/status/1146700463254822912" TargetMode="External" /><Relationship Id="rId182" Type="http://schemas.openxmlformats.org/officeDocument/2006/relationships/hyperlink" Target="https://twitter.com/#!/brdshah/status/1146708465659854848" TargetMode="External" /><Relationship Id="rId183" Type="http://schemas.openxmlformats.org/officeDocument/2006/relationships/hyperlink" Target="https://twitter.com/#!/brdshah/status/1146708465659854848" TargetMode="External" /><Relationship Id="rId184" Type="http://schemas.openxmlformats.org/officeDocument/2006/relationships/hyperlink" Target="https://twitter.com/#!/rsriram9/status/1146941764131065860" TargetMode="External" /><Relationship Id="rId185" Type="http://schemas.openxmlformats.org/officeDocument/2006/relationships/hyperlink" Target="https://twitter.com/#!/rsriram9/status/1146941764131065860" TargetMode="External" /><Relationship Id="rId186" Type="http://schemas.openxmlformats.org/officeDocument/2006/relationships/hyperlink" Target="https://twitter.com/#!/manindrakumarm5/status/1147002510059556864" TargetMode="External" /><Relationship Id="rId187" Type="http://schemas.openxmlformats.org/officeDocument/2006/relationships/hyperlink" Target="https://twitter.com/#!/meeramohanty/status/1147035301870616581" TargetMode="External" /><Relationship Id="rId188" Type="http://schemas.openxmlformats.org/officeDocument/2006/relationships/hyperlink" Target="https://twitter.com/#!/geekyjunk/status/1147102193054441472" TargetMode="External" /><Relationship Id="rId189" Type="http://schemas.openxmlformats.org/officeDocument/2006/relationships/hyperlink" Target="https://twitter.com/#!/david_sam99/status/1147160792380387328" TargetMode="External" /><Relationship Id="rId190" Type="http://schemas.openxmlformats.org/officeDocument/2006/relationships/hyperlink" Target="https://twitter.com/#!/mythreyeeramesh/status/1147480310092726272" TargetMode="External" /><Relationship Id="rId191" Type="http://schemas.openxmlformats.org/officeDocument/2006/relationships/hyperlink" Target="https://twitter.com/#!/creatorsmixed/status/1147481956306657280" TargetMode="External" /><Relationship Id="rId192" Type="http://schemas.openxmlformats.org/officeDocument/2006/relationships/hyperlink" Target="https://twitter.com/#!/eriksolheim/status/1135359203550420992" TargetMode="External" /><Relationship Id="rId193" Type="http://schemas.openxmlformats.org/officeDocument/2006/relationships/hyperlink" Target="https://twitter.com/#!/kilimandege/status/1147491992269676546" TargetMode="External" /><Relationship Id="rId194" Type="http://schemas.openxmlformats.org/officeDocument/2006/relationships/hyperlink" Target="https://twitter.com/#!/balasibra108/status/1147866821497933826" TargetMode="External" /><Relationship Id="rId195" Type="http://schemas.openxmlformats.org/officeDocument/2006/relationships/hyperlink" Target="https://twitter.com/#!/abhinavsurana1/status/1148145507266514944" TargetMode="External" /><Relationship Id="rId196" Type="http://schemas.openxmlformats.org/officeDocument/2006/relationships/hyperlink" Target="https://twitter.com/#!/abhinavsurana1/status/1148145507266514944" TargetMode="External" /><Relationship Id="rId197" Type="http://schemas.openxmlformats.org/officeDocument/2006/relationships/hyperlink" Target="https://twitter.com/#!/abhinavsurana1/status/1148145507266514944" TargetMode="External" /><Relationship Id="rId198" Type="http://schemas.openxmlformats.org/officeDocument/2006/relationships/hyperlink" Target="https://twitter.com/#!/priyank018/status/1148193104744210432" TargetMode="External" /><Relationship Id="rId199" Type="http://schemas.openxmlformats.org/officeDocument/2006/relationships/hyperlink" Target="https://twitter.com/#!/priyank018/status/1148193104744210432" TargetMode="External" /><Relationship Id="rId200" Type="http://schemas.openxmlformats.org/officeDocument/2006/relationships/hyperlink" Target="https://twitter.com/#!/priyank018/status/1148193104744210432" TargetMode="External" /><Relationship Id="rId201" Type="http://schemas.openxmlformats.org/officeDocument/2006/relationships/hyperlink" Target="https://twitter.com/#!/priyank018/status/1148193104744210432" TargetMode="External" /><Relationship Id="rId202" Type="http://schemas.openxmlformats.org/officeDocument/2006/relationships/hyperlink" Target="https://twitter.com/#!/priyank018/status/1148193104744210432" TargetMode="External" /><Relationship Id="rId203" Type="http://schemas.openxmlformats.org/officeDocument/2006/relationships/hyperlink" Target="https://twitter.com/#!/ekboondhpani/status/1148253093018161152" TargetMode="External" /><Relationship Id="rId204" Type="http://schemas.openxmlformats.org/officeDocument/2006/relationships/hyperlink" Target="https://twitter.com/#!/ravikr/status/1148256409785470976" TargetMode="External" /><Relationship Id="rId205" Type="http://schemas.openxmlformats.org/officeDocument/2006/relationships/hyperlink" Target="https://twitter.com/#!/vashisth_sagar/status/1148272165101268992" TargetMode="External" /><Relationship Id="rId206" Type="http://schemas.openxmlformats.org/officeDocument/2006/relationships/hyperlink" Target="https://api.twitter.com/1.1/geo/id/4c5da31ab17fb2d7.json" TargetMode="External" /><Relationship Id="rId207" Type="http://schemas.openxmlformats.org/officeDocument/2006/relationships/hyperlink" Target="https://api.twitter.com/1.1/geo/id/01fbe706f872cb32.json" TargetMode="External" /><Relationship Id="rId208" Type="http://schemas.openxmlformats.org/officeDocument/2006/relationships/hyperlink" Target="https://api.twitter.com/1.1/geo/id/2e6064382c71b343.json" TargetMode="External" /><Relationship Id="rId209" Type="http://schemas.openxmlformats.org/officeDocument/2006/relationships/comments" Target="../comments1.xml" /><Relationship Id="rId210" Type="http://schemas.openxmlformats.org/officeDocument/2006/relationships/vmlDrawing" Target="../drawings/vmlDrawing1.vml" /><Relationship Id="rId211" Type="http://schemas.openxmlformats.org/officeDocument/2006/relationships/table" Target="../tables/table1.xml" /><Relationship Id="rId2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EQ2o7niPi" TargetMode="External" /><Relationship Id="rId2" Type="http://schemas.openxmlformats.org/officeDocument/2006/relationships/hyperlink" Target="https://t.co/guIMcarN46" TargetMode="External" /><Relationship Id="rId3" Type="http://schemas.openxmlformats.org/officeDocument/2006/relationships/hyperlink" Target="http://t.co/8rx4lFTNxZ" TargetMode="External" /><Relationship Id="rId4" Type="http://schemas.openxmlformats.org/officeDocument/2006/relationships/hyperlink" Target="https://t.co/zzYhUUfq6i" TargetMode="External" /><Relationship Id="rId5" Type="http://schemas.openxmlformats.org/officeDocument/2006/relationships/hyperlink" Target="https://t.co/TOkQyXKvAl" TargetMode="External" /><Relationship Id="rId6" Type="http://schemas.openxmlformats.org/officeDocument/2006/relationships/hyperlink" Target="https://t.co/BwocKOcIqC" TargetMode="External" /><Relationship Id="rId7" Type="http://schemas.openxmlformats.org/officeDocument/2006/relationships/hyperlink" Target="https://t.co/TZ1U7GaFLq" TargetMode="External" /><Relationship Id="rId8" Type="http://schemas.openxmlformats.org/officeDocument/2006/relationships/hyperlink" Target="http://t.co/IrZDXanFII" TargetMode="External" /><Relationship Id="rId9" Type="http://schemas.openxmlformats.org/officeDocument/2006/relationships/hyperlink" Target="https://t.co/jdtc5QeU2R" TargetMode="External" /><Relationship Id="rId10" Type="http://schemas.openxmlformats.org/officeDocument/2006/relationships/hyperlink" Target="https://t.co/PjWNvDxgMd" TargetMode="External" /><Relationship Id="rId11" Type="http://schemas.openxmlformats.org/officeDocument/2006/relationships/hyperlink" Target="https://t.co/aR7ysIvN1o" TargetMode="External" /><Relationship Id="rId12" Type="http://schemas.openxmlformats.org/officeDocument/2006/relationships/hyperlink" Target="https://t.co/jfPcaTGFVH" TargetMode="External" /><Relationship Id="rId13" Type="http://schemas.openxmlformats.org/officeDocument/2006/relationships/hyperlink" Target="https://t.co/217oTkvaId" TargetMode="External" /><Relationship Id="rId14" Type="http://schemas.openxmlformats.org/officeDocument/2006/relationships/hyperlink" Target="https://t.co/aR7ysIvN1o" TargetMode="External" /><Relationship Id="rId15" Type="http://schemas.openxmlformats.org/officeDocument/2006/relationships/hyperlink" Target="https://t.co/PrIQ13tGVe" TargetMode="External" /><Relationship Id="rId16" Type="http://schemas.openxmlformats.org/officeDocument/2006/relationships/hyperlink" Target="https://t.co/vQ50ZkDSpx" TargetMode="External" /><Relationship Id="rId17" Type="http://schemas.openxmlformats.org/officeDocument/2006/relationships/hyperlink" Target="https://t.co/Zu9m3s8Bf4" TargetMode="External" /><Relationship Id="rId18" Type="http://schemas.openxmlformats.org/officeDocument/2006/relationships/hyperlink" Target="https://t.co/f0v5j31DW7" TargetMode="External" /><Relationship Id="rId19" Type="http://schemas.openxmlformats.org/officeDocument/2006/relationships/hyperlink" Target="https://t.co/CWZJtcIXKe" TargetMode="External" /><Relationship Id="rId20" Type="http://schemas.openxmlformats.org/officeDocument/2006/relationships/hyperlink" Target="https://t.co/hnogVm69Tl" TargetMode="External" /><Relationship Id="rId21" Type="http://schemas.openxmlformats.org/officeDocument/2006/relationships/hyperlink" Target="https://t.co/ToJg1Jzq5F" TargetMode="External" /><Relationship Id="rId22" Type="http://schemas.openxmlformats.org/officeDocument/2006/relationships/hyperlink" Target="https://t.co/1azLywp9zh" TargetMode="External" /><Relationship Id="rId23" Type="http://schemas.openxmlformats.org/officeDocument/2006/relationships/hyperlink" Target="https://t.co/AgAvPSTd6o" TargetMode="External" /><Relationship Id="rId24" Type="http://schemas.openxmlformats.org/officeDocument/2006/relationships/hyperlink" Target="https://t.co/qiWMtMNutZ" TargetMode="External" /><Relationship Id="rId25" Type="http://schemas.openxmlformats.org/officeDocument/2006/relationships/hyperlink" Target="https://t.co/twxHxOtlG0" TargetMode="External" /><Relationship Id="rId26" Type="http://schemas.openxmlformats.org/officeDocument/2006/relationships/hyperlink" Target="https://t.co/Isiib5Pc1c" TargetMode="External" /><Relationship Id="rId27" Type="http://schemas.openxmlformats.org/officeDocument/2006/relationships/hyperlink" Target="https://t.co/ghKLTG8qdO" TargetMode="External" /><Relationship Id="rId28" Type="http://schemas.openxmlformats.org/officeDocument/2006/relationships/hyperlink" Target="https://t.co/BKapvdLVFv" TargetMode="External" /><Relationship Id="rId29" Type="http://schemas.openxmlformats.org/officeDocument/2006/relationships/hyperlink" Target="https://t.co/4eBai9M6P0" TargetMode="External" /><Relationship Id="rId30" Type="http://schemas.openxmlformats.org/officeDocument/2006/relationships/hyperlink" Target="https://t.co/Z4ueWbtThF" TargetMode="External" /><Relationship Id="rId31" Type="http://schemas.openxmlformats.org/officeDocument/2006/relationships/hyperlink" Target="https://t.co/Ew81vvRQDt" TargetMode="External" /><Relationship Id="rId32" Type="http://schemas.openxmlformats.org/officeDocument/2006/relationships/hyperlink" Target="https://t.co/vi2hmSIqbJ" TargetMode="External" /><Relationship Id="rId33" Type="http://schemas.openxmlformats.org/officeDocument/2006/relationships/hyperlink" Target="https://t.co/nLPMbJvWsd" TargetMode="External" /><Relationship Id="rId34" Type="http://schemas.openxmlformats.org/officeDocument/2006/relationships/hyperlink" Target="https://t.co/Bv2GhlSA2j" TargetMode="External" /><Relationship Id="rId35" Type="http://schemas.openxmlformats.org/officeDocument/2006/relationships/hyperlink" Target="https://t.co/JIhP5p7aDU" TargetMode="External" /><Relationship Id="rId36" Type="http://schemas.openxmlformats.org/officeDocument/2006/relationships/hyperlink" Target="https://t.co/yLDBcrc11J" TargetMode="External" /><Relationship Id="rId37" Type="http://schemas.openxmlformats.org/officeDocument/2006/relationships/hyperlink" Target="http://t.co/1U2IWly3pW" TargetMode="External" /><Relationship Id="rId38" Type="http://schemas.openxmlformats.org/officeDocument/2006/relationships/hyperlink" Target="https://t.co/DaMSTKfTRO" TargetMode="External" /><Relationship Id="rId39" Type="http://schemas.openxmlformats.org/officeDocument/2006/relationships/hyperlink" Target="https://t.co/JxQOlwNQ7E" TargetMode="External" /><Relationship Id="rId40" Type="http://schemas.openxmlformats.org/officeDocument/2006/relationships/hyperlink" Target="https://t.co/g0hv8nTjdv" TargetMode="External" /><Relationship Id="rId41" Type="http://schemas.openxmlformats.org/officeDocument/2006/relationships/hyperlink" Target="http://t.co/dCFWh1CEzO" TargetMode="External" /><Relationship Id="rId42" Type="http://schemas.openxmlformats.org/officeDocument/2006/relationships/hyperlink" Target="https://t.co/VlTzY9XamV" TargetMode="External" /><Relationship Id="rId43" Type="http://schemas.openxmlformats.org/officeDocument/2006/relationships/hyperlink" Target="https://t.co/1SXsteBopK" TargetMode="External" /><Relationship Id="rId44" Type="http://schemas.openxmlformats.org/officeDocument/2006/relationships/hyperlink" Target="https://t.co/hh2yiOC02i" TargetMode="External" /><Relationship Id="rId45" Type="http://schemas.openxmlformats.org/officeDocument/2006/relationships/hyperlink" Target="https://t.co/Zy3Gnxk1d6" TargetMode="External" /><Relationship Id="rId46" Type="http://schemas.openxmlformats.org/officeDocument/2006/relationships/hyperlink" Target="https://t.co/lp0xQtxPzJ" TargetMode="External" /><Relationship Id="rId47" Type="http://schemas.openxmlformats.org/officeDocument/2006/relationships/hyperlink" Target="https://t.co/lFGktgDmEc" TargetMode="External" /><Relationship Id="rId48" Type="http://schemas.openxmlformats.org/officeDocument/2006/relationships/hyperlink" Target="https://t.co/ZyusIQP3xW" TargetMode="External" /><Relationship Id="rId49" Type="http://schemas.openxmlformats.org/officeDocument/2006/relationships/hyperlink" Target="https://t.co/hJgbD7mTdW" TargetMode="External" /><Relationship Id="rId50" Type="http://schemas.openxmlformats.org/officeDocument/2006/relationships/hyperlink" Target="https://t.co/yEBH0z9lza" TargetMode="External" /><Relationship Id="rId51" Type="http://schemas.openxmlformats.org/officeDocument/2006/relationships/hyperlink" Target="https://t.co/6JSdBX5hvb" TargetMode="External" /><Relationship Id="rId52" Type="http://schemas.openxmlformats.org/officeDocument/2006/relationships/hyperlink" Target="https://t.co/Xg1I501PIr" TargetMode="External" /><Relationship Id="rId53" Type="http://schemas.openxmlformats.org/officeDocument/2006/relationships/hyperlink" Target="https://pbs.twimg.com/profile_banners/14470749/1539770477" TargetMode="External" /><Relationship Id="rId54" Type="http://schemas.openxmlformats.org/officeDocument/2006/relationships/hyperlink" Target="https://pbs.twimg.com/profile_banners/892800143774294016/1562172731" TargetMode="External" /><Relationship Id="rId55" Type="http://schemas.openxmlformats.org/officeDocument/2006/relationships/hyperlink" Target="https://pbs.twimg.com/profile_banners/471741741/1559223310" TargetMode="External" /><Relationship Id="rId56" Type="http://schemas.openxmlformats.org/officeDocument/2006/relationships/hyperlink" Target="https://pbs.twimg.com/profile_banners/18839785/1559221352" TargetMode="External" /><Relationship Id="rId57" Type="http://schemas.openxmlformats.org/officeDocument/2006/relationships/hyperlink" Target="https://pbs.twimg.com/profile_banners/631781493/1552810939" TargetMode="External" /><Relationship Id="rId58" Type="http://schemas.openxmlformats.org/officeDocument/2006/relationships/hyperlink" Target="https://pbs.twimg.com/profile_banners/980407239943979008/1522582465" TargetMode="External" /><Relationship Id="rId59" Type="http://schemas.openxmlformats.org/officeDocument/2006/relationships/hyperlink" Target="https://pbs.twimg.com/profile_banners/2908790407/1527878784" TargetMode="External" /><Relationship Id="rId60" Type="http://schemas.openxmlformats.org/officeDocument/2006/relationships/hyperlink" Target="https://pbs.twimg.com/profile_banners/708342569269243904/1556012080" TargetMode="External" /><Relationship Id="rId61" Type="http://schemas.openxmlformats.org/officeDocument/2006/relationships/hyperlink" Target="https://pbs.twimg.com/profile_banners/2615586984/1410863980" TargetMode="External" /><Relationship Id="rId62" Type="http://schemas.openxmlformats.org/officeDocument/2006/relationships/hyperlink" Target="https://pbs.twimg.com/profile_banners/98677317/1528093706" TargetMode="External" /><Relationship Id="rId63" Type="http://schemas.openxmlformats.org/officeDocument/2006/relationships/hyperlink" Target="https://pbs.twimg.com/profile_banners/942470480224591872/1561053202" TargetMode="External" /><Relationship Id="rId64" Type="http://schemas.openxmlformats.org/officeDocument/2006/relationships/hyperlink" Target="https://pbs.twimg.com/profile_banners/1055715667226181632/1561996304" TargetMode="External" /><Relationship Id="rId65" Type="http://schemas.openxmlformats.org/officeDocument/2006/relationships/hyperlink" Target="https://pbs.twimg.com/profile_banners/2946399714/1562097888" TargetMode="External" /><Relationship Id="rId66" Type="http://schemas.openxmlformats.org/officeDocument/2006/relationships/hyperlink" Target="https://pbs.twimg.com/profile_banners/1966507722/1562379112" TargetMode="External" /><Relationship Id="rId67" Type="http://schemas.openxmlformats.org/officeDocument/2006/relationships/hyperlink" Target="https://pbs.twimg.com/profile_banners/813345438908620801/1548910132" TargetMode="External" /><Relationship Id="rId68" Type="http://schemas.openxmlformats.org/officeDocument/2006/relationships/hyperlink" Target="https://pbs.twimg.com/profile_banners/3000838099/1561197028" TargetMode="External" /><Relationship Id="rId69" Type="http://schemas.openxmlformats.org/officeDocument/2006/relationships/hyperlink" Target="https://pbs.twimg.com/profile_banners/309553876/1501760287" TargetMode="External" /><Relationship Id="rId70" Type="http://schemas.openxmlformats.org/officeDocument/2006/relationships/hyperlink" Target="https://pbs.twimg.com/profile_banners/1056850669/1558719664" TargetMode="External" /><Relationship Id="rId71" Type="http://schemas.openxmlformats.org/officeDocument/2006/relationships/hyperlink" Target="https://pbs.twimg.com/profile_banners/920488039/1548651160" TargetMode="External" /><Relationship Id="rId72" Type="http://schemas.openxmlformats.org/officeDocument/2006/relationships/hyperlink" Target="https://pbs.twimg.com/profile_banners/231033118/1561193722" TargetMode="External" /><Relationship Id="rId73" Type="http://schemas.openxmlformats.org/officeDocument/2006/relationships/hyperlink" Target="https://pbs.twimg.com/profile_banners/2615251201/1562331220" TargetMode="External" /><Relationship Id="rId74" Type="http://schemas.openxmlformats.org/officeDocument/2006/relationships/hyperlink" Target="https://pbs.twimg.com/profile_banners/1100927498/1562379229" TargetMode="External" /><Relationship Id="rId75" Type="http://schemas.openxmlformats.org/officeDocument/2006/relationships/hyperlink" Target="https://pbs.twimg.com/profile_banners/1072993274/1560767255" TargetMode="External" /><Relationship Id="rId76" Type="http://schemas.openxmlformats.org/officeDocument/2006/relationships/hyperlink" Target="https://pbs.twimg.com/profile_banners/98362607/1562220022" TargetMode="External" /><Relationship Id="rId77" Type="http://schemas.openxmlformats.org/officeDocument/2006/relationships/hyperlink" Target="https://pbs.twimg.com/profile_banners/733281091/1522303239" TargetMode="External" /><Relationship Id="rId78" Type="http://schemas.openxmlformats.org/officeDocument/2006/relationships/hyperlink" Target="https://pbs.twimg.com/profile_banners/811972460560019456/1560361219" TargetMode="External" /><Relationship Id="rId79" Type="http://schemas.openxmlformats.org/officeDocument/2006/relationships/hyperlink" Target="https://pbs.twimg.com/profile_banners/17537467/1559744317" TargetMode="External" /><Relationship Id="rId80" Type="http://schemas.openxmlformats.org/officeDocument/2006/relationships/hyperlink" Target="https://pbs.twimg.com/profile_banners/1130561844085575680/1560685903" TargetMode="External" /><Relationship Id="rId81" Type="http://schemas.openxmlformats.org/officeDocument/2006/relationships/hyperlink" Target="https://pbs.twimg.com/profile_banners/864202621/1545411442" TargetMode="External" /><Relationship Id="rId82" Type="http://schemas.openxmlformats.org/officeDocument/2006/relationships/hyperlink" Target="https://pbs.twimg.com/profile_banners/39743812/1562553690" TargetMode="External" /><Relationship Id="rId83" Type="http://schemas.openxmlformats.org/officeDocument/2006/relationships/hyperlink" Target="https://pbs.twimg.com/profile_banners/905773949333651456/1539066351" TargetMode="External" /><Relationship Id="rId84" Type="http://schemas.openxmlformats.org/officeDocument/2006/relationships/hyperlink" Target="https://pbs.twimg.com/profile_banners/1094854652275843072/1549868847" TargetMode="External" /><Relationship Id="rId85" Type="http://schemas.openxmlformats.org/officeDocument/2006/relationships/hyperlink" Target="https://pbs.twimg.com/profile_banners/3676126643/1442448515" TargetMode="External" /><Relationship Id="rId86" Type="http://schemas.openxmlformats.org/officeDocument/2006/relationships/hyperlink" Target="https://pbs.twimg.com/profile_banners/17959790/1562172360" TargetMode="External" /><Relationship Id="rId87" Type="http://schemas.openxmlformats.org/officeDocument/2006/relationships/hyperlink" Target="https://pbs.twimg.com/profile_banners/14206027/1493989812" TargetMode="External" /><Relationship Id="rId88" Type="http://schemas.openxmlformats.org/officeDocument/2006/relationships/hyperlink" Target="https://pbs.twimg.com/profile_banners/2259895735/1560933393" TargetMode="External" /><Relationship Id="rId89" Type="http://schemas.openxmlformats.org/officeDocument/2006/relationships/hyperlink" Target="https://pbs.twimg.com/profile_banners/1098203771505647617/1555002081" TargetMode="External" /><Relationship Id="rId90" Type="http://schemas.openxmlformats.org/officeDocument/2006/relationships/hyperlink" Target="https://pbs.twimg.com/profile_banners/3991108098/1562554102" TargetMode="External" /><Relationship Id="rId91" Type="http://schemas.openxmlformats.org/officeDocument/2006/relationships/hyperlink" Target="https://pbs.twimg.com/profile_banners/340513766/1562262550" TargetMode="External" /><Relationship Id="rId92" Type="http://schemas.openxmlformats.org/officeDocument/2006/relationships/hyperlink" Target="https://pbs.twimg.com/profile_banners/19103481/1562188580" TargetMode="External" /><Relationship Id="rId93" Type="http://schemas.openxmlformats.org/officeDocument/2006/relationships/hyperlink" Target="https://pbs.twimg.com/profile_banners/754774094780833792/1468787408" TargetMode="External" /><Relationship Id="rId94" Type="http://schemas.openxmlformats.org/officeDocument/2006/relationships/hyperlink" Target="https://pbs.twimg.com/profile_banners/99448420/1556209943" TargetMode="External" /><Relationship Id="rId95" Type="http://schemas.openxmlformats.org/officeDocument/2006/relationships/hyperlink" Target="https://pbs.twimg.com/profile_banners/2538939278/1468677549" TargetMode="External" /><Relationship Id="rId96" Type="http://schemas.openxmlformats.org/officeDocument/2006/relationships/hyperlink" Target="https://pbs.twimg.com/profile_banners/754205167193616384/1468652168" TargetMode="External" /><Relationship Id="rId97" Type="http://schemas.openxmlformats.org/officeDocument/2006/relationships/hyperlink" Target="https://pbs.twimg.com/profile_banners/257809910/1421838695" TargetMode="External" /><Relationship Id="rId98" Type="http://schemas.openxmlformats.org/officeDocument/2006/relationships/hyperlink" Target="https://pbs.twimg.com/profile_banners/2207379553/1438062475" TargetMode="External" /><Relationship Id="rId99" Type="http://schemas.openxmlformats.org/officeDocument/2006/relationships/hyperlink" Target="https://pbs.twimg.com/profile_banners/893934862997925888/1533756370" TargetMode="External" /><Relationship Id="rId100" Type="http://schemas.openxmlformats.org/officeDocument/2006/relationships/hyperlink" Target="https://pbs.twimg.com/profile_banners/1346439824/1559637002" TargetMode="External" /><Relationship Id="rId101" Type="http://schemas.openxmlformats.org/officeDocument/2006/relationships/hyperlink" Target="https://pbs.twimg.com/profile_banners/967609693567881216/1557576202" TargetMode="External" /><Relationship Id="rId102" Type="http://schemas.openxmlformats.org/officeDocument/2006/relationships/hyperlink" Target="https://pbs.twimg.com/profile_banners/1353662605/1403452146" TargetMode="External" /><Relationship Id="rId103" Type="http://schemas.openxmlformats.org/officeDocument/2006/relationships/hyperlink" Target="https://pbs.twimg.com/profile_banners/107724957/1545984616" TargetMode="External" /><Relationship Id="rId104" Type="http://schemas.openxmlformats.org/officeDocument/2006/relationships/hyperlink" Target="https://pbs.twimg.com/profile_banners/757111044800024576/1528819913" TargetMode="External" /><Relationship Id="rId105" Type="http://schemas.openxmlformats.org/officeDocument/2006/relationships/hyperlink" Target="https://pbs.twimg.com/profile_banners/561145272/1557371589" TargetMode="External" /><Relationship Id="rId106" Type="http://schemas.openxmlformats.org/officeDocument/2006/relationships/hyperlink" Target="https://pbs.twimg.com/profile_banners/250784913/1355493649" TargetMode="External" /><Relationship Id="rId107" Type="http://schemas.openxmlformats.org/officeDocument/2006/relationships/hyperlink" Target="https://pbs.twimg.com/profile_banners/2348942192/1544780389" TargetMode="External" /><Relationship Id="rId108" Type="http://schemas.openxmlformats.org/officeDocument/2006/relationships/hyperlink" Target="https://pbs.twimg.com/profile_banners/17797838/1482290921" TargetMode="External" /><Relationship Id="rId109" Type="http://schemas.openxmlformats.org/officeDocument/2006/relationships/hyperlink" Target="https://pbs.twimg.com/profile_banners/17673635/1562473121" TargetMode="External" /><Relationship Id="rId110" Type="http://schemas.openxmlformats.org/officeDocument/2006/relationships/hyperlink" Target="https://pbs.twimg.com/profile_banners/3459051/1562206182" TargetMode="External" /><Relationship Id="rId111" Type="http://schemas.openxmlformats.org/officeDocument/2006/relationships/hyperlink" Target="https://pbs.twimg.com/profile_banners/30833740/1544192723" TargetMode="External" /><Relationship Id="rId112" Type="http://schemas.openxmlformats.org/officeDocument/2006/relationships/hyperlink" Target="https://pbs.twimg.com/profile_banners/134758540/1562573669" TargetMode="External" /><Relationship Id="rId113" Type="http://schemas.openxmlformats.org/officeDocument/2006/relationships/hyperlink" Target="https://pbs.twimg.com/profile_banners/324969818/1493705070" TargetMode="External" /><Relationship Id="rId114" Type="http://schemas.openxmlformats.org/officeDocument/2006/relationships/hyperlink" Target="https://pbs.twimg.com/profile_banners/492137245/1445459038" TargetMode="External" /><Relationship Id="rId115" Type="http://schemas.openxmlformats.org/officeDocument/2006/relationships/hyperlink" Target="https://pbs.twimg.com/profile_banners/2982269822/1561995486" TargetMode="External" /><Relationship Id="rId116" Type="http://schemas.openxmlformats.org/officeDocument/2006/relationships/hyperlink" Target="https://pbs.twimg.com/profile_banners/48702842/1533644634" TargetMode="External" /><Relationship Id="rId117" Type="http://schemas.openxmlformats.org/officeDocument/2006/relationships/hyperlink" Target="https://pbs.twimg.com/profile_banners/2423923734/1492091380" TargetMode="External" /><Relationship Id="rId118" Type="http://schemas.openxmlformats.org/officeDocument/2006/relationships/hyperlink" Target="https://pbs.twimg.com/profile_banners/1057537632006168576/1542035047" TargetMode="External" /><Relationship Id="rId119" Type="http://schemas.openxmlformats.org/officeDocument/2006/relationships/hyperlink" Target="https://pbs.twimg.com/profile_banners/137780376/1562168736" TargetMode="External" /><Relationship Id="rId120" Type="http://schemas.openxmlformats.org/officeDocument/2006/relationships/hyperlink" Target="https://pbs.twimg.com/profile_banners/2597666894/1417100580" TargetMode="External" /><Relationship Id="rId121" Type="http://schemas.openxmlformats.org/officeDocument/2006/relationships/hyperlink" Target="https://pbs.twimg.com/profile_banners/1059896820/1562510074" TargetMode="External" /><Relationship Id="rId122" Type="http://schemas.openxmlformats.org/officeDocument/2006/relationships/hyperlink" Target="https://pbs.twimg.com/profile_banners/1047037936397627392/1559976399" TargetMode="External" /><Relationship Id="rId123" Type="http://schemas.openxmlformats.org/officeDocument/2006/relationships/hyperlink" Target="https://pbs.twimg.com/profile_banners/88604783/1449844028" TargetMode="External" /><Relationship Id="rId124" Type="http://schemas.openxmlformats.org/officeDocument/2006/relationships/hyperlink" Target="https://pbs.twimg.com/profile_banners/844890761409777664/1551070957" TargetMode="External" /><Relationship Id="rId125" Type="http://schemas.openxmlformats.org/officeDocument/2006/relationships/hyperlink" Target="https://pbs.twimg.com/profile_banners/1406885239/1418895265" TargetMode="External" /><Relationship Id="rId126" Type="http://schemas.openxmlformats.org/officeDocument/2006/relationships/hyperlink" Target="https://pbs.twimg.com/profile_banners/1652218950/1562321638" TargetMode="External" /><Relationship Id="rId127" Type="http://schemas.openxmlformats.org/officeDocument/2006/relationships/hyperlink" Target="https://pbs.twimg.com/profile_banners/24156068/1398771655" TargetMode="External" /><Relationship Id="rId128" Type="http://schemas.openxmlformats.org/officeDocument/2006/relationships/hyperlink" Target="https://pbs.twimg.com/profile_banners/3184454384/1531031755" TargetMode="External" /><Relationship Id="rId129" Type="http://schemas.openxmlformats.org/officeDocument/2006/relationships/hyperlink" Target="https://pbs.twimg.com/profile_banners/2347274870/1446306908"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2/bg.gif" TargetMode="External" /><Relationship Id="rId141" Type="http://schemas.openxmlformats.org/officeDocument/2006/relationships/hyperlink" Target="http://abs.twimg.com/images/themes/theme15/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5/bg.png" TargetMode="External" /><Relationship Id="rId146" Type="http://schemas.openxmlformats.org/officeDocument/2006/relationships/hyperlink" Target="http://abs.twimg.com/images/themes/theme6/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3/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2/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6/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9/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0/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9/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3/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8/bg.gif" TargetMode="External" /><Relationship Id="rId196" Type="http://schemas.openxmlformats.org/officeDocument/2006/relationships/hyperlink" Target="http://abs.twimg.com/images/themes/theme2/bg.gif" TargetMode="External" /><Relationship Id="rId197" Type="http://schemas.openxmlformats.org/officeDocument/2006/relationships/hyperlink" Target="http://abs.twimg.com/images/themes/theme6/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pbs.twimg.com/profile_images/763336353392173057/cJ-LmZMM_normal.jpg" TargetMode="External" /><Relationship Id="rId201" Type="http://schemas.openxmlformats.org/officeDocument/2006/relationships/hyperlink" Target="http://pbs.twimg.com/profile_images/774138290597302272/9sTMr9Za_normal.jpg" TargetMode="External" /><Relationship Id="rId202" Type="http://schemas.openxmlformats.org/officeDocument/2006/relationships/hyperlink" Target="http://pbs.twimg.com/profile_images/1146461647944314880/KubT-AMN_normal.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pbs.twimg.com/profile_images/1134090740592627712/0Fp-U5-p_normal.png" TargetMode="External" /><Relationship Id="rId205" Type="http://schemas.openxmlformats.org/officeDocument/2006/relationships/hyperlink" Target="http://pbs.twimg.com/profile_images/1134082549041393672/QbihPzrL_normal.png" TargetMode="External" /><Relationship Id="rId206" Type="http://schemas.openxmlformats.org/officeDocument/2006/relationships/hyperlink" Target="http://pbs.twimg.com/profile_images/1105454879504400386/uYyuThQl_normal.jpg" TargetMode="External" /><Relationship Id="rId207" Type="http://schemas.openxmlformats.org/officeDocument/2006/relationships/hyperlink" Target="http://pbs.twimg.com/profile_images/980407902409129985/r6JYf7Pi_normal.jpg" TargetMode="External" /><Relationship Id="rId208" Type="http://schemas.openxmlformats.org/officeDocument/2006/relationships/hyperlink" Target="http://pbs.twimg.com/profile_images/1023797318552715264/VXgD9tmJ_normal.jpg" TargetMode="External" /><Relationship Id="rId209" Type="http://schemas.openxmlformats.org/officeDocument/2006/relationships/hyperlink" Target="http://pbs.twimg.com/profile_images/1118145326660112384/qQGwfdLl_normal.jpg" TargetMode="External" /><Relationship Id="rId210" Type="http://schemas.openxmlformats.org/officeDocument/2006/relationships/hyperlink" Target="http://pbs.twimg.com/profile_images/1119977004621713408/LUGJd4pG_normal.jpg" TargetMode="External" /><Relationship Id="rId211" Type="http://schemas.openxmlformats.org/officeDocument/2006/relationships/hyperlink" Target="http://pbs.twimg.com/profile_images/1109035404890701824/vedDGATQ_normal.png" TargetMode="External" /><Relationship Id="rId212" Type="http://schemas.openxmlformats.org/officeDocument/2006/relationships/hyperlink" Target="http://pbs.twimg.com/profile_images/1140277664399278080/g9NTI2wG_normal.jpg" TargetMode="External" /><Relationship Id="rId213" Type="http://schemas.openxmlformats.org/officeDocument/2006/relationships/hyperlink" Target="http://pbs.twimg.com/profile_images/1095056664888147968/bjxsWBsR_normal.jpg" TargetMode="External" /><Relationship Id="rId214" Type="http://schemas.openxmlformats.org/officeDocument/2006/relationships/hyperlink" Target="http://pbs.twimg.com/profile_images/1147418496818483200/nTb-2HOF_normal.jpg" TargetMode="External" /><Relationship Id="rId215" Type="http://schemas.openxmlformats.org/officeDocument/2006/relationships/hyperlink" Target="http://pbs.twimg.com/profile_images/1111340559480827904/Lg4dYyeq_normal.jpg" TargetMode="External" /><Relationship Id="rId216" Type="http://schemas.openxmlformats.org/officeDocument/2006/relationships/hyperlink" Target="http://pbs.twimg.com/profile_images/897636593493614592/8zMQpMbj_normal.jpg" TargetMode="External" /><Relationship Id="rId217" Type="http://schemas.openxmlformats.org/officeDocument/2006/relationships/hyperlink" Target="http://pbs.twimg.com/profile_images/813347083251875841/87E6L3Qx_normal.jpg" TargetMode="External" /><Relationship Id="rId218" Type="http://schemas.openxmlformats.org/officeDocument/2006/relationships/hyperlink" Target="http://pbs.twimg.com/profile_images/974563680846200832/KIZXfcEH_normal.jpg" TargetMode="External" /><Relationship Id="rId219" Type="http://schemas.openxmlformats.org/officeDocument/2006/relationships/hyperlink" Target="http://pbs.twimg.com/profile_images/1012213722406793216/63uZpWnP_normal.jpg" TargetMode="External" /><Relationship Id="rId220" Type="http://schemas.openxmlformats.org/officeDocument/2006/relationships/hyperlink" Target="http://pbs.twimg.com/profile_images/894885297543983104/JNdQwD8p_normal.jpg" TargetMode="External" /><Relationship Id="rId221" Type="http://schemas.openxmlformats.org/officeDocument/2006/relationships/hyperlink" Target="http://pbs.twimg.com/profile_images/2796372681/0ff5912fbf7660a14e2e6795e4a74549_normal.jpeg" TargetMode="External" /><Relationship Id="rId222" Type="http://schemas.openxmlformats.org/officeDocument/2006/relationships/hyperlink" Target="http://pbs.twimg.com/profile_images/974552536408444928/TVZG_9jP_normal.jpg" TargetMode="External" /><Relationship Id="rId223" Type="http://schemas.openxmlformats.org/officeDocument/2006/relationships/hyperlink" Target="http://pbs.twimg.com/profile_images/487183345269215232/r7tkBkML_normal.jpeg" TargetMode="External" /><Relationship Id="rId224" Type="http://schemas.openxmlformats.org/officeDocument/2006/relationships/hyperlink" Target="http://pbs.twimg.com/profile_images/1096030884937883649/9f1J7_Sa_normal.png" TargetMode="External" /><Relationship Id="rId225" Type="http://schemas.openxmlformats.org/officeDocument/2006/relationships/hyperlink" Target="http://pbs.twimg.com/profile_images/1144145250006364161/8cXUdkXS_normal.png" TargetMode="External" /><Relationship Id="rId226" Type="http://schemas.openxmlformats.org/officeDocument/2006/relationships/hyperlink" Target="http://pbs.twimg.com/profile_images/1135905559285325825/2mBoG6Wv_normal.jpg" TargetMode="External" /><Relationship Id="rId227" Type="http://schemas.openxmlformats.org/officeDocument/2006/relationships/hyperlink" Target="http://pbs.twimg.com/profile_images/1144981052504432640/HR_uVuQU_normal.jpg" TargetMode="External" /><Relationship Id="rId228" Type="http://schemas.openxmlformats.org/officeDocument/2006/relationships/hyperlink" Target="http://pbs.twimg.com/profile_images/1130050142411866112/GR9mR15D_normal.jpg" TargetMode="External" /><Relationship Id="rId229" Type="http://schemas.openxmlformats.org/officeDocument/2006/relationships/hyperlink" Target="http://pbs.twimg.com/profile_images/973495281718198272/WTuAJVDH_normal.jpg" TargetMode="External" /><Relationship Id="rId230" Type="http://schemas.openxmlformats.org/officeDocument/2006/relationships/hyperlink" Target="http://pbs.twimg.com/profile_images/952816833672949760/FIajsUIt_normal.jpg" TargetMode="External" /><Relationship Id="rId231" Type="http://schemas.openxmlformats.org/officeDocument/2006/relationships/hyperlink" Target="http://pbs.twimg.com/profile_images/1067341186497736704/95V6t2w3_normal.jpg" TargetMode="External" /><Relationship Id="rId232" Type="http://schemas.openxmlformats.org/officeDocument/2006/relationships/hyperlink" Target="http://pbs.twimg.com/profile_images/1129923643046277125/7u_N326h_normal.jpg" TargetMode="External" /><Relationship Id="rId233" Type="http://schemas.openxmlformats.org/officeDocument/2006/relationships/hyperlink" Target="http://pbs.twimg.com/profile_images/1140225441124384768/r7b4FBco_normal.jpg" TargetMode="External" /><Relationship Id="rId234" Type="http://schemas.openxmlformats.org/officeDocument/2006/relationships/hyperlink" Target="http://pbs.twimg.com/profile_images/1076159081801371648/tMimTuXh_normal.jpg" TargetMode="External" /><Relationship Id="rId235" Type="http://schemas.openxmlformats.org/officeDocument/2006/relationships/hyperlink" Target="http://pbs.twimg.com/profile_images/1077844189893853184/PCBPSQVB_normal.jpg" TargetMode="External" /><Relationship Id="rId236" Type="http://schemas.openxmlformats.org/officeDocument/2006/relationships/hyperlink" Target="http://pbs.twimg.com/profile_images/1062935004831977476/SJRmcqrz_normal.jpg" TargetMode="External" /><Relationship Id="rId237" Type="http://schemas.openxmlformats.org/officeDocument/2006/relationships/hyperlink" Target="http://pbs.twimg.com/profile_images/1094854786971652097/m5S9eLJw_normal.jpg" TargetMode="External" /><Relationship Id="rId238" Type="http://schemas.openxmlformats.org/officeDocument/2006/relationships/hyperlink" Target="http://pbs.twimg.com/profile_images/644173244359163904/MT8Ia0FE_normal.jpg" TargetMode="External" /><Relationship Id="rId239" Type="http://schemas.openxmlformats.org/officeDocument/2006/relationships/hyperlink" Target="http://pbs.twimg.com/profile_images/1046329519395803137/61piLJoM_normal.jpg" TargetMode="External" /><Relationship Id="rId240" Type="http://schemas.openxmlformats.org/officeDocument/2006/relationships/hyperlink" Target="http://pbs.twimg.com/profile_images/1016011667673636865/4R14r_62_normal.jpg" TargetMode="External" /><Relationship Id="rId241" Type="http://schemas.openxmlformats.org/officeDocument/2006/relationships/hyperlink" Target="http://pbs.twimg.com/profile_images/924620488034344960/S72yDRef_normal.jpg" TargetMode="External" /><Relationship Id="rId242" Type="http://schemas.openxmlformats.org/officeDocument/2006/relationships/hyperlink" Target="http://pbs.twimg.com/profile_images/1146389204580143104/Wm5RYb8F_normal.jpg" TargetMode="External" /><Relationship Id="rId243" Type="http://schemas.openxmlformats.org/officeDocument/2006/relationships/hyperlink" Target="http://pbs.twimg.com/profile_images/1116385756505956354/eM4XV0oE_normal.jpg" TargetMode="External" /><Relationship Id="rId244" Type="http://schemas.openxmlformats.org/officeDocument/2006/relationships/hyperlink" Target="http://pbs.twimg.com/profile_images/1017300498733387776/C5rbZDOr_normal.jpg" TargetMode="External" /><Relationship Id="rId245" Type="http://schemas.openxmlformats.org/officeDocument/2006/relationships/hyperlink" Target="http://pbs.twimg.com/profile_images/1131361354978418688/l-RrSQx5_normal.jpg" TargetMode="External" /><Relationship Id="rId246" Type="http://schemas.openxmlformats.org/officeDocument/2006/relationships/hyperlink" Target="http://pbs.twimg.com/profile_images/1146838373690007552/laTM_3KH_normal.jpg" TargetMode="External" /><Relationship Id="rId247" Type="http://schemas.openxmlformats.org/officeDocument/2006/relationships/hyperlink" Target="http://pbs.twimg.com/profile_images/1045783102000230400/TPLLaqYR_normal.jpg" TargetMode="External" /><Relationship Id="rId248" Type="http://schemas.openxmlformats.org/officeDocument/2006/relationships/hyperlink" Target="http://pbs.twimg.com/profile_images/754775216098717696/NrKVDsEf_normal.jpg" TargetMode="External" /><Relationship Id="rId249" Type="http://schemas.openxmlformats.org/officeDocument/2006/relationships/hyperlink" Target="http://pbs.twimg.com/profile_images/1129993864566018048/05zlE_Mb_normal.jpg" TargetMode="External" /><Relationship Id="rId250" Type="http://schemas.openxmlformats.org/officeDocument/2006/relationships/hyperlink" Target="http://pbs.twimg.com/profile_images/982650298987634689/g7BpWy0b_normal.jpg" TargetMode="External" /><Relationship Id="rId251" Type="http://schemas.openxmlformats.org/officeDocument/2006/relationships/hyperlink" Target="http://pbs.twimg.com/profile_images/754207981970087936/8Cqso4Bl_normal.jpg" TargetMode="External" /><Relationship Id="rId252" Type="http://schemas.openxmlformats.org/officeDocument/2006/relationships/hyperlink" Target="http://pbs.twimg.com/profile_images/949915332763947008/hFpY1ifA_normal.jpg" TargetMode="External" /><Relationship Id="rId253" Type="http://schemas.openxmlformats.org/officeDocument/2006/relationships/hyperlink" Target="http://pbs.twimg.com/profile_images/707091225224974336/qKHdlznI_normal.jpg" TargetMode="External" /><Relationship Id="rId254" Type="http://schemas.openxmlformats.org/officeDocument/2006/relationships/hyperlink" Target="http://pbs.twimg.com/profile_images/1027275205574459392/43Qpgo1J_normal.jpg" TargetMode="External" /><Relationship Id="rId255" Type="http://schemas.openxmlformats.org/officeDocument/2006/relationships/hyperlink" Target="http://pbs.twimg.com/profile_images/1135878027466817536/3CgrOBQw_normal.png" TargetMode="External" /><Relationship Id="rId256" Type="http://schemas.openxmlformats.org/officeDocument/2006/relationships/hyperlink" Target="http://pbs.twimg.com/profile_images/1071194857517998081/s0YtIsoL_normal.jpg" TargetMode="External" /><Relationship Id="rId257" Type="http://schemas.openxmlformats.org/officeDocument/2006/relationships/hyperlink" Target="http://pbs.twimg.com/profile_images/1111312484705538048/VeNaiGPh_normal.jpg" TargetMode="External" /><Relationship Id="rId258" Type="http://schemas.openxmlformats.org/officeDocument/2006/relationships/hyperlink" Target="http://pbs.twimg.com/profile_images/1147488203407912963/8VDAsi79_normal.jpg" TargetMode="External" /><Relationship Id="rId259" Type="http://schemas.openxmlformats.org/officeDocument/2006/relationships/hyperlink" Target="http://pbs.twimg.com/profile_images/1006569780650786816/WlnEPD0d_normal.jpg" TargetMode="External" /><Relationship Id="rId260" Type="http://schemas.openxmlformats.org/officeDocument/2006/relationships/hyperlink" Target="http://pbs.twimg.com/profile_images/1133222224893272064/NPXRM3kZ_normal.jp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pbs.twimg.com/profile_images/644901765272371200/joMZAyFg_normal.jpg" TargetMode="External" /><Relationship Id="rId263" Type="http://schemas.openxmlformats.org/officeDocument/2006/relationships/hyperlink" Target="http://pbs.twimg.com/profile_images/972096547939696640/jPM6woAT_normal.jpg" TargetMode="External" /><Relationship Id="rId264" Type="http://schemas.openxmlformats.org/officeDocument/2006/relationships/hyperlink" Target="http://pbs.twimg.com/profile_images/1131974743891095557/_frGU0hO_normal.jpg" TargetMode="External" /><Relationship Id="rId265" Type="http://schemas.openxmlformats.org/officeDocument/2006/relationships/hyperlink" Target="http://pbs.twimg.com/profile_images/501416583353626624/bMSDIYHq_normal.jpeg" TargetMode="External" /><Relationship Id="rId266" Type="http://schemas.openxmlformats.org/officeDocument/2006/relationships/hyperlink" Target="http://pbs.twimg.com/profile_images/786768566280458240/10bMmNvU_normal.jpg" TargetMode="External" /><Relationship Id="rId267" Type="http://schemas.openxmlformats.org/officeDocument/2006/relationships/hyperlink" Target="http://pbs.twimg.com/profile_images/1148171158816264192/fhbbxS9Y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1119703269482196992/D4a61KIN_normal.jpg" TargetMode="External" /><Relationship Id="rId270" Type="http://schemas.openxmlformats.org/officeDocument/2006/relationships/hyperlink" Target="http://pbs.twimg.com/profile_images/1129666669054324736/1W_E72cn_normal.png" TargetMode="External" /><Relationship Id="rId271" Type="http://schemas.openxmlformats.org/officeDocument/2006/relationships/hyperlink" Target="http://pbs.twimg.com/profile_images/1146463306086928385/qD-mGto4_normal.jpg" TargetMode="External" /><Relationship Id="rId272" Type="http://schemas.openxmlformats.org/officeDocument/2006/relationships/hyperlink" Target="http://pbs.twimg.com/profile_images/876785263011287040/cgUWlhF3_normal.jpg" TargetMode="External" /><Relationship Id="rId273" Type="http://schemas.openxmlformats.org/officeDocument/2006/relationships/hyperlink" Target="http://pbs.twimg.com/profile_images/1146007883068432384/KHiTUTCK_normal.jpg" TargetMode="External" /><Relationship Id="rId274" Type="http://schemas.openxmlformats.org/officeDocument/2006/relationships/hyperlink" Target="http://pbs.twimg.com/profile_images/946887439020421120/hyMuq_ri_normal.jpg" TargetMode="External" /><Relationship Id="rId275" Type="http://schemas.openxmlformats.org/officeDocument/2006/relationships/hyperlink" Target="http://pbs.twimg.com/profile_images/1088440396538044416/r7L9DjIF_normal.jpg" TargetMode="External" /><Relationship Id="rId276" Type="http://schemas.openxmlformats.org/officeDocument/2006/relationships/hyperlink" Target="http://pbs.twimg.com/profile_images/1039023372238290944/3fd-1LkB_normal.jpg" TargetMode="External" /><Relationship Id="rId277" Type="http://schemas.openxmlformats.org/officeDocument/2006/relationships/hyperlink" Target="http://pbs.twimg.com/profile_images/1131997681406992384/yHAy_dv3_normal.jpg" TargetMode="External" /><Relationship Id="rId278" Type="http://schemas.openxmlformats.org/officeDocument/2006/relationships/hyperlink" Target="http://pbs.twimg.com/profile_images/951336776551030784/o-MTllBS_normal.jpg" TargetMode="External" /><Relationship Id="rId279" Type="http://schemas.openxmlformats.org/officeDocument/2006/relationships/hyperlink" Target="http://pbs.twimg.com/profile_images/797386232905011200/-zA9PQRm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1087407154930294784/dMfwtDtI_normal.jp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931832716697276417/Udnk96lT_normal.jpg" TargetMode="External" /><Relationship Id="rId284" Type="http://schemas.openxmlformats.org/officeDocument/2006/relationships/hyperlink" Target="http://pbs.twimg.com/profile_images/769893188232318976/prAWbng0_normal.jpg" TargetMode="External" /><Relationship Id="rId285" Type="http://schemas.openxmlformats.org/officeDocument/2006/relationships/hyperlink" Target="http://pbs.twimg.com/profile_images/532077442257539072/eFrlU6qE_normal.jpeg" TargetMode="External" /><Relationship Id="rId286" Type="http://schemas.openxmlformats.org/officeDocument/2006/relationships/hyperlink" Target="http://pbs.twimg.com/profile_images/1084759863467491328/e0G8OKQb_normal.jpg" TargetMode="External" /><Relationship Id="rId287" Type="http://schemas.openxmlformats.org/officeDocument/2006/relationships/hyperlink" Target="http://pbs.twimg.com/profile_images/1105813603603505153/rGXIioMS_normal.png" TargetMode="External" /><Relationship Id="rId288" Type="http://schemas.openxmlformats.org/officeDocument/2006/relationships/hyperlink" Target="http://pbs.twimg.com/profile_images/1137284024282435590/rXm6UJTI_normal.jpg" TargetMode="External" /><Relationship Id="rId289" Type="http://schemas.openxmlformats.org/officeDocument/2006/relationships/hyperlink" Target="http://pbs.twimg.com/profile_images/675319649530064897/daLgXPTb_normal.jpg" TargetMode="External" /><Relationship Id="rId290" Type="http://schemas.openxmlformats.org/officeDocument/2006/relationships/hyperlink" Target="http://pbs.twimg.com/profile_images/1099897436477173760/-XUfjek8_normal.jpg" TargetMode="External" /><Relationship Id="rId291" Type="http://schemas.openxmlformats.org/officeDocument/2006/relationships/hyperlink" Target="http://pbs.twimg.com/profile_images/730659723364737024/r85D0Gvx_normal.jpg" TargetMode="External" /><Relationship Id="rId292" Type="http://schemas.openxmlformats.org/officeDocument/2006/relationships/hyperlink" Target="http://pbs.twimg.com/profile_images/621941297704624128/3-eizzZ__normal.jpg" TargetMode="External" /><Relationship Id="rId293" Type="http://schemas.openxmlformats.org/officeDocument/2006/relationships/hyperlink" Target="http://pbs.twimg.com/profile_images/948848968854773760/Cuilg37v_normal.jpg" TargetMode="External" /><Relationship Id="rId294" Type="http://schemas.openxmlformats.org/officeDocument/2006/relationships/hyperlink" Target="http://pbs.twimg.com/profile_images/1128998307932467201/sMrynEl6_normal.jpg" TargetMode="External" /><Relationship Id="rId295" Type="http://schemas.openxmlformats.org/officeDocument/2006/relationships/hyperlink" Target="http://pbs.twimg.com/profile_images/635718649672654848/MmM2nOT1_normal.jpg" TargetMode="External" /><Relationship Id="rId296" Type="http://schemas.openxmlformats.org/officeDocument/2006/relationships/hyperlink" Target="https://twitter.com/_socialstory" TargetMode="External" /><Relationship Id="rId297" Type="http://schemas.openxmlformats.org/officeDocument/2006/relationships/hyperlink" Target="https://twitter.com/karuntyagi1978" TargetMode="External" /><Relationship Id="rId298" Type="http://schemas.openxmlformats.org/officeDocument/2006/relationships/hyperlink" Target="https://twitter.com/kreshandinesh12" TargetMode="External" /><Relationship Id="rId299" Type="http://schemas.openxmlformats.org/officeDocument/2006/relationships/hyperlink" Target="https://twitter.com/esantoshkumarpa" TargetMode="External" /><Relationship Id="rId300" Type="http://schemas.openxmlformats.org/officeDocument/2006/relationships/hyperlink" Target="https://twitter.com/pmoindia" TargetMode="External" /><Relationship Id="rId301" Type="http://schemas.openxmlformats.org/officeDocument/2006/relationships/hyperlink" Target="https://twitter.com/narendramodi" TargetMode="External" /><Relationship Id="rId302" Type="http://schemas.openxmlformats.org/officeDocument/2006/relationships/hyperlink" Target="https://twitter.com/jeypeefarm" TargetMode="External" /><Relationship Id="rId303" Type="http://schemas.openxmlformats.org/officeDocument/2006/relationships/hyperlink" Target="https://twitter.com/wetamilans" TargetMode="External" /><Relationship Id="rId304" Type="http://schemas.openxmlformats.org/officeDocument/2006/relationships/hyperlink" Target="https://twitter.com/aim_hyd" TargetMode="External" /><Relationship Id="rId305" Type="http://schemas.openxmlformats.org/officeDocument/2006/relationships/hyperlink" Target="https://twitter.com/krishnathavasi" TargetMode="External" /><Relationship Id="rId306" Type="http://schemas.openxmlformats.org/officeDocument/2006/relationships/hyperlink" Target="https://twitter.com/grpjbf31e1s2ymc" TargetMode="External" /><Relationship Id="rId307" Type="http://schemas.openxmlformats.org/officeDocument/2006/relationships/hyperlink" Target="https://twitter.com/wateraidpress" TargetMode="External" /><Relationship Id="rId308" Type="http://schemas.openxmlformats.org/officeDocument/2006/relationships/hyperlink" Target="https://twitter.com/akshiartgupta" TargetMode="External" /><Relationship Id="rId309" Type="http://schemas.openxmlformats.org/officeDocument/2006/relationships/hyperlink" Target="https://twitter.com/keenpinks" TargetMode="External" /><Relationship Id="rId310" Type="http://schemas.openxmlformats.org/officeDocument/2006/relationships/hyperlink" Target="https://twitter.com/immanentwords" TargetMode="External" /><Relationship Id="rId311" Type="http://schemas.openxmlformats.org/officeDocument/2006/relationships/hyperlink" Target="https://twitter.com/dmeister89" TargetMode="External" /><Relationship Id="rId312" Type="http://schemas.openxmlformats.org/officeDocument/2006/relationships/hyperlink" Target="https://twitter.com/ddnewshindi" TargetMode="External" /><Relationship Id="rId313" Type="http://schemas.openxmlformats.org/officeDocument/2006/relationships/hyperlink" Target="https://twitter.com/mib_hindi" TargetMode="External" /><Relationship Id="rId314" Type="http://schemas.openxmlformats.org/officeDocument/2006/relationships/hyperlink" Target="https://twitter.com/pibhindi" TargetMode="External" /><Relationship Id="rId315" Type="http://schemas.openxmlformats.org/officeDocument/2006/relationships/hyperlink" Target="https://twitter.com/pibmumbai" TargetMode="External" /><Relationship Id="rId316" Type="http://schemas.openxmlformats.org/officeDocument/2006/relationships/hyperlink" Target="https://twitter.com/airnewsalerts" TargetMode="External" /><Relationship Id="rId317" Type="http://schemas.openxmlformats.org/officeDocument/2006/relationships/hyperlink" Target="https://twitter.com/mib_india" TargetMode="External" /><Relationship Id="rId318" Type="http://schemas.openxmlformats.org/officeDocument/2006/relationships/hyperlink" Target="https://twitter.com/pib_india" TargetMode="External" /><Relationship Id="rId319" Type="http://schemas.openxmlformats.org/officeDocument/2006/relationships/hyperlink" Target="https://twitter.com/moefcc" TargetMode="External" /><Relationship Id="rId320" Type="http://schemas.openxmlformats.org/officeDocument/2006/relationships/hyperlink" Target="https://twitter.com/ddnewslive" TargetMode="External" /><Relationship Id="rId321" Type="http://schemas.openxmlformats.org/officeDocument/2006/relationships/hyperlink" Target="https://twitter.com/prakashjavdekar" TargetMode="External" /><Relationship Id="rId322" Type="http://schemas.openxmlformats.org/officeDocument/2006/relationships/hyperlink" Target="https://twitter.com/janetnotjackson" TargetMode="External" /><Relationship Id="rId323" Type="http://schemas.openxmlformats.org/officeDocument/2006/relationships/hyperlink" Target="https://twitter.com/nazishhasan01" TargetMode="External" /><Relationship Id="rId324" Type="http://schemas.openxmlformats.org/officeDocument/2006/relationships/hyperlink" Target="https://twitter.com/teaisfuntastic1" TargetMode="External" /><Relationship Id="rId325" Type="http://schemas.openxmlformats.org/officeDocument/2006/relationships/hyperlink" Target="https://twitter.com/news18india" TargetMode="External" /><Relationship Id="rId326" Type="http://schemas.openxmlformats.org/officeDocument/2006/relationships/hyperlink" Target="https://twitter.com/nehapant19" TargetMode="External" /><Relationship Id="rId327" Type="http://schemas.openxmlformats.org/officeDocument/2006/relationships/hyperlink" Target="https://twitter.com/republic" TargetMode="External" /><Relationship Id="rId328" Type="http://schemas.openxmlformats.org/officeDocument/2006/relationships/hyperlink" Target="https://twitter.com/tarekfatah" TargetMode="External" /><Relationship Id="rId329" Type="http://schemas.openxmlformats.org/officeDocument/2006/relationships/hyperlink" Target="https://twitter.com/thesenathipathi" TargetMode="External" /><Relationship Id="rId330" Type="http://schemas.openxmlformats.org/officeDocument/2006/relationships/hyperlink" Target="https://twitter.com/rajiv_ghosh" TargetMode="External" /><Relationship Id="rId331" Type="http://schemas.openxmlformats.org/officeDocument/2006/relationships/hyperlink" Target="https://twitter.com/economictimes" TargetMode="External" /><Relationship Id="rId332" Type="http://schemas.openxmlformats.org/officeDocument/2006/relationships/hyperlink" Target="https://twitter.com/etprime_com" TargetMode="External" /><Relationship Id="rId333" Type="http://schemas.openxmlformats.org/officeDocument/2006/relationships/hyperlink" Target="https://twitter.com/zarunexcello" TargetMode="External" /><Relationship Id="rId334" Type="http://schemas.openxmlformats.org/officeDocument/2006/relationships/hyperlink" Target="https://twitter.com/queergrlkahanis" TargetMode="External" /><Relationship Id="rId335" Type="http://schemas.openxmlformats.org/officeDocument/2006/relationships/hyperlink" Target="https://twitter.com/rashidib" TargetMode="External" /><Relationship Id="rId336" Type="http://schemas.openxmlformats.org/officeDocument/2006/relationships/hyperlink" Target="https://twitter.com/zishaan" TargetMode="External" /><Relationship Id="rId337" Type="http://schemas.openxmlformats.org/officeDocument/2006/relationships/hyperlink" Target="https://twitter.com/sohail95624705" TargetMode="External" /><Relationship Id="rId338" Type="http://schemas.openxmlformats.org/officeDocument/2006/relationships/hyperlink" Target="https://twitter.com/kunalkamra88" TargetMode="External" /><Relationship Id="rId339" Type="http://schemas.openxmlformats.org/officeDocument/2006/relationships/hyperlink" Target="https://twitter.com/riskybitttu" TargetMode="External" /><Relationship Id="rId340" Type="http://schemas.openxmlformats.org/officeDocument/2006/relationships/hyperlink" Target="https://twitter.com/dt_next" TargetMode="External" /><Relationship Id="rId341" Type="http://schemas.openxmlformats.org/officeDocument/2006/relationships/hyperlink" Target="https://twitter.com/ali53016669" TargetMode="External" /><Relationship Id="rId342" Type="http://schemas.openxmlformats.org/officeDocument/2006/relationships/hyperlink" Target="https://twitter.com/rajeevsaraf9" TargetMode="External" /><Relationship Id="rId343" Type="http://schemas.openxmlformats.org/officeDocument/2006/relationships/hyperlink" Target="https://twitter.com/uber" TargetMode="External" /><Relationship Id="rId344" Type="http://schemas.openxmlformats.org/officeDocument/2006/relationships/hyperlink" Target="https://twitter.com/cabipoolchn" TargetMode="External" /><Relationship Id="rId345" Type="http://schemas.openxmlformats.org/officeDocument/2006/relationships/hyperlink" Target="https://twitter.com/gautamgambhir" TargetMode="External" /><Relationship Id="rId346" Type="http://schemas.openxmlformats.org/officeDocument/2006/relationships/hyperlink" Target="https://twitter.com/ivvanrider" TargetMode="External" /><Relationship Id="rId347" Type="http://schemas.openxmlformats.org/officeDocument/2006/relationships/hyperlink" Target="https://twitter.com/cabipooldel" TargetMode="External" /><Relationship Id="rId348" Type="http://schemas.openxmlformats.org/officeDocument/2006/relationships/hyperlink" Target="https://twitter.com/messikabeta" TargetMode="External" /><Relationship Id="rId349" Type="http://schemas.openxmlformats.org/officeDocument/2006/relationships/hyperlink" Target="https://twitter.com/anvaysingh" TargetMode="External" /><Relationship Id="rId350" Type="http://schemas.openxmlformats.org/officeDocument/2006/relationships/hyperlink" Target="https://twitter.com/devendra_46" TargetMode="External" /><Relationship Id="rId351" Type="http://schemas.openxmlformats.org/officeDocument/2006/relationships/hyperlink" Target="https://twitter.com/rajnathsingh" TargetMode="External" /><Relationship Id="rId352" Type="http://schemas.openxmlformats.org/officeDocument/2006/relationships/hyperlink" Target="https://twitter.com/ghaz_ali_" TargetMode="External" /><Relationship Id="rId353" Type="http://schemas.openxmlformats.org/officeDocument/2006/relationships/hyperlink" Target="https://twitter.com/nayagam_p" TargetMode="External" /><Relationship Id="rId354" Type="http://schemas.openxmlformats.org/officeDocument/2006/relationships/hyperlink" Target="https://twitter.com/kansaratva" TargetMode="External" /><Relationship Id="rId355" Type="http://schemas.openxmlformats.org/officeDocument/2006/relationships/hyperlink" Target="https://twitter.com/indicbookclub" TargetMode="External" /><Relationship Id="rId356" Type="http://schemas.openxmlformats.org/officeDocument/2006/relationships/hyperlink" Target="https://twitter.com/r0nshah" TargetMode="External" /><Relationship Id="rId357" Type="http://schemas.openxmlformats.org/officeDocument/2006/relationships/hyperlink" Target="https://twitter.com/kamath_nandini" TargetMode="External" /><Relationship Id="rId358" Type="http://schemas.openxmlformats.org/officeDocument/2006/relationships/hyperlink" Target="https://twitter.com/doc_20kd" TargetMode="External" /><Relationship Id="rId359" Type="http://schemas.openxmlformats.org/officeDocument/2006/relationships/hyperlink" Target="https://twitter.com/equateall" TargetMode="External" /><Relationship Id="rId360" Type="http://schemas.openxmlformats.org/officeDocument/2006/relationships/hyperlink" Target="https://twitter.com/brdshah" TargetMode="External" /><Relationship Id="rId361" Type="http://schemas.openxmlformats.org/officeDocument/2006/relationships/hyperlink" Target="https://twitter.com/rsriram9" TargetMode="External" /><Relationship Id="rId362" Type="http://schemas.openxmlformats.org/officeDocument/2006/relationships/hyperlink" Target="https://twitter.com/livemint" TargetMode="External" /><Relationship Id="rId363" Type="http://schemas.openxmlformats.org/officeDocument/2006/relationships/hyperlink" Target="https://twitter.com/greenpeace" TargetMode="External" /><Relationship Id="rId364" Type="http://schemas.openxmlformats.org/officeDocument/2006/relationships/hyperlink" Target="https://twitter.com/manindrakumarm5" TargetMode="External" /><Relationship Id="rId365" Type="http://schemas.openxmlformats.org/officeDocument/2006/relationships/hyperlink" Target="https://twitter.com/meeramohanty" TargetMode="External" /><Relationship Id="rId366" Type="http://schemas.openxmlformats.org/officeDocument/2006/relationships/hyperlink" Target="https://twitter.com/timesofindia" TargetMode="External" /><Relationship Id="rId367" Type="http://schemas.openxmlformats.org/officeDocument/2006/relationships/hyperlink" Target="https://twitter.com/geekyjunk" TargetMode="External" /><Relationship Id="rId368" Type="http://schemas.openxmlformats.org/officeDocument/2006/relationships/hyperlink" Target="https://twitter.com/httweets" TargetMode="External" /><Relationship Id="rId369" Type="http://schemas.openxmlformats.org/officeDocument/2006/relationships/hyperlink" Target="https://twitter.com/david_sam99" TargetMode="External" /><Relationship Id="rId370" Type="http://schemas.openxmlformats.org/officeDocument/2006/relationships/hyperlink" Target="https://twitter.com/kasthurishankar" TargetMode="External" /><Relationship Id="rId371" Type="http://schemas.openxmlformats.org/officeDocument/2006/relationships/hyperlink" Target="https://twitter.com/mythreyeeramesh" TargetMode="External" /><Relationship Id="rId372" Type="http://schemas.openxmlformats.org/officeDocument/2006/relationships/hyperlink" Target="https://twitter.com/thequint" TargetMode="External" /><Relationship Id="rId373" Type="http://schemas.openxmlformats.org/officeDocument/2006/relationships/hyperlink" Target="https://twitter.com/creatorsmixed" TargetMode="External" /><Relationship Id="rId374" Type="http://schemas.openxmlformats.org/officeDocument/2006/relationships/hyperlink" Target="https://twitter.com/eriksolheim" TargetMode="External" /><Relationship Id="rId375" Type="http://schemas.openxmlformats.org/officeDocument/2006/relationships/hyperlink" Target="https://twitter.com/kilimandege" TargetMode="External" /><Relationship Id="rId376" Type="http://schemas.openxmlformats.org/officeDocument/2006/relationships/hyperlink" Target="https://twitter.com/balasibra108" TargetMode="External" /><Relationship Id="rId377" Type="http://schemas.openxmlformats.org/officeDocument/2006/relationships/hyperlink" Target="https://twitter.com/karunagopal1" TargetMode="External" /><Relationship Id="rId378" Type="http://schemas.openxmlformats.org/officeDocument/2006/relationships/hyperlink" Target="https://twitter.com/abhinavsurana1" TargetMode="External" /><Relationship Id="rId379" Type="http://schemas.openxmlformats.org/officeDocument/2006/relationships/hyperlink" Target="https://twitter.com/mygovmaha" TargetMode="External" /><Relationship Id="rId380" Type="http://schemas.openxmlformats.org/officeDocument/2006/relationships/hyperlink" Target="https://twitter.com/dev_fadnavis" TargetMode="External" /><Relationship Id="rId381" Type="http://schemas.openxmlformats.org/officeDocument/2006/relationships/hyperlink" Target="https://twitter.com/cmomaharashtra" TargetMode="External" /><Relationship Id="rId382" Type="http://schemas.openxmlformats.org/officeDocument/2006/relationships/hyperlink" Target="https://twitter.com/priyank018" TargetMode="External" /><Relationship Id="rId383" Type="http://schemas.openxmlformats.org/officeDocument/2006/relationships/hyperlink" Target="https://twitter.com/thanthitv" TargetMode="External" /><Relationship Id="rId384" Type="http://schemas.openxmlformats.org/officeDocument/2006/relationships/hyperlink" Target="https://twitter.com/kalaignarnews" TargetMode="External" /><Relationship Id="rId385" Type="http://schemas.openxmlformats.org/officeDocument/2006/relationships/hyperlink" Target="https://twitter.com/chennaiweather" TargetMode="External" /><Relationship Id="rId386" Type="http://schemas.openxmlformats.org/officeDocument/2006/relationships/hyperlink" Target="https://twitter.com/cmotamilnadu" TargetMode="External" /><Relationship Id="rId387" Type="http://schemas.openxmlformats.org/officeDocument/2006/relationships/hyperlink" Target="https://twitter.com/chennaipolice_" TargetMode="External" /><Relationship Id="rId388" Type="http://schemas.openxmlformats.org/officeDocument/2006/relationships/hyperlink" Target="https://twitter.com/ekboondhpani" TargetMode="External" /><Relationship Id="rId389" Type="http://schemas.openxmlformats.org/officeDocument/2006/relationships/hyperlink" Target="https://twitter.com/ravikr" TargetMode="External" /><Relationship Id="rId390" Type="http://schemas.openxmlformats.org/officeDocument/2006/relationships/hyperlink" Target="https://twitter.com/nidhi" TargetMode="External" /><Relationship Id="rId391" Type="http://schemas.openxmlformats.org/officeDocument/2006/relationships/hyperlink" Target="https://twitter.com/vashisth_sagar" TargetMode="External" /><Relationship Id="rId392" Type="http://schemas.openxmlformats.org/officeDocument/2006/relationships/comments" Target="../comments2.xml" /><Relationship Id="rId393" Type="http://schemas.openxmlformats.org/officeDocument/2006/relationships/vmlDrawing" Target="../drawings/vmlDrawing2.vml" /><Relationship Id="rId394" Type="http://schemas.openxmlformats.org/officeDocument/2006/relationships/table" Target="../tables/table2.xml" /><Relationship Id="rId395" Type="http://schemas.openxmlformats.org/officeDocument/2006/relationships/drawing" Target="../drawings/drawing1.xml" /><Relationship Id="rId3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hehindu.com/news/cities/chennai/what-chennai-fishermen-are-doing-to-combat-oceanic-plastic-pollution/article27559100.ece" TargetMode="External" /><Relationship Id="rId2" Type="http://schemas.openxmlformats.org/officeDocument/2006/relationships/hyperlink" Target="https://www.thequint.com/news/environment/environment-budget-2019" TargetMode="External" /><Relationship Id="rId3" Type="http://schemas.openxmlformats.org/officeDocument/2006/relationships/hyperlink" Target="http://toi.in/micron/redirect.html?str=iICfnZ/a24gj" TargetMode="External" /><Relationship Id="rId4" Type="http://schemas.openxmlformats.org/officeDocument/2006/relationships/hyperlink" Target="https://www.livemint.com/news/india/six-indian-metros-are-hotspots-of-air-pollutant-nitrogen-oxide-greenpeace-1562245277547.html" TargetMode="External" /><Relationship Id="rId5" Type="http://schemas.openxmlformats.org/officeDocument/2006/relationships/hyperlink" Target="https://indicbookclub.com/book/5c21e3c29421f952a95d4322" TargetMode="External" /><Relationship Id="rId6" Type="http://schemas.openxmlformats.org/officeDocument/2006/relationships/hyperlink" Target="https://www.dtnext.in/News/City/2019/07/03012407/1154688/Metrowater-draws-from-polluted-Retteri-lake.vpf" TargetMode="External" /><Relationship Id="rId7" Type="http://schemas.openxmlformats.org/officeDocument/2006/relationships/hyperlink" Target="http://www.ziva-arunexcello.com/" TargetMode="External" /><Relationship Id="rId8" Type="http://schemas.openxmlformats.org/officeDocument/2006/relationships/hyperlink" Target="https://www.washingtonpost.com/world/2019/06/28/major-indian-city-runs-out-water-million-people-pray-rain" TargetMode="External" /><Relationship Id="rId9" Type="http://schemas.openxmlformats.org/officeDocument/2006/relationships/hyperlink" Target="https://www.bbc.co.uk/news/world-asia-india-48703464" TargetMode="External" /><Relationship Id="rId10" Type="http://schemas.openxmlformats.org/officeDocument/2006/relationships/hyperlink" Target="https://twitter.com/sumanthraman/status/1145214196587433984" TargetMode="External" /><Relationship Id="rId11" Type="http://schemas.openxmlformats.org/officeDocument/2006/relationships/hyperlink" Target="https://yourstory.com/socialstory/2019/06/chennai-water-crisis-plastic-pollution-migrant-labourers" TargetMode="External" /><Relationship Id="rId12" Type="http://schemas.openxmlformats.org/officeDocument/2006/relationships/hyperlink" Target="https://www.washingtonpost.com/world/2019/06/28/major-indian-city-runs-out-water-million-people-pray-rain" TargetMode="External" /><Relationship Id="rId13" Type="http://schemas.openxmlformats.org/officeDocument/2006/relationships/hyperlink" Target="http://www.ziva-arunexcello.com/" TargetMode="External" /><Relationship Id="rId14" Type="http://schemas.openxmlformats.org/officeDocument/2006/relationships/hyperlink" Target="https://www.dtnext.in/News/City/2019/07/03012407/1154688/Metrowater-draws-from-polluted-Retteri-lake.vpf" TargetMode="External" /><Relationship Id="rId15" Type="http://schemas.openxmlformats.org/officeDocument/2006/relationships/hyperlink" Target="https://www.thehindu.com/news/cities/chennai/what-chennai-fishermen-are-doing-to-combat-oceanic-plastic-pollution/article27559100.ece" TargetMode="External" /><Relationship Id="rId16" Type="http://schemas.openxmlformats.org/officeDocument/2006/relationships/hyperlink" Target="https://indicbookclub.com/book/5c21e3c29421f952a95d4322" TargetMode="External" /><Relationship Id="rId17" Type="http://schemas.openxmlformats.org/officeDocument/2006/relationships/hyperlink" Target="https://www.livemint.com/news/india/six-indian-metros-are-hotspots-of-air-pollutant-nitrogen-oxide-greenpeace-1562245277547.html" TargetMode="Externa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1293</v>
      </c>
      <c r="BB2" s="13" t="s">
        <v>1331</v>
      </c>
      <c r="BC2" s="13" t="s">
        <v>1332</v>
      </c>
      <c r="BD2" s="67" t="s">
        <v>1897</v>
      </c>
      <c r="BE2" s="67" t="s">
        <v>1898</v>
      </c>
      <c r="BF2" s="67" t="s">
        <v>1899</v>
      </c>
      <c r="BG2" s="67" t="s">
        <v>1900</v>
      </c>
      <c r="BH2" s="67" t="s">
        <v>1901</v>
      </c>
      <c r="BI2" s="67" t="s">
        <v>1902</v>
      </c>
      <c r="BJ2" s="67" t="s">
        <v>1903</v>
      </c>
      <c r="BK2" s="67" t="s">
        <v>1904</v>
      </c>
      <c r="BL2" s="67" t="s">
        <v>1905</v>
      </c>
    </row>
    <row r="3" spans="1:64" ht="15" customHeight="1">
      <c r="A3" s="84" t="s">
        <v>212</v>
      </c>
      <c r="B3" s="84" t="s">
        <v>212</v>
      </c>
      <c r="C3" s="53" t="s">
        <v>1910</v>
      </c>
      <c r="D3" s="54">
        <v>3</v>
      </c>
      <c r="E3" s="65" t="s">
        <v>132</v>
      </c>
      <c r="F3" s="55">
        <v>32</v>
      </c>
      <c r="G3" s="53"/>
      <c r="H3" s="57"/>
      <c r="I3" s="56"/>
      <c r="J3" s="56"/>
      <c r="K3" s="36" t="s">
        <v>65</v>
      </c>
      <c r="L3" s="62">
        <v>3</v>
      </c>
      <c r="M3" s="62"/>
      <c r="N3" s="63"/>
      <c r="O3" s="85" t="s">
        <v>176</v>
      </c>
      <c r="P3" s="87">
        <v>43645.138032407405</v>
      </c>
      <c r="Q3" s="85" t="s">
        <v>310</v>
      </c>
      <c r="R3" s="89" t="s">
        <v>360</v>
      </c>
      <c r="S3" s="85" t="s">
        <v>372</v>
      </c>
      <c r="T3" s="85" t="s">
        <v>383</v>
      </c>
      <c r="U3" s="85"/>
      <c r="V3" s="89" t="s">
        <v>408</v>
      </c>
      <c r="W3" s="87">
        <v>43645.138032407405</v>
      </c>
      <c r="X3" s="89" t="s">
        <v>449</v>
      </c>
      <c r="Y3" s="85"/>
      <c r="Z3" s="85"/>
      <c r="AA3" s="91" t="s">
        <v>507</v>
      </c>
      <c r="AB3" s="85"/>
      <c r="AC3" s="85" t="b">
        <v>0</v>
      </c>
      <c r="AD3" s="85">
        <v>1</v>
      </c>
      <c r="AE3" s="91" t="s">
        <v>579</v>
      </c>
      <c r="AF3" s="85" t="b">
        <v>0</v>
      </c>
      <c r="AG3" s="85" t="s">
        <v>595</v>
      </c>
      <c r="AH3" s="85"/>
      <c r="AI3" s="91" t="s">
        <v>579</v>
      </c>
      <c r="AJ3" s="85" t="b">
        <v>0</v>
      </c>
      <c r="AK3" s="85">
        <v>0</v>
      </c>
      <c r="AL3" s="91" t="s">
        <v>579</v>
      </c>
      <c r="AM3" s="85" t="s">
        <v>599</v>
      </c>
      <c r="AN3" s="85" t="b">
        <v>0</v>
      </c>
      <c r="AO3" s="91" t="s">
        <v>507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2</v>
      </c>
      <c r="BE3" s="52">
        <v>18.181818181818183</v>
      </c>
      <c r="BF3" s="51">
        <v>0</v>
      </c>
      <c r="BG3" s="52">
        <v>0</v>
      </c>
      <c r="BH3" s="51">
        <v>0</v>
      </c>
      <c r="BI3" s="52">
        <v>0</v>
      </c>
      <c r="BJ3" s="51">
        <v>9</v>
      </c>
      <c r="BK3" s="52">
        <v>81.81818181818181</v>
      </c>
      <c r="BL3" s="51">
        <v>11</v>
      </c>
    </row>
    <row r="4" spans="1:64" ht="15" customHeight="1">
      <c r="A4" s="84" t="s">
        <v>213</v>
      </c>
      <c r="B4" s="84" t="s">
        <v>213</v>
      </c>
      <c r="C4" s="53" t="s">
        <v>1910</v>
      </c>
      <c r="D4" s="54">
        <v>3</v>
      </c>
      <c r="E4" s="65" t="s">
        <v>132</v>
      </c>
      <c r="F4" s="55">
        <v>32</v>
      </c>
      <c r="G4" s="53"/>
      <c r="H4" s="57"/>
      <c r="I4" s="56"/>
      <c r="J4" s="56"/>
      <c r="K4" s="36" t="s">
        <v>65</v>
      </c>
      <c r="L4" s="83">
        <v>4</v>
      </c>
      <c r="M4" s="83"/>
      <c r="N4" s="63"/>
      <c r="O4" s="86" t="s">
        <v>176</v>
      </c>
      <c r="P4" s="88">
        <v>43645.17357638889</v>
      </c>
      <c r="Q4" s="86" t="s">
        <v>311</v>
      </c>
      <c r="R4" s="86"/>
      <c r="S4" s="86"/>
      <c r="T4" s="86"/>
      <c r="U4" s="86"/>
      <c r="V4" s="90" t="s">
        <v>409</v>
      </c>
      <c r="W4" s="88">
        <v>43645.17357638889</v>
      </c>
      <c r="X4" s="90" t="s">
        <v>450</v>
      </c>
      <c r="Y4" s="86"/>
      <c r="Z4" s="86"/>
      <c r="AA4" s="92" t="s">
        <v>508</v>
      </c>
      <c r="AB4" s="86"/>
      <c r="AC4" s="86" t="b">
        <v>0</v>
      </c>
      <c r="AD4" s="86">
        <v>0</v>
      </c>
      <c r="AE4" s="92" t="s">
        <v>579</v>
      </c>
      <c r="AF4" s="86" t="b">
        <v>0</v>
      </c>
      <c r="AG4" s="86" t="s">
        <v>595</v>
      </c>
      <c r="AH4" s="86"/>
      <c r="AI4" s="92" t="s">
        <v>579</v>
      </c>
      <c r="AJ4" s="86" t="b">
        <v>0</v>
      </c>
      <c r="AK4" s="86">
        <v>0</v>
      </c>
      <c r="AL4" s="92" t="s">
        <v>579</v>
      </c>
      <c r="AM4" s="86" t="s">
        <v>600</v>
      </c>
      <c r="AN4" s="86" t="b">
        <v>0</v>
      </c>
      <c r="AO4" s="92" t="s">
        <v>508</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3</v>
      </c>
      <c r="BG4" s="52">
        <v>6.818181818181818</v>
      </c>
      <c r="BH4" s="51">
        <v>0</v>
      </c>
      <c r="BI4" s="52">
        <v>0</v>
      </c>
      <c r="BJ4" s="51">
        <v>41</v>
      </c>
      <c r="BK4" s="52">
        <v>93.18181818181819</v>
      </c>
      <c r="BL4" s="51">
        <v>44</v>
      </c>
    </row>
    <row r="5" spans="1:64" ht="15">
      <c r="A5" s="84" t="s">
        <v>214</v>
      </c>
      <c r="B5" s="84" t="s">
        <v>214</v>
      </c>
      <c r="C5" s="53" t="s">
        <v>1910</v>
      </c>
      <c r="D5" s="54">
        <v>3</v>
      </c>
      <c r="E5" s="65" t="s">
        <v>132</v>
      </c>
      <c r="F5" s="55">
        <v>32</v>
      </c>
      <c r="G5" s="53"/>
      <c r="H5" s="57"/>
      <c r="I5" s="56"/>
      <c r="J5" s="56"/>
      <c r="K5" s="36" t="s">
        <v>65</v>
      </c>
      <c r="L5" s="83">
        <v>5</v>
      </c>
      <c r="M5" s="83"/>
      <c r="N5" s="63"/>
      <c r="O5" s="86" t="s">
        <v>176</v>
      </c>
      <c r="P5" s="88">
        <v>43645.264328703706</v>
      </c>
      <c r="Q5" s="86" t="s">
        <v>312</v>
      </c>
      <c r="R5" s="86"/>
      <c r="S5" s="86"/>
      <c r="T5" s="86"/>
      <c r="U5" s="90" t="s">
        <v>398</v>
      </c>
      <c r="V5" s="90" t="s">
        <v>398</v>
      </c>
      <c r="W5" s="88">
        <v>43645.264328703706</v>
      </c>
      <c r="X5" s="90" t="s">
        <v>451</v>
      </c>
      <c r="Y5" s="86"/>
      <c r="Z5" s="86"/>
      <c r="AA5" s="92" t="s">
        <v>509</v>
      </c>
      <c r="AB5" s="86"/>
      <c r="AC5" s="86" t="b">
        <v>0</v>
      </c>
      <c r="AD5" s="86">
        <v>1</v>
      </c>
      <c r="AE5" s="92" t="s">
        <v>579</v>
      </c>
      <c r="AF5" s="86" t="b">
        <v>0</v>
      </c>
      <c r="AG5" s="86" t="s">
        <v>595</v>
      </c>
      <c r="AH5" s="86"/>
      <c r="AI5" s="92" t="s">
        <v>579</v>
      </c>
      <c r="AJ5" s="86" t="b">
        <v>0</v>
      </c>
      <c r="AK5" s="86">
        <v>0</v>
      </c>
      <c r="AL5" s="92" t="s">
        <v>579</v>
      </c>
      <c r="AM5" s="86" t="s">
        <v>600</v>
      </c>
      <c r="AN5" s="86" t="b">
        <v>0</v>
      </c>
      <c r="AO5" s="92" t="s">
        <v>509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2.380952380952381</v>
      </c>
      <c r="BH5" s="51">
        <v>0</v>
      </c>
      <c r="BI5" s="52">
        <v>0</v>
      </c>
      <c r="BJ5" s="51">
        <v>41</v>
      </c>
      <c r="BK5" s="52">
        <v>97.61904761904762</v>
      </c>
      <c r="BL5" s="51">
        <v>42</v>
      </c>
    </row>
    <row r="6" spans="1:64" ht="15">
      <c r="A6" s="84" t="s">
        <v>215</v>
      </c>
      <c r="B6" s="84" t="s">
        <v>267</v>
      </c>
      <c r="C6" s="53" t="s">
        <v>1910</v>
      </c>
      <c r="D6" s="54">
        <v>3</v>
      </c>
      <c r="E6" s="65" t="s">
        <v>132</v>
      </c>
      <c r="F6" s="55">
        <v>32</v>
      </c>
      <c r="G6" s="53"/>
      <c r="H6" s="57"/>
      <c r="I6" s="56"/>
      <c r="J6" s="56"/>
      <c r="K6" s="36" t="s">
        <v>65</v>
      </c>
      <c r="L6" s="83">
        <v>6</v>
      </c>
      <c r="M6" s="83"/>
      <c r="N6" s="63"/>
      <c r="O6" s="86" t="s">
        <v>308</v>
      </c>
      <c r="P6" s="88">
        <v>43646.23918981481</v>
      </c>
      <c r="Q6" s="86" t="s">
        <v>313</v>
      </c>
      <c r="R6" s="86"/>
      <c r="S6" s="86"/>
      <c r="T6" s="86"/>
      <c r="U6" s="86"/>
      <c r="V6" s="90" t="s">
        <v>410</v>
      </c>
      <c r="W6" s="88">
        <v>43646.23918981481</v>
      </c>
      <c r="X6" s="90" t="s">
        <v>452</v>
      </c>
      <c r="Y6" s="86"/>
      <c r="Z6" s="86"/>
      <c r="AA6" s="92" t="s">
        <v>510</v>
      </c>
      <c r="AB6" s="92" t="s">
        <v>565</v>
      </c>
      <c r="AC6" s="86" t="b">
        <v>0</v>
      </c>
      <c r="AD6" s="86">
        <v>4</v>
      </c>
      <c r="AE6" s="92" t="s">
        <v>580</v>
      </c>
      <c r="AF6" s="86" t="b">
        <v>0</v>
      </c>
      <c r="AG6" s="86" t="s">
        <v>595</v>
      </c>
      <c r="AH6" s="86"/>
      <c r="AI6" s="92" t="s">
        <v>579</v>
      </c>
      <c r="AJ6" s="86" t="b">
        <v>0</v>
      </c>
      <c r="AK6" s="86">
        <v>0</v>
      </c>
      <c r="AL6" s="92" t="s">
        <v>579</v>
      </c>
      <c r="AM6" s="86" t="s">
        <v>600</v>
      </c>
      <c r="AN6" s="86" t="b">
        <v>0</v>
      </c>
      <c r="AO6" s="92" t="s">
        <v>565</v>
      </c>
      <c r="AP6" s="86" t="s">
        <v>176</v>
      </c>
      <c r="AQ6" s="86">
        <v>0</v>
      </c>
      <c r="AR6" s="86">
        <v>0</v>
      </c>
      <c r="AS6" s="86"/>
      <c r="AT6" s="86"/>
      <c r="AU6" s="86"/>
      <c r="AV6" s="86"/>
      <c r="AW6" s="86"/>
      <c r="AX6" s="86"/>
      <c r="AY6" s="86"/>
      <c r="AZ6" s="86"/>
      <c r="BA6">
        <v>1</v>
      </c>
      <c r="BB6" s="85" t="str">
        <f>REPLACE(INDEX(GroupVertices[Group],MATCH(Edges[[#This Row],[Vertex 1]],GroupVertices[Vertex],0)),1,1,"")</f>
        <v>7</v>
      </c>
      <c r="BC6" s="85" t="str">
        <f>REPLACE(INDEX(GroupVertices[Group],MATCH(Edges[[#This Row],[Vertex 2]],GroupVertices[Vertex],0)),1,1,"")</f>
        <v>7</v>
      </c>
      <c r="BD6" s="51"/>
      <c r="BE6" s="52"/>
      <c r="BF6" s="51"/>
      <c r="BG6" s="52"/>
      <c r="BH6" s="51"/>
      <c r="BI6" s="52"/>
      <c r="BJ6" s="51"/>
      <c r="BK6" s="52"/>
      <c r="BL6" s="51"/>
    </row>
    <row r="7" spans="1:64" ht="15">
      <c r="A7" s="84" t="s">
        <v>215</v>
      </c>
      <c r="B7" s="84" t="s">
        <v>268</v>
      </c>
      <c r="C7" s="53" t="s">
        <v>1910</v>
      </c>
      <c r="D7" s="54">
        <v>3</v>
      </c>
      <c r="E7" s="65" t="s">
        <v>132</v>
      </c>
      <c r="F7" s="55">
        <v>32</v>
      </c>
      <c r="G7" s="53"/>
      <c r="H7" s="57"/>
      <c r="I7" s="56"/>
      <c r="J7" s="56"/>
      <c r="K7" s="36" t="s">
        <v>65</v>
      </c>
      <c r="L7" s="83">
        <v>7</v>
      </c>
      <c r="M7" s="83"/>
      <c r="N7" s="63"/>
      <c r="O7" s="86" t="s">
        <v>309</v>
      </c>
      <c r="P7" s="88">
        <v>43646.23918981481</v>
      </c>
      <c r="Q7" s="86" t="s">
        <v>313</v>
      </c>
      <c r="R7" s="86"/>
      <c r="S7" s="86"/>
      <c r="T7" s="86"/>
      <c r="U7" s="86"/>
      <c r="V7" s="90" t="s">
        <v>410</v>
      </c>
      <c r="W7" s="88">
        <v>43646.23918981481</v>
      </c>
      <c r="X7" s="90" t="s">
        <v>452</v>
      </c>
      <c r="Y7" s="86"/>
      <c r="Z7" s="86"/>
      <c r="AA7" s="92" t="s">
        <v>510</v>
      </c>
      <c r="AB7" s="92" t="s">
        <v>565</v>
      </c>
      <c r="AC7" s="86" t="b">
        <v>0</v>
      </c>
      <c r="AD7" s="86">
        <v>4</v>
      </c>
      <c r="AE7" s="92" t="s">
        <v>580</v>
      </c>
      <c r="AF7" s="86" t="b">
        <v>0</v>
      </c>
      <c r="AG7" s="86" t="s">
        <v>595</v>
      </c>
      <c r="AH7" s="86"/>
      <c r="AI7" s="92" t="s">
        <v>579</v>
      </c>
      <c r="AJ7" s="86" t="b">
        <v>0</v>
      </c>
      <c r="AK7" s="86">
        <v>0</v>
      </c>
      <c r="AL7" s="92" t="s">
        <v>579</v>
      </c>
      <c r="AM7" s="86" t="s">
        <v>600</v>
      </c>
      <c r="AN7" s="86" t="b">
        <v>0</v>
      </c>
      <c r="AO7" s="92" t="s">
        <v>565</v>
      </c>
      <c r="AP7" s="86" t="s">
        <v>176</v>
      </c>
      <c r="AQ7" s="86">
        <v>0</v>
      </c>
      <c r="AR7" s="86">
        <v>0</v>
      </c>
      <c r="AS7" s="86"/>
      <c r="AT7" s="86"/>
      <c r="AU7" s="86"/>
      <c r="AV7" s="86"/>
      <c r="AW7" s="86"/>
      <c r="AX7" s="86"/>
      <c r="AY7" s="86"/>
      <c r="AZ7" s="86"/>
      <c r="BA7">
        <v>1</v>
      </c>
      <c r="BB7" s="85" t="str">
        <f>REPLACE(INDEX(GroupVertices[Group],MATCH(Edges[[#This Row],[Vertex 1]],GroupVertices[Vertex],0)),1,1,"")</f>
        <v>7</v>
      </c>
      <c r="BC7" s="85" t="str">
        <f>REPLACE(INDEX(GroupVertices[Group],MATCH(Edges[[#This Row],[Vertex 2]],GroupVertices[Vertex],0)),1,1,"")</f>
        <v>7</v>
      </c>
      <c r="BD7" s="51">
        <v>3</v>
      </c>
      <c r="BE7" s="52">
        <v>6.521739130434782</v>
      </c>
      <c r="BF7" s="51">
        <v>1</v>
      </c>
      <c r="BG7" s="52">
        <v>2.1739130434782608</v>
      </c>
      <c r="BH7" s="51">
        <v>0</v>
      </c>
      <c r="BI7" s="52">
        <v>0</v>
      </c>
      <c r="BJ7" s="51">
        <v>42</v>
      </c>
      <c r="BK7" s="52">
        <v>91.30434782608695</v>
      </c>
      <c r="BL7" s="51">
        <v>46</v>
      </c>
    </row>
    <row r="8" spans="1:64" ht="15">
      <c r="A8" s="84" t="s">
        <v>216</v>
      </c>
      <c r="B8" s="84" t="s">
        <v>216</v>
      </c>
      <c r="C8" s="53" t="s">
        <v>1910</v>
      </c>
      <c r="D8" s="54">
        <v>3</v>
      </c>
      <c r="E8" s="65" t="s">
        <v>132</v>
      </c>
      <c r="F8" s="55">
        <v>32</v>
      </c>
      <c r="G8" s="53"/>
      <c r="H8" s="57"/>
      <c r="I8" s="56"/>
      <c r="J8" s="56"/>
      <c r="K8" s="36" t="s">
        <v>65</v>
      </c>
      <c r="L8" s="83">
        <v>8</v>
      </c>
      <c r="M8" s="83"/>
      <c r="N8" s="63"/>
      <c r="O8" s="86" t="s">
        <v>176</v>
      </c>
      <c r="P8" s="88">
        <v>43646.255578703705</v>
      </c>
      <c r="Q8" s="86" t="s">
        <v>314</v>
      </c>
      <c r="R8" s="90" t="s">
        <v>361</v>
      </c>
      <c r="S8" s="86" t="s">
        <v>373</v>
      </c>
      <c r="T8" s="86" t="s">
        <v>384</v>
      </c>
      <c r="U8" s="90" t="s">
        <v>399</v>
      </c>
      <c r="V8" s="90" t="s">
        <v>399</v>
      </c>
      <c r="W8" s="88">
        <v>43646.255578703705</v>
      </c>
      <c r="X8" s="90" t="s">
        <v>453</v>
      </c>
      <c r="Y8" s="86"/>
      <c r="Z8" s="86"/>
      <c r="AA8" s="92" t="s">
        <v>511</v>
      </c>
      <c r="AB8" s="86"/>
      <c r="AC8" s="86" t="b">
        <v>0</v>
      </c>
      <c r="AD8" s="86">
        <v>2</v>
      </c>
      <c r="AE8" s="92" t="s">
        <v>579</v>
      </c>
      <c r="AF8" s="86" t="b">
        <v>0</v>
      </c>
      <c r="AG8" s="86" t="s">
        <v>595</v>
      </c>
      <c r="AH8" s="86"/>
      <c r="AI8" s="92" t="s">
        <v>579</v>
      </c>
      <c r="AJ8" s="86" t="b">
        <v>0</v>
      </c>
      <c r="AK8" s="86">
        <v>2</v>
      </c>
      <c r="AL8" s="92" t="s">
        <v>579</v>
      </c>
      <c r="AM8" s="86" t="s">
        <v>600</v>
      </c>
      <c r="AN8" s="86" t="b">
        <v>0</v>
      </c>
      <c r="AO8" s="92" t="s">
        <v>511</v>
      </c>
      <c r="AP8" s="86" t="s">
        <v>176</v>
      </c>
      <c r="AQ8" s="86">
        <v>0</v>
      </c>
      <c r="AR8" s="86">
        <v>0</v>
      </c>
      <c r="AS8" s="86" t="s">
        <v>610</v>
      </c>
      <c r="AT8" s="86" t="s">
        <v>613</v>
      </c>
      <c r="AU8" s="86" t="s">
        <v>615</v>
      </c>
      <c r="AV8" s="86" t="s">
        <v>617</v>
      </c>
      <c r="AW8" s="86" t="s">
        <v>620</v>
      </c>
      <c r="AX8" s="86" t="s">
        <v>623</v>
      </c>
      <c r="AY8" s="86" t="s">
        <v>626</v>
      </c>
      <c r="AZ8" s="90" t="s">
        <v>627</v>
      </c>
      <c r="BA8">
        <v>1</v>
      </c>
      <c r="BB8" s="85" t="str">
        <f>REPLACE(INDEX(GroupVertices[Group],MATCH(Edges[[#This Row],[Vertex 1]],GroupVertices[Vertex],0)),1,1,"")</f>
        <v>24</v>
      </c>
      <c r="BC8" s="85" t="str">
        <f>REPLACE(INDEX(GroupVertices[Group],MATCH(Edges[[#This Row],[Vertex 2]],GroupVertices[Vertex],0)),1,1,"")</f>
        <v>24</v>
      </c>
      <c r="BD8" s="51">
        <v>1</v>
      </c>
      <c r="BE8" s="52">
        <v>3.125</v>
      </c>
      <c r="BF8" s="51">
        <v>1</v>
      </c>
      <c r="BG8" s="52">
        <v>3.125</v>
      </c>
      <c r="BH8" s="51">
        <v>0</v>
      </c>
      <c r="BI8" s="52">
        <v>0</v>
      </c>
      <c r="BJ8" s="51">
        <v>30</v>
      </c>
      <c r="BK8" s="52">
        <v>93.75</v>
      </c>
      <c r="BL8" s="51">
        <v>32</v>
      </c>
    </row>
    <row r="9" spans="1:64" ht="15">
      <c r="A9" s="84" t="s">
        <v>217</v>
      </c>
      <c r="B9" s="84" t="s">
        <v>216</v>
      </c>
      <c r="C9" s="53" t="s">
        <v>1910</v>
      </c>
      <c r="D9" s="54">
        <v>3</v>
      </c>
      <c r="E9" s="65" t="s">
        <v>132</v>
      </c>
      <c r="F9" s="55">
        <v>32</v>
      </c>
      <c r="G9" s="53"/>
      <c r="H9" s="57"/>
      <c r="I9" s="56"/>
      <c r="J9" s="56"/>
      <c r="K9" s="36" t="s">
        <v>65</v>
      </c>
      <c r="L9" s="83">
        <v>9</v>
      </c>
      <c r="M9" s="83"/>
      <c r="N9" s="63"/>
      <c r="O9" s="86" t="s">
        <v>309</v>
      </c>
      <c r="P9" s="88">
        <v>43646.26458333333</v>
      </c>
      <c r="Q9" s="86" t="s">
        <v>315</v>
      </c>
      <c r="R9" s="86"/>
      <c r="S9" s="86"/>
      <c r="T9" s="86" t="s">
        <v>385</v>
      </c>
      <c r="U9" s="86"/>
      <c r="V9" s="90" t="s">
        <v>411</v>
      </c>
      <c r="W9" s="88">
        <v>43646.26458333333</v>
      </c>
      <c r="X9" s="90" t="s">
        <v>454</v>
      </c>
      <c r="Y9" s="86"/>
      <c r="Z9" s="86"/>
      <c r="AA9" s="92" t="s">
        <v>512</v>
      </c>
      <c r="AB9" s="86"/>
      <c r="AC9" s="86" t="b">
        <v>0</v>
      </c>
      <c r="AD9" s="86">
        <v>0</v>
      </c>
      <c r="AE9" s="92" t="s">
        <v>579</v>
      </c>
      <c r="AF9" s="86" t="b">
        <v>0</v>
      </c>
      <c r="AG9" s="86" t="s">
        <v>595</v>
      </c>
      <c r="AH9" s="86"/>
      <c r="AI9" s="92" t="s">
        <v>579</v>
      </c>
      <c r="AJ9" s="86" t="b">
        <v>0</v>
      </c>
      <c r="AK9" s="86">
        <v>2</v>
      </c>
      <c r="AL9" s="92" t="s">
        <v>511</v>
      </c>
      <c r="AM9" s="86" t="s">
        <v>601</v>
      </c>
      <c r="AN9" s="86" t="b">
        <v>0</v>
      </c>
      <c r="AO9" s="92" t="s">
        <v>511</v>
      </c>
      <c r="AP9" s="86" t="s">
        <v>176</v>
      </c>
      <c r="AQ9" s="86">
        <v>0</v>
      </c>
      <c r="AR9" s="86">
        <v>0</v>
      </c>
      <c r="AS9" s="86"/>
      <c r="AT9" s="86"/>
      <c r="AU9" s="86"/>
      <c r="AV9" s="86"/>
      <c r="AW9" s="86"/>
      <c r="AX9" s="86"/>
      <c r="AY9" s="86"/>
      <c r="AZ9" s="86"/>
      <c r="BA9">
        <v>1</v>
      </c>
      <c r="BB9" s="85" t="str">
        <f>REPLACE(INDEX(GroupVertices[Group],MATCH(Edges[[#This Row],[Vertex 1]],GroupVertices[Vertex],0)),1,1,"")</f>
        <v>24</v>
      </c>
      <c r="BC9" s="85" t="str">
        <f>REPLACE(INDEX(GroupVertices[Group],MATCH(Edges[[#This Row],[Vertex 2]],GroupVertices[Vertex],0)),1,1,"")</f>
        <v>24</v>
      </c>
      <c r="BD9" s="51">
        <v>1</v>
      </c>
      <c r="BE9" s="52">
        <v>4.3478260869565215</v>
      </c>
      <c r="BF9" s="51">
        <v>1</v>
      </c>
      <c r="BG9" s="52">
        <v>4.3478260869565215</v>
      </c>
      <c r="BH9" s="51">
        <v>0</v>
      </c>
      <c r="BI9" s="52">
        <v>0</v>
      </c>
      <c r="BJ9" s="51">
        <v>21</v>
      </c>
      <c r="BK9" s="52">
        <v>91.30434782608695</v>
      </c>
      <c r="BL9" s="51">
        <v>23</v>
      </c>
    </row>
    <row r="10" spans="1:64" ht="15">
      <c r="A10" s="84" t="s">
        <v>218</v>
      </c>
      <c r="B10" s="84" t="s">
        <v>218</v>
      </c>
      <c r="C10" s="53" t="s">
        <v>1910</v>
      </c>
      <c r="D10" s="54">
        <v>3</v>
      </c>
      <c r="E10" s="65" t="s">
        <v>132</v>
      </c>
      <c r="F10" s="55">
        <v>32</v>
      </c>
      <c r="G10" s="53"/>
      <c r="H10" s="57"/>
      <c r="I10" s="56"/>
      <c r="J10" s="56"/>
      <c r="K10" s="36" t="s">
        <v>65</v>
      </c>
      <c r="L10" s="83">
        <v>10</v>
      </c>
      <c r="M10" s="83"/>
      <c r="N10" s="63"/>
      <c r="O10" s="86" t="s">
        <v>176</v>
      </c>
      <c r="P10" s="88">
        <v>43646.40064814815</v>
      </c>
      <c r="Q10" s="86" t="s">
        <v>316</v>
      </c>
      <c r="R10" s="86"/>
      <c r="S10" s="86"/>
      <c r="T10" s="86"/>
      <c r="U10" s="86"/>
      <c r="V10" s="90" t="s">
        <v>412</v>
      </c>
      <c r="W10" s="88">
        <v>43646.40064814815</v>
      </c>
      <c r="X10" s="90" t="s">
        <v>455</v>
      </c>
      <c r="Y10" s="86"/>
      <c r="Z10" s="86"/>
      <c r="AA10" s="92" t="s">
        <v>513</v>
      </c>
      <c r="AB10" s="86"/>
      <c r="AC10" s="86" t="b">
        <v>0</v>
      </c>
      <c r="AD10" s="86">
        <v>1</v>
      </c>
      <c r="AE10" s="92" t="s">
        <v>579</v>
      </c>
      <c r="AF10" s="86" t="b">
        <v>0</v>
      </c>
      <c r="AG10" s="86" t="s">
        <v>595</v>
      </c>
      <c r="AH10" s="86"/>
      <c r="AI10" s="92" t="s">
        <v>579</v>
      </c>
      <c r="AJ10" s="86" t="b">
        <v>0</v>
      </c>
      <c r="AK10" s="86">
        <v>0</v>
      </c>
      <c r="AL10" s="92" t="s">
        <v>579</v>
      </c>
      <c r="AM10" s="86" t="s">
        <v>600</v>
      </c>
      <c r="AN10" s="86" t="b">
        <v>0</v>
      </c>
      <c r="AO10" s="92" t="s">
        <v>513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6</v>
      </c>
      <c r="BG10" s="52">
        <v>12.5</v>
      </c>
      <c r="BH10" s="51">
        <v>0</v>
      </c>
      <c r="BI10" s="52">
        <v>0</v>
      </c>
      <c r="BJ10" s="51">
        <v>42</v>
      </c>
      <c r="BK10" s="52">
        <v>87.5</v>
      </c>
      <c r="BL10" s="51">
        <v>48</v>
      </c>
    </row>
    <row r="11" spans="1:64" ht="15">
      <c r="A11" s="84" t="s">
        <v>219</v>
      </c>
      <c r="B11" s="84" t="s">
        <v>219</v>
      </c>
      <c r="C11" s="53" t="s">
        <v>1910</v>
      </c>
      <c r="D11" s="54">
        <v>3</v>
      </c>
      <c r="E11" s="65" t="s">
        <v>132</v>
      </c>
      <c r="F11" s="55">
        <v>32</v>
      </c>
      <c r="G11" s="53"/>
      <c r="H11" s="57"/>
      <c r="I11" s="56"/>
      <c r="J11" s="56"/>
      <c r="K11" s="36" t="s">
        <v>65</v>
      </c>
      <c r="L11" s="83">
        <v>11</v>
      </c>
      <c r="M11" s="83"/>
      <c r="N11" s="63"/>
      <c r="O11" s="86" t="s">
        <v>176</v>
      </c>
      <c r="P11" s="88">
        <v>43646.54961805556</v>
      </c>
      <c r="Q11" s="86" t="s">
        <v>317</v>
      </c>
      <c r="R11" s="90" t="s">
        <v>362</v>
      </c>
      <c r="S11" s="86" t="s">
        <v>374</v>
      </c>
      <c r="T11" s="86"/>
      <c r="U11" s="86"/>
      <c r="V11" s="90" t="s">
        <v>413</v>
      </c>
      <c r="W11" s="88">
        <v>43646.54961805556</v>
      </c>
      <c r="X11" s="90" t="s">
        <v>456</v>
      </c>
      <c r="Y11" s="86"/>
      <c r="Z11" s="86"/>
      <c r="AA11" s="92" t="s">
        <v>514</v>
      </c>
      <c r="AB11" s="86"/>
      <c r="AC11" s="86" t="b">
        <v>0</v>
      </c>
      <c r="AD11" s="86">
        <v>19</v>
      </c>
      <c r="AE11" s="92" t="s">
        <v>579</v>
      </c>
      <c r="AF11" s="86" t="b">
        <v>1</v>
      </c>
      <c r="AG11" s="86" t="s">
        <v>595</v>
      </c>
      <c r="AH11" s="86"/>
      <c r="AI11" s="92" t="s">
        <v>598</v>
      </c>
      <c r="AJ11" s="86" t="b">
        <v>0</v>
      </c>
      <c r="AK11" s="86">
        <v>4</v>
      </c>
      <c r="AL11" s="92" t="s">
        <v>579</v>
      </c>
      <c r="AM11" s="86" t="s">
        <v>600</v>
      </c>
      <c r="AN11" s="86" t="b">
        <v>0</v>
      </c>
      <c r="AO11" s="92" t="s">
        <v>514</v>
      </c>
      <c r="AP11" s="86" t="s">
        <v>176</v>
      </c>
      <c r="AQ11" s="86">
        <v>0</v>
      </c>
      <c r="AR11" s="86">
        <v>0</v>
      </c>
      <c r="AS11" s="86"/>
      <c r="AT11" s="86"/>
      <c r="AU11" s="86"/>
      <c r="AV11" s="86"/>
      <c r="AW11" s="86"/>
      <c r="AX11" s="86"/>
      <c r="AY11" s="86"/>
      <c r="AZ11" s="86"/>
      <c r="BA11">
        <v>1</v>
      </c>
      <c r="BB11" s="85" t="str">
        <f>REPLACE(INDEX(GroupVertices[Group],MATCH(Edges[[#This Row],[Vertex 1]],GroupVertices[Vertex],0)),1,1,"")</f>
        <v>23</v>
      </c>
      <c r="BC11" s="85" t="str">
        <f>REPLACE(INDEX(GroupVertices[Group],MATCH(Edges[[#This Row],[Vertex 2]],GroupVertices[Vertex],0)),1,1,"")</f>
        <v>23</v>
      </c>
      <c r="BD11" s="51">
        <v>2</v>
      </c>
      <c r="BE11" s="52">
        <v>4.3478260869565215</v>
      </c>
      <c r="BF11" s="51">
        <v>1</v>
      </c>
      <c r="BG11" s="52">
        <v>2.1739130434782608</v>
      </c>
      <c r="BH11" s="51">
        <v>0</v>
      </c>
      <c r="BI11" s="52">
        <v>0</v>
      </c>
      <c r="BJ11" s="51">
        <v>43</v>
      </c>
      <c r="BK11" s="52">
        <v>93.47826086956522</v>
      </c>
      <c r="BL11" s="51">
        <v>46</v>
      </c>
    </row>
    <row r="12" spans="1:64" ht="15">
      <c r="A12" s="84" t="s">
        <v>220</v>
      </c>
      <c r="B12" s="84" t="s">
        <v>219</v>
      </c>
      <c r="C12" s="53" t="s">
        <v>1910</v>
      </c>
      <c r="D12" s="54">
        <v>3</v>
      </c>
      <c r="E12" s="65" t="s">
        <v>132</v>
      </c>
      <c r="F12" s="55">
        <v>32</v>
      </c>
      <c r="G12" s="53"/>
      <c r="H12" s="57"/>
      <c r="I12" s="56"/>
      <c r="J12" s="56"/>
      <c r="K12" s="36" t="s">
        <v>65</v>
      </c>
      <c r="L12" s="83">
        <v>12</v>
      </c>
      <c r="M12" s="83"/>
      <c r="N12" s="63"/>
      <c r="O12" s="86" t="s">
        <v>309</v>
      </c>
      <c r="P12" s="88">
        <v>43646.55092592593</v>
      </c>
      <c r="Q12" s="86" t="s">
        <v>318</v>
      </c>
      <c r="R12" s="86"/>
      <c r="S12" s="86"/>
      <c r="T12" s="86"/>
      <c r="U12" s="86"/>
      <c r="V12" s="90" t="s">
        <v>414</v>
      </c>
      <c r="W12" s="88">
        <v>43646.55092592593</v>
      </c>
      <c r="X12" s="90" t="s">
        <v>457</v>
      </c>
      <c r="Y12" s="86"/>
      <c r="Z12" s="86"/>
      <c r="AA12" s="92" t="s">
        <v>515</v>
      </c>
      <c r="AB12" s="86"/>
      <c r="AC12" s="86" t="b">
        <v>0</v>
      </c>
      <c r="AD12" s="86">
        <v>0</v>
      </c>
      <c r="AE12" s="92" t="s">
        <v>579</v>
      </c>
      <c r="AF12" s="86" t="b">
        <v>1</v>
      </c>
      <c r="AG12" s="86" t="s">
        <v>595</v>
      </c>
      <c r="AH12" s="86"/>
      <c r="AI12" s="92" t="s">
        <v>598</v>
      </c>
      <c r="AJ12" s="86" t="b">
        <v>0</v>
      </c>
      <c r="AK12" s="86">
        <v>4</v>
      </c>
      <c r="AL12" s="92" t="s">
        <v>514</v>
      </c>
      <c r="AM12" s="86" t="s">
        <v>600</v>
      </c>
      <c r="AN12" s="86" t="b">
        <v>0</v>
      </c>
      <c r="AO12" s="92" t="s">
        <v>514</v>
      </c>
      <c r="AP12" s="86" t="s">
        <v>176</v>
      </c>
      <c r="AQ12" s="86">
        <v>0</v>
      </c>
      <c r="AR12" s="86">
        <v>0</v>
      </c>
      <c r="AS12" s="86"/>
      <c r="AT12" s="86"/>
      <c r="AU12" s="86"/>
      <c r="AV12" s="86"/>
      <c r="AW12" s="86"/>
      <c r="AX12" s="86"/>
      <c r="AY12" s="86"/>
      <c r="AZ12" s="86"/>
      <c r="BA12">
        <v>1</v>
      </c>
      <c r="BB12" s="85" t="str">
        <f>REPLACE(INDEX(GroupVertices[Group],MATCH(Edges[[#This Row],[Vertex 1]],GroupVertices[Vertex],0)),1,1,"")</f>
        <v>23</v>
      </c>
      <c r="BC12" s="85" t="str">
        <f>REPLACE(INDEX(GroupVertices[Group],MATCH(Edges[[#This Row],[Vertex 2]],GroupVertices[Vertex],0)),1,1,"")</f>
        <v>23</v>
      </c>
      <c r="BD12" s="51">
        <v>2</v>
      </c>
      <c r="BE12" s="52">
        <v>9.090909090909092</v>
      </c>
      <c r="BF12" s="51">
        <v>0</v>
      </c>
      <c r="BG12" s="52">
        <v>0</v>
      </c>
      <c r="BH12" s="51">
        <v>0</v>
      </c>
      <c r="BI12" s="52">
        <v>0</v>
      </c>
      <c r="BJ12" s="51">
        <v>20</v>
      </c>
      <c r="BK12" s="52">
        <v>90.9090909090909</v>
      </c>
      <c r="BL12" s="51">
        <v>22</v>
      </c>
    </row>
    <row r="13" spans="1:64" ht="15">
      <c r="A13" s="84" t="s">
        <v>221</v>
      </c>
      <c r="B13" s="84" t="s">
        <v>221</v>
      </c>
      <c r="C13" s="53" t="s">
        <v>1910</v>
      </c>
      <c r="D13" s="54">
        <v>3</v>
      </c>
      <c r="E13" s="65" t="s">
        <v>132</v>
      </c>
      <c r="F13" s="55">
        <v>32</v>
      </c>
      <c r="G13" s="53"/>
      <c r="H13" s="57"/>
      <c r="I13" s="56"/>
      <c r="J13" s="56"/>
      <c r="K13" s="36" t="s">
        <v>65</v>
      </c>
      <c r="L13" s="83">
        <v>13</v>
      </c>
      <c r="M13" s="83"/>
      <c r="N13" s="63"/>
      <c r="O13" s="86" t="s">
        <v>176</v>
      </c>
      <c r="P13" s="88">
        <v>43637.6478587963</v>
      </c>
      <c r="Q13" s="86" t="s">
        <v>319</v>
      </c>
      <c r="R13" s="90" t="s">
        <v>363</v>
      </c>
      <c r="S13" s="86" t="s">
        <v>375</v>
      </c>
      <c r="T13" s="86"/>
      <c r="U13" s="90" t="s">
        <v>400</v>
      </c>
      <c r="V13" s="90" t="s">
        <v>400</v>
      </c>
      <c r="W13" s="88">
        <v>43637.6478587963</v>
      </c>
      <c r="X13" s="90" t="s">
        <v>458</v>
      </c>
      <c r="Y13" s="86"/>
      <c r="Z13" s="86"/>
      <c r="AA13" s="92" t="s">
        <v>516</v>
      </c>
      <c r="AB13" s="86"/>
      <c r="AC13" s="86" t="b">
        <v>0</v>
      </c>
      <c r="AD13" s="86">
        <v>21</v>
      </c>
      <c r="AE13" s="92" t="s">
        <v>579</v>
      </c>
      <c r="AF13" s="86" t="b">
        <v>0</v>
      </c>
      <c r="AG13" s="86" t="s">
        <v>595</v>
      </c>
      <c r="AH13" s="86"/>
      <c r="AI13" s="92" t="s">
        <v>579</v>
      </c>
      <c r="AJ13" s="86" t="b">
        <v>0</v>
      </c>
      <c r="AK13" s="86">
        <v>17</v>
      </c>
      <c r="AL13" s="92" t="s">
        <v>579</v>
      </c>
      <c r="AM13" s="86" t="s">
        <v>602</v>
      </c>
      <c r="AN13" s="86" t="b">
        <v>0</v>
      </c>
      <c r="AO13" s="92" t="s">
        <v>516</v>
      </c>
      <c r="AP13" s="86" t="s">
        <v>609</v>
      </c>
      <c r="AQ13" s="86">
        <v>0</v>
      </c>
      <c r="AR13" s="86">
        <v>0</v>
      </c>
      <c r="AS13" s="86"/>
      <c r="AT13" s="86"/>
      <c r="AU13" s="86"/>
      <c r="AV13" s="86"/>
      <c r="AW13" s="86"/>
      <c r="AX13" s="86"/>
      <c r="AY13" s="86"/>
      <c r="AZ13" s="86"/>
      <c r="BA13">
        <v>1</v>
      </c>
      <c r="BB13" s="85" t="str">
        <f>REPLACE(INDEX(GroupVertices[Group],MATCH(Edges[[#This Row],[Vertex 1]],GroupVertices[Vertex],0)),1,1,"")</f>
        <v>22</v>
      </c>
      <c r="BC13" s="85" t="str">
        <f>REPLACE(INDEX(GroupVertices[Group],MATCH(Edges[[#This Row],[Vertex 2]],GroupVertices[Vertex],0)),1,1,"")</f>
        <v>22</v>
      </c>
      <c r="BD13" s="51">
        <v>0</v>
      </c>
      <c r="BE13" s="52">
        <v>0</v>
      </c>
      <c r="BF13" s="51">
        <v>3</v>
      </c>
      <c r="BG13" s="52">
        <v>6.976744186046512</v>
      </c>
      <c r="BH13" s="51">
        <v>0</v>
      </c>
      <c r="BI13" s="52">
        <v>0</v>
      </c>
      <c r="BJ13" s="51">
        <v>40</v>
      </c>
      <c r="BK13" s="52">
        <v>93.02325581395348</v>
      </c>
      <c r="BL13" s="51">
        <v>43</v>
      </c>
    </row>
    <row r="14" spans="1:64" ht="15">
      <c r="A14" s="84" t="s">
        <v>222</v>
      </c>
      <c r="B14" s="84" t="s">
        <v>221</v>
      </c>
      <c r="C14" s="53" t="s">
        <v>1910</v>
      </c>
      <c r="D14" s="54">
        <v>3</v>
      </c>
      <c r="E14" s="65" t="s">
        <v>132</v>
      </c>
      <c r="F14" s="55">
        <v>32</v>
      </c>
      <c r="G14" s="53"/>
      <c r="H14" s="57"/>
      <c r="I14" s="56"/>
      <c r="J14" s="56"/>
      <c r="K14" s="36" t="s">
        <v>65</v>
      </c>
      <c r="L14" s="83">
        <v>14</v>
      </c>
      <c r="M14" s="83"/>
      <c r="N14" s="63"/>
      <c r="O14" s="86" t="s">
        <v>309</v>
      </c>
      <c r="P14" s="88">
        <v>43646.994837962964</v>
      </c>
      <c r="Q14" s="86" t="s">
        <v>320</v>
      </c>
      <c r="R14" s="86"/>
      <c r="S14" s="86"/>
      <c r="T14" s="86"/>
      <c r="U14" s="86"/>
      <c r="V14" s="90" t="s">
        <v>415</v>
      </c>
      <c r="W14" s="88">
        <v>43646.994837962964</v>
      </c>
      <c r="X14" s="90" t="s">
        <v>459</v>
      </c>
      <c r="Y14" s="86"/>
      <c r="Z14" s="86"/>
      <c r="AA14" s="92" t="s">
        <v>517</v>
      </c>
      <c r="AB14" s="86"/>
      <c r="AC14" s="86" t="b">
        <v>0</v>
      </c>
      <c r="AD14" s="86">
        <v>0</v>
      </c>
      <c r="AE14" s="92" t="s">
        <v>579</v>
      </c>
      <c r="AF14" s="86" t="b">
        <v>0</v>
      </c>
      <c r="AG14" s="86" t="s">
        <v>595</v>
      </c>
      <c r="AH14" s="86"/>
      <c r="AI14" s="92" t="s">
        <v>579</v>
      </c>
      <c r="AJ14" s="86" t="b">
        <v>0</v>
      </c>
      <c r="AK14" s="86">
        <v>17</v>
      </c>
      <c r="AL14" s="92" t="s">
        <v>516</v>
      </c>
      <c r="AM14" s="86" t="s">
        <v>600</v>
      </c>
      <c r="AN14" s="86" t="b">
        <v>0</v>
      </c>
      <c r="AO14" s="92" t="s">
        <v>516</v>
      </c>
      <c r="AP14" s="86" t="s">
        <v>176</v>
      </c>
      <c r="AQ14" s="86">
        <v>0</v>
      </c>
      <c r="AR14" s="86">
        <v>0</v>
      </c>
      <c r="AS14" s="86"/>
      <c r="AT14" s="86"/>
      <c r="AU14" s="86"/>
      <c r="AV14" s="86"/>
      <c r="AW14" s="86"/>
      <c r="AX14" s="86"/>
      <c r="AY14" s="86"/>
      <c r="AZ14" s="86"/>
      <c r="BA14">
        <v>1</v>
      </c>
      <c r="BB14" s="85" t="str">
        <f>REPLACE(INDEX(GroupVertices[Group],MATCH(Edges[[#This Row],[Vertex 1]],GroupVertices[Vertex],0)),1,1,"")</f>
        <v>22</v>
      </c>
      <c r="BC14" s="85" t="str">
        <f>REPLACE(INDEX(GroupVertices[Group],MATCH(Edges[[#This Row],[Vertex 2]],GroupVertices[Vertex],0)),1,1,"")</f>
        <v>22</v>
      </c>
      <c r="BD14" s="51">
        <v>0</v>
      </c>
      <c r="BE14" s="52">
        <v>0</v>
      </c>
      <c r="BF14" s="51">
        <v>0</v>
      </c>
      <c r="BG14" s="52">
        <v>0</v>
      </c>
      <c r="BH14" s="51">
        <v>0</v>
      </c>
      <c r="BI14" s="52">
        <v>0</v>
      </c>
      <c r="BJ14" s="51">
        <v>21</v>
      </c>
      <c r="BK14" s="52">
        <v>100</v>
      </c>
      <c r="BL14" s="51">
        <v>21</v>
      </c>
    </row>
    <row r="15" spans="1:64" ht="15">
      <c r="A15" s="84" t="s">
        <v>223</v>
      </c>
      <c r="B15" s="84" t="s">
        <v>268</v>
      </c>
      <c r="C15" s="53" t="s">
        <v>1910</v>
      </c>
      <c r="D15" s="54">
        <v>3</v>
      </c>
      <c r="E15" s="65" t="s">
        <v>132</v>
      </c>
      <c r="F15" s="55">
        <v>32</v>
      </c>
      <c r="G15" s="53"/>
      <c r="H15" s="57"/>
      <c r="I15" s="56"/>
      <c r="J15" s="56"/>
      <c r="K15" s="36" t="s">
        <v>65</v>
      </c>
      <c r="L15" s="83">
        <v>15</v>
      </c>
      <c r="M15" s="83"/>
      <c r="N15" s="63"/>
      <c r="O15" s="86" t="s">
        <v>308</v>
      </c>
      <c r="P15" s="88">
        <v>43647.33734953704</v>
      </c>
      <c r="Q15" s="86" t="s">
        <v>321</v>
      </c>
      <c r="R15" s="86"/>
      <c r="S15" s="86"/>
      <c r="T15" s="86"/>
      <c r="U15" s="90" t="s">
        <v>401</v>
      </c>
      <c r="V15" s="90" t="s">
        <v>401</v>
      </c>
      <c r="W15" s="88">
        <v>43647.33734953704</v>
      </c>
      <c r="X15" s="90" t="s">
        <v>460</v>
      </c>
      <c r="Y15" s="86"/>
      <c r="Z15" s="86"/>
      <c r="AA15" s="92" t="s">
        <v>518</v>
      </c>
      <c r="AB15" s="86"/>
      <c r="AC15" s="86" t="b">
        <v>0</v>
      </c>
      <c r="AD15" s="86">
        <v>2</v>
      </c>
      <c r="AE15" s="92" t="s">
        <v>581</v>
      </c>
      <c r="AF15" s="86" t="b">
        <v>0</v>
      </c>
      <c r="AG15" s="86" t="s">
        <v>595</v>
      </c>
      <c r="AH15" s="86"/>
      <c r="AI15" s="92" t="s">
        <v>579</v>
      </c>
      <c r="AJ15" s="86" t="b">
        <v>0</v>
      </c>
      <c r="AK15" s="86">
        <v>2</v>
      </c>
      <c r="AL15" s="92" t="s">
        <v>579</v>
      </c>
      <c r="AM15" s="86" t="s">
        <v>603</v>
      </c>
      <c r="AN15" s="86" t="b">
        <v>0</v>
      </c>
      <c r="AO15" s="92" t="s">
        <v>518</v>
      </c>
      <c r="AP15" s="86" t="s">
        <v>176</v>
      </c>
      <c r="AQ15" s="86">
        <v>0</v>
      </c>
      <c r="AR15" s="86">
        <v>0</v>
      </c>
      <c r="AS15" s="86"/>
      <c r="AT15" s="86"/>
      <c r="AU15" s="86"/>
      <c r="AV15" s="86"/>
      <c r="AW15" s="86"/>
      <c r="AX15" s="86"/>
      <c r="AY15" s="86"/>
      <c r="AZ15" s="86"/>
      <c r="BA15">
        <v>1</v>
      </c>
      <c r="BB15" s="85" t="str">
        <f>REPLACE(INDEX(GroupVertices[Group],MATCH(Edges[[#This Row],[Vertex 1]],GroupVertices[Vertex],0)),1,1,"")</f>
        <v>7</v>
      </c>
      <c r="BC15" s="85" t="str">
        <f>REPLACE(INDEX(GroupVertices[Group],MATCH(Edges[[#This Row],[Vertex 2]],GroupVertices[Vertex],0)),1,1,"")</f>
        <v>7</v>
      </c>
      <c r="BD15" s="51">
        <v>1</v>
      </c>
      <c r="BE15" s="52">
        <v>1.9607843137254901</v>
      </c>
      <c r="BF15" s="51">
        <v>0</v>
      </c>
      <c r="BG15" s="52">
        <v>0</v>
      </c>
      <c r="BH15" s="51">
        <v>0</v>
      </c>
      <c r="BI15" s="52">
        <v>0</v>
      </c>
      <c r="BJ15" s="51">
        <v>50</v>
      </c>
      <c r="BK15" s="52">
        <v>98.03921568627452</v>
      </c>
      <c r="BL15" s="51">
        <v>51</v>
      </c>
    </row>
    <row r="16" spans="1:64" ht="15">
      <c r="A16" s="84" t="s">
        <v>224</v>
      </c>
      <c r="B16" s="84" t="s">
        <v>268</v>
      </c>
      <c r="C16" s="53" t="s">
        <v>1910</v>
      </c>
      <c r="D16" s="54">
        <v>3</v>
      </c>
      <c r="E16" s="65" t="s">
        <v>132</v>
      </c>
      <c r="F16" s="55">
        <v>32</v>
      </c>
      <c r="G16" s="53"/>
      <c r="H16" s="57"/>
      <c r="I16" s="56"/>
      <c r="J16" s="56"/>
      <c r="K16" s="36" t="s">
        <v>65</v>
      </c>
      <c r="L16" s="83">
        <v>16</v>
      </c>
      <c r="M16" s="83"/>
      <c r="N16" s="63"/>
      <c r="O16" s="86" t="s">
        <v>309</v>
      </c>
      <c r="P16" s="88">
        <v>43647.33898148148</v>
      </c>
      <c r="Q16" s="86" t="s">
        <v>322</v>
      </c>
      <c r="R16" s="86"/>
      <c r="S16" s="86"/>
      <c r="T16" s="86"/>
      <c r="U16" s="86"/>
      <c r="V16" s="90" t="s">
        <v>416</v>
      </c>
      <c r="W16" s="88">
        <v>43647.33898148148</v>
      </c>
      <c r="X16" s="90" t="s">
        <v>461</v>
      </c>
      <c r="Y16" s="86"/>
      <c r="Z16" s="86"/>
      <c r="AA16" s="92" t="s">
        <v>519</v>
      </c>
      <c r="AB16" s="86"/>
      <c r="AC16" s="86" t="b">
        <v>0</v>
      </c>
      <c r="AD16" s="86">
        <v>0</v>
      </c>
      <c r="AE16" s="92" t="s">
        <v>579</v>
      </c>
      <c r="AF16" s="86" t="b">
        <v>0</v>
      </c>
      <c r="AG16" s="86" t="s">
        <v>595</v>
      </c>
      <c r="AH16" s="86"/>
      <c r="AI16" s="92" t="s">
        <v>579</v>
      </c>
      <c r="AJ16" s="86" t="b">
        <v>0</v>
      </c>
      <c r="AK16" s="86">
        <v>2</v>
      </c>
      <c r="AL16" s="92" t="s">
        <v>518</v>
      </c>
      <c r="AM16" s="86" t="s">
        <v>603</v>
      </c>
      <c r="AN16" s="86" t="b">
        <v>0</v>
      </c>
      <c r="AO16" s="92" t="s">
        <v>518</v>
      </c>
      <c r="AP16" s="86" t="s">
        <v>176</v>
      </c>
      <c r="AQ16" s="86">
        <v>0</v>
      </c>
      <c r="AR16" s="86">
        <v>0</v>
      </c>
      <c r="AS16" s="86"/>
      <c r="AT16" s="86"/>
      <c r="AU16" s="86"/>
      <c r="AV16" s="86"/>
      <c r="AW16" s="86"/>
      <c r="AX16" s="86"/>
      <c r="AY16" s="86"/>
      <c r="AZ16" s="86"/>
      <c r="BA16">
        <v>1</v>
      </c>
      <c r="BB16" s="85" t="str">
        <f>REPLACE(INDEX(GroupVertices[Group],MATCH(Edges[[#This Row],[Vertex 1]],GroupVertices[Vertex],0)),1,1,"")</f>
        <v>7</v>
      </c>
      <c r="BC16" s="85" t="str">
        <f>REPLACE(INDEX(GroupVertices[Group],MATCH(Edges[[#This Row],[Vertex 2]],GroupVertices[Vertex],0)),1,1,"")</f>
        <v>7</v>
      </c>
      <c r="BD16" s="51"/>
      <c r="BE16" s="52"/>
      <c r="BF16" s="51"/>
      <c r="BG16" s="52"/>
      <c r="BH16" s="51"/>
      <c r="BI16" s="52"/>
      <c r="BJ16" s="51"/>
      <c r="BK16" s="52"/>
      <c r="BL16" s="51"/>
    </row>
    <row r="17" spans="1:64" ht="15">
      <c r="A17" s="84" t="s">
        <v>224</v>
      </c>
      <c r="B17" s="84" t="s">
        <v>223</v>
      </c>
      <c r="C17" s="53" t="s">
        <v>1910</v>
      </c>
      <c r="D17" s="54">
        <v>3</v>
      </c>
      <c r="E17" s="65" t="s">
        <v>132</v>
      </c>
      <c r="F17" s="55">
        <v>32</v>
      </c>
      <c r="G17" s="53"/>
      <c r="H17" s="57"/>
      <c r="I17" s="56"/>
      <c r="J17" s="56"/>
      <c r="K17" s="36" t="s">
        <v>65</v>
      </c>
      <c r="L17" s="83">
        <v>17</v>
      </c>
      <c r="M17" s="83"/>
      <c r="N17" s="63"/>
      <c r="O17" s="86" t="s">
        <v>309</v>
      </c>
      <c r="P17" s="88">
        <v>43647.33898148148</v>
      </c>
      <c r="Q17" s="86" t="s">
        <v>322</v>
      </c>
      <c r="R17" s="86"/>
      <c r="S17" s="86"/>
      <c r="T17" s="86"/>
      <c r="U17" s="86"/>
      <c r="V17" s="90" t="s">
        <v>416</v>
      </c>
      <c r="W17" s="88">
        <v>43647.33898148148</v>
      </c>
      <c r="X17" s="90" t="s">
        <v>461</v>
      </c>
      <c r="Y17" s="86"/>
      <c r="Z17" s="86"/>
      <c r="AA17" s="92" t="s">
        <v>519</v>
      </c>
      <c r="AB17" s="86"/>
      <c r="AC17" s="86" t="b">
        <v>0</v>
      </c>
      <c r="AD17" s="86">
        <v>0</v>
      </c>
      <c r="AE17" s="92" t="s">
        <v>579</v>
      </c>
      <c r="AF17" s="86" t="b">
        <v>0</v>
      </c>
      <c r="AG17" s="86" t="s">
        <v>595</v>
      </c>
      <c r="AH17" s="86"/>
      <c r="AI17" s="92" t="s">
        <v>579</v>
      </c>
      <c r="AJ17" s="86" t="b">
        <v>0</v>
      </c>
      <c r="AK17" s="86">
        <v>2</v>
      </c>
      <c r="AL17" s="92" t="s">
        <v>518</v>
      </c>
      <c r="AM17" s="86" t="s">
        <v>603</v>
      </c>
      <c r="AN17" s="86" t="b">
        <v>0</v>
      </c>
      <c r="AO17" s="92" t="s">
        <v>518</v>
      </c>
      <c r="AP17" s="86" t="s">
        <v>176</v>
      </c>
      <c r="AQ17" s="86">
        <v>0</v>
      </c>
      <c r="AR17" s="86">
        <v>0</v>
      </c>
      <c r="AS17" s="86"/>
      <c r="AT17" s="86"/>
      <c r="AU17" s="86"/>
      <c r="AV17" s="86"/>
      <c r="AW17" s="86"/>
      <c r="AX17" s="86"/>
      <c r="AY17" s="86"/>
      <c r="AZ17" s="86"/>
      <c r="BA17">
        <v>1</v>
      </c>
      <c r="BB17" s="85" t="str">
        <f>REPLACE(INDEX(GroupVertices[Group],MATCH(Edges[[#This Row],[Vertex 1]],GroupVertices[Vertex],0)),1,1,"")</f>
        <v>7</v>
      </c>
      <c r="BC17" s="85" t="str">
        <f>REPLACE(INDEX(GroupVertices[Group],MATCH(Edges[[#This Row],[Vertex 2]],GroupVertices[Vertex],0)),1,1,"")</f>
        <v>7</v>
      </c>
      <c r="BD17" s="51">
        <v>1</v>
      </c>
      <c r="BE17" s="52">
        <v>4.545454545454546</v>
      </c>
      <c r="BF17" s="51">
        <v>0</v>
      </c>
      <c r="BG17" s="52">
        <v>0</v>
      </c>
      <c r="BH17" s="51">
        <v>0</v>
      </c>
      <c r="BI17" s="52">
        <v>0</v>
      </c>
      <c r="BJ17" s="51">
        <v>21</v>
      </c>
      <c r="BK17" s="52">
        <v>95.45454545454545</v>
      </c>
      <c r="BL17" s="51">
        <v>22</v>
      </c>
    </row>
    <row r="18" spans="1:64" ht="15">
      <c r="A18" s="84" t="s">
        <v>225</v>
      </c>
      <c r="B18" s="84" t="s">
        <v>269</v>
      </c>
      <c r="C18" s="53" t="s">
        <v>1910</v>
      </c>
      <c r="D18" s="54">
        <v>3</v>
      </c>
      <c r="E18" s="65" t="s">
        <v>132</v>
      </c>
      <c r="F18" s="55">
        <v>32</v>
      </c>
      <c r="G18" s="53"/>
      <c r="H18" s="57"/>
      <c r="I18" s="56"/>
      <c r="J18" s="56"/>
      <c r="K18" s="36" t="s">
        <v>65</v>
      </c>
      <c r="L18" s="83">
        <v>18</v>
      </c>
      <c r="M18" s="83"/>
      <c r="N18" s="63"/>
      <c r="O18" s="86" t="s">
        <v>309</v>
      </c>
      <c r="P18" s="88">
        <v>43647.34587962963</v>
      </c>
      <c r="Q18" s="86" t="s">
        <v>323</v>
      </c>
      <c r="R18" s="86"/>
      <c r="S18" s="86"/>
      <c r="T18" s="86" t="s">
        <v>386</v>
      </c>
      <c r="U18" s="86"/>
      <c r="V18" s="90" t="s">
        <v>417</v>
      </c>
      <c r="W18" s="88">
        <v>43647.34587962963</v>
      </c>
      <c r="X18" s="90" t="s">
        <v>462</v>
      </c>
      <c r="Y18" s="86"/>
      <c r="Z18" s="86"/>
      <c r="AA18" s="92" t="s">
        <v>520</v>
      </c>
      <c r="AB18" s="92" t="s">
        <v>566</v>
      </c>
      <c r="AC18" s="86" t="b">
        <v>0</v>
      </c>
      <c r="AD18" s="86">
        <v>0</v>
      </c>
      <c r="AE18" s="92" t="s">
        <v>582</v>
      </c>
      <c r="AF18" s="86" t="b">
        <v>0</v>
      </c>
      <c r="AG18" s="86" t="s">
        <v>595</v>
      </c>
      <c r="AH18" s="86"/>
      <c r="AI18" s="92" t="s">
        <v>579</v>
      </c>
      <c r="AJ18" s="86" t="b">
        <v>0</v>
      </c>
      <c r="AK18" s="86">
        <v>0</v>
      </c>
      <c r="AL18" s="92" t="s">
        <v>579</v>
      </c>
      <c r="AM18" s="86" t="s">
        <v>600</v>
      </c>
      <c r="AN18" s="86" t="b">
        <v>0</v>
      </c>
      <c r="AO18" s="92" t="s">
        <v>566</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15">
      <c r="A19" s="84" t="s">
        <v>225</v>
      </c>
      <c r="B19" s="84" t="s">
        <v>270</v>
      </c>
      <c r="C19" s="53" t="s">
        <v>1910</v>
      </c>
      <c r="D19" s="54">
        <v>3</v>
      </c>
      <c r="E19" s="65" t="s">
        <v>132</v>
      </c>
      <c r="F19" s="55">
        <v>32</v>
      </c>
      <c r="G19" s="53"/>
      <c r="H19" s="57"/>
      <c r="I19" s="56"/>
      <c r="J19" s="56"/>
      <c r="K19" s="36" t="s">
        <v>65</v>
      </c>
      <c r="L19" s="83">
        <v>19</v>
      </c>
      <c r="M19" s="83"/>
      <c r="N19" s="63"/>
      <c r="O19" s="86" t="s">
        <v>309</v>
      </c>
      <c r="P19" s="88">
        <v>43647.34587962963</v>
      </c>
      <c r="Q19" s="86" t="s">
        <v>323</v>
      </c>
      <c r="R19" s="86"/>
      <c r="S19" s="86"/>
      <c r="T19" s="86" t="s">
        <v>386</v>
      </c>
      <c r="U19" s="86"/>
      <c r="V19" s="90" t="s">
        <v>417</v>
      </c>
      <c r="W19" s="88">
        <v>43647.34587962963</v>
      </c>
      <c r="X19" s="90" t="s">
        <v>462</v>
      </c>
      <c r="Y19" s="86"/>
      <c r="Z19" s="86"/>
      <c r="AA19" s="92" t="s">
        <v>520</v>
      </c>
      <c r="AB19" s="92" t="s">
        <v>566</v>
      </c>
      <c r="AC19" s="86" t="b">
        <v>0</v>
      </c>
      <c r="AD19" s="86">
        <v>0</v>
      </c>
      <c r="AE19" s="92" t="s">
        <v>582</v>
      </c>
      <c r="AF19" s="86" t="b">
        <v>0</v>
      </c>
      <c r="AG19" s="86" t="s">
        <v>595</v>
      </c>
      <c r="AH19" s="86"/>
      <c r="AI19" s="92" t="s">
        <v>579</v>
      </c>
      <c r="AJ19" s="86" t="b">
        <v>0</v>
      </c>
      <c r="AK19" s="86">
        <v>0</v>
      </c>
      <c r="AL19" s="92" t="s">
        <v>579</v>
      </c>
      <c r="AM19" s="86" t="s">
        <v>600</v>
      </c>
      <c r="AN19" s="86" t="b">
        <v>0</v>
      </c>
      <c r="AO19" s="92" t="s">
        <v>566</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15">
      <c r="A20" s="84" t="s">
        <v>225</v>
      </c>
      <c r="B20" s="84" t="s">
        <v>271</v>
      </c>
      <c r="C20" s="53" t="s">
        <v>1910</v>
      </c>
      <c r="D20" s="54">
        <v>3</v>
      </c>
      <c r="E20" s="65" t="s">
        <v>132</v>
      </c>
      <c r="F20" s="55">
        <v>32</v>
      </c>
      <c r="G20" s="53"/>
      <c r="H20" s="57"/>
      <c r="I20" s="56"/>
      <c r="J20" s="56"/>
      <c r="K20" s="36" t="s">
        <v>65</v>
      </c>
      <c r="L20" s="83">
        <v>20</v>
      </c>
      <c r="M20" s="83"/>
      <c r="N20" s="63"/>
      <c r="O20" s="86" t="s">
        <v>309</v>
      </c>
      <c r="P20" s="88">
        <v>43647.34587962963</v>
      </c>
      <c r="Q20" s="86" t="s">
        <v>323</v>
      </c>
      <c r="R20" s="86"/>
      <c r="S20" s="86"/>
      <c r="T20" s="86" t="s">
        <v>386</v>
      </c>
      <c r="U20" s="86"/>
      <c r="V20" s="90" t="s">
        <v>417</v>
      </c>
      <c r="W20" s="88">
        <v>43647.34587962963</v>
      </c>
      <c r="X20" s="90" t="s">
        <v>462</v>
      </c>
      <c r="Y20" s="86"/>
      <c r="Z20" s="86"/>
      <c r="AA20" s="92" t="s">
        <v>520</v>
      </c>
      <c r="AB20" s="92" t="s">
        <v>566</v>
      </c>
      <c r="AC20" s="86" t="b">
        <v>0</v>
      </c>
      <c r="AD20" s="86">
        <v>0</v>
      </c>
      <c r="AE20" s="92" t="s">
        <v>582</v>
      </c>
      <c r="AF20" s="86" t="b">
        <v>0</v>
      </c>
      <c r="AG20" s="86" t="s">
        <v>595</v>
      </c>
      <c r="AH20" s="86"/>
      <c r="AI20" s="92" t="s">
        <v>579</v>
      </c>
      <c r="AJ20" s="86" t="b">
        <v>0</v>
      </c>
      <c r="AK20" s="86">
        <v>0</v>
      </c>
      <c r="AL20" s="92" t="s">
        <v>579</v>
      </c>
      <c r="AM20" s="86" t="s">
        <v>600</v>
      </c>
      <c r="AN20" s="86" t="b">
        <v>0</v>
      </c>
      <c r="AO20" s="92" t="s">
        <v>566</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15">
      <c r="A21" s="84" t="s">
        <v>225</v>
      </c>
      <c r="B21" s="84" t="s">
        <v>272</v>
      </c>
      <c r="C21" s="53" t="s">
        <v>1910</v>
      </c>
      <c r="D21" s="54">
        <v>3</v>
      </c>
      <c r="E21" s="65" t="s">
        <v>132</v>
      </c>
      <c r="F21" s="55">
        <v>32</v>
      </c>
      <c r="G21" s="53"/>
      <c r="H21" s="57"/>
      <c r="I21" s="56"/>
      <c r="J21" s="56"/>
      <c r="K21" s="36" t="s">
        <v>65</v>
      </c>
      <c r="L21" s="83">
        <v>21</v>
      </c>
      <c r="M21" s="83"/>
      <c r="N21" s="63"/>
      <c r="O21" s="86" t="s">
        <v>309</v>
      </c>
      <c r="P21" s="88">
        <v>43647.34587962963</v>
      </c>
      <c r="Q21" s="86" t="s">
        <v>323</v>
      </c>
      <c r="R21" s="86"/>
      <c r="S21" s="86"/>
      <c r="T21" s="86" t="s">
        <v>386</v>
      </c>
      <c r="U21" s="86"/>
      <c r="V21" s="90" t="s">
        <v>417</v>
      </c>
      <c r="W21" s="88">
        <v>43647.34587962963</v>
      </c>
      <c r="X21" s="90" t="s">
        <v>462</v>
      </c>
      <c r="Y21" s="86"/>
      <c r="Z21" s="86"/>
      <c r="AA21" s="92" t="s">
        <v>520</v>
      </c>
      <c r="AB21" s="92" t="s">
        <v>566</v>
      </c>
      <c r="AC21" s="86" t="b">
        <v>0</v>
      </c>
      <c r="AD21" s="86">
        <v>0</v>
      </c>
      <c r="AE21" s="92" t="s">
        <v>582</v>
      </c>
      <c r="AF21" s="86" t="b">
        <v>0</v>
      </c>
      <c r="AG21" s="86" t="s">
        <v>595</v>
      </c>
      <c r="AH21" s="86"/>
      <c r="AI21" s="92" t="s">
        <v>579</v>
      </c>
      <c r="AJ21" s="86" t="b">
        <v>0</v>
      </c>
      <c r="AK21" s="86">
        <v>0</v>
      </c>
      <c r="AL21" s="92" t="s">
        <v>579</v>
      </c>
      <c r="AM21" s="86" t="s">
        <v>600</v>
      </c>
      <c r="AN21" s="86" t="b">
        <v>0</v>
      </c>
      <c r="AO21" s="92" t="s">
        <v>566</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15">
      <c r="A22" s="84" t="s">
        <v>225</v>
      </c>
      <c r="B22" s="84" t="s">
        <v>273</v>
      </c>
      <c r="C22" s="53" t="s">
        <v>1910</v>
      </c>
      <c r="D22" s="54">
        <v>3</v>
      </c>
      <c r="E22" s="65" t="s">
        <v>132</v>
      </c>
      <c r="F22" s="55">
        <v>32</v>
      </c>
      <c r="G22" s="53"/>
      <c r="H22" s="57"/>
      <c r="I22" s="56"/>
      <c r="J22" s="56"/>
      <c r="K22" s="36" t="s">
        <v>65</v>
      </c>
      <c r="L22" s="83">
        <v>22</v>
      </c>
      <c r="M22" s="83"/>
      <c r="N22" s="63"/>
      <c r="O22" s="86" t="s">
        <v>309</v>
      </c>
      <c r="P22" s="88">
        <v>43647.34587962963</v>
      </c>
      <c r="Q22" s="86" t="s">
        <v>323</v>
      </c>
      <c r="R22" s="86"/>
      <c r="S22" s="86"/>
      <c r="T22" s="86" t="s">
        <v>386</v>
      </c>
      <c r="U22" s="86"/>
      <c r="V22" s="90" t="s">
        <v>417</v>
      </c>
      <c r="W22" s="88">
        <v>43647.34587962963</v>
      </c>
      <c r="X22" s="90" t="s">
        <v>462</v>
      </c>
      <c r="Y22" s="86"/>
      <c r="Z22" s="86"/>
      <c r="AA22" s="92" t="s">
        <v>520</v>
      </c>
      <c r="AB22" s="92" t="s">
        <v>566</v>
      </c>
      <c r="AC22" s="86" t="b">
        <v>0</v>
      </c>
      <c r="AD22" s="86">
        <v>0</v>
      </c>
      <c r="AE22" s="92" t="s">
        <v>582</v>
      </c>
      <c r="AF22" s="86" t="b">
        <v>0</v>
      </c>
      <c r="AG22" s="86" t="s">
        <v>595</v>
      </c>
      <c r="AH22" s="86"/>
      <c r="AI22" s="92" t="s">
        <v>579</v>
      </c>
      <c r="AJ22" s="86" t="b">
        <v>0</v>
      </c>
      <c r="AK22" s="86">
        <v>0</v>
      </c>
      <c r="AL22" s="92" t="s">
        <v>579</v>
      </c>
      <c r="AM22" s="86" t="s">
        <v>600</v>
      </c>
      <c r="AN22" s="86" t="b">
        <v>0</v>
      </c>
      <c r="AO22" s="92" t="s">
        <v>566</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15">
      <c r="A23" s="84" t="s">
        <v>225</v>
      </c>
      <c r="B23" s="84" t="s">
        <v>274</v>
      </c>
      <c r="C23" s="53" t="s">
        <v>1910</v>
      </c>
      <c r="D23" s="54">
        <v>3</v>
      </c>
      <c r="E23" s="65" t="s">
        <v>132</v>
      </c>
      <c r="F23" s="55">
        <v>32</v>
      </c>
      <c r="G23" s="53"/>
      <c r="H23" s="57"/>
      <c r="I23" s="56"/>
      <c r="J23" s="56"/>
      <c r="K23" s="36" t="s">
        <v>65</v>
      </c>
      <c r="L23" s="83">
        <v>23</v>
      </c>
      <c r="M23" s="83"/>
      <c r="N23" s="63"/>
      <c r="O23" s="86" t="s">
        <v>309</v>
      </c>
      <c r="P23" s="88">
        <v>43647.34587962963</v>
      </c>
      <c r="Q23" s="86" t="s">
        <v>323</v>
      </c>
      <c r="R23" s="86"/>
      <c r="S23" s="86"/>
      <c r="T23" s="86" t="s">
        <v>386</v>
      </c>
      <c r="U23" s="86"/>
      <c r="V23" s="90" t="s">
        <v>417</v>
      </c>
      <c r="W23" s="88">
        <v>43647.34587962963</v>
      </c>
      <c r="X23" s="90" t="s">
        <v>462</v>
      </c>
      <c r="Y23" s="86"/>
      <c r="Z23" s="86"/>
      <c r="AA23" s="92" t="s">
        <v>520</v>
      </c>
      <c r="AB23" s="92" t="s">
        <v>566</v>
      </c>
      <c r="AC23" s="86" t="b">
        <v>0</v>
      </c>
      <c r="AD23" s="86">
        <v>0</v>
      </c>
      <c r="AE23" s="92" t="s">
        <v>582</v>
      </c>
      <c r="AF23" s="86" t="b">
        <v>0</v>
      </c>
      <c r="AG23" s="86" t="s">
        <v>595</v>
      </c>
      <c r="AH23" s="86"/>
      <c r="AI23" s="92" t="s">
        <v>579</v>
      </c>
      <c r="AJ23" s="86" t="b">
        <v>0</v>
      </c>
      <c r="AK23" s="86">
        <v>0</v>
      </c>
      <c r="AL23" s="92" t="s">
        <v>579</v>
      </c>
      <c r="AM23" s="86" t="s">
        <v>600</v>
      </c>
      <c r="AN23" s="86" t="b">
        <v>0</v>
      </c>
      <c r="AO23" s="92" t="s">
        <v>566</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15">
      <c r="A24" s="84" t="s">
        <v>225</v>
      </c>
      <c r="B24" s="84" t="s">
        <v>275</v>
      </c>
      <c r="C24" s="53" t="s">
        <v>1910</v>
      </c>
      <c r="D24" s="54">
        <v>3</v>
      </c>
      <c r="E24" s="65" t="s">
        <v>132</v>
      </c>
      <c r="F24" s="55">
        <v>32</v>
      </c>
      <c r="G24" s="53"/>
      <c r="H24" s="57"/>
      <c r="I24" s="56"/>
      <c r="J24" s="56"/>
      <c r="K24" s="36" t="s">
        <v>65</v>
      </c>
      <c r="L24" s="83">
        <v>24</v>
      </c>
      <c r="M24" s="83"/>
      <c r="N24" s="63"/>
      <c r="O24" s="86" t="s">
        <v>309</v>
      </c>
      <c r="P24" s="88">
        <v>43647.34587962963</v>
      </c>
      <c r="Q24" s="86" t="s">
        <v>323</v>
      </c>
      <c r="R24" s="86"/>
      <c r="S24" s="86"/>
      <c r="T24" s="86" t="s">
        <v>386</v>
      </c>
      <c r="U24" s="86"/>
      <c r="V24" s="90" t="s">
        <v>417</v>
      </c>
      <c r="W24" s="88">
        <v>43647.34587962963</v>
      </c>
      <c r="X24" s="90" t="s">
        <v>462</v>
      </c>
      <c r="Y24" s="86"/>
      <c r="Z24" s="86"/>
      <c r="AA24" s="92" t="s">
        <v>520</v>
      </c>
      <c r="AB24" s="92" t="s">
        <v>566</v>
      </c>
      <c r="AC24" s="86" t="b">
        <v>0</v>
      </c>
      <c r="AD24" s="86">
        <v>0</v>
      </c>
      <c r="AE24" s="92" t="s">
        <v>582</v>
      </c>
      <c r="AF24" s="86" t="b">
        <v>0</v>
      </c>
      <c r="AG24" s="86" t="s">
        <v>595</v>
      </c>
      <c r="AH24" s="86"/>
      <c r="AI24" s="92" t="s">
        <v>579</v>
      </c>
      <c r="AJ24" s="86" t="b">
        <v>0</v>
      </c>
      <c r="AK24" s="86">
        <v>0</v>
      </c>
      <c r="AL24" s="92" t="s">
        <v>579</v>
      </c>
      <c r="AM24" s="86" t="s">
        <v>600</v>
      </c>
      <c r="AN24" s="86" t="b">
        <v>0</v>
      </c>
      <c r="AO24" s="92" t="s">
        <v>566</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15">
      <c r="A25" s="84" t="s">
        <v>225</v>
      </c>
      <c r="B25" s="84" t="s">
        <v>276</v>
      </c>
      <c r="C25" s="53" t="s">
        <v>1910</v>
      </c>
      <c r="D25" s="54">
        <v>3</v>
      </c>
      <c r="E25" s="65" t="s">
        <v>132</v>
      </c>
      <c r="F25" s="55">
        <v>32</v>
      </c>
      <c r="G25" s="53"/>
      <c r="H25" s="57"/>
      <c r="I25" s="56"/>
      <c r="J25" s="56"/>
      <c r="K25" s="36" t="s">
        <v>65</v>
      </c>
      <c r="L25" s="83">
        <v>25</v>
      </c>
      <c r="M25" s="83"/>
      <c r="N25" s="63"/>
      <c r="O25" s="86" t="s">
        <v>309</v>
      </c>
      <c r="P25" s="88">
        <v>43647.34587962963</v>
      </c>
      <c r="Q25" s="86" t="s">
        <v>323</v>
      </c>
      <c r="R25" s="86"/>
      <c r="S25" s="86"/>
      <c r="T25" s="86" t="s">
        <v>386</v>
      </c>
      <c r="U25" s="86"/>
      <c r="V25" s="90" t="s">
        <v>417</v>
      </c>
      <c r="W25" s="88">
        <v>43647.34587962963</v>
      </c>
      <c r="X25" s="90" t="s">
        <v>462</v>
      </c>
      <c r="Y25" s="86"/>
      <c r="Z25" s="86"/>
      <c r="AA25" s="92" t="s">
        <v>520</v>
      </c>
      <c r="AB25" s="92" t="s">
        <v>566</v>
      </c>
      <c r="AC25" s="86" t="b">
        <v>0</v>
      </c>
      <c r="AD25" s="86">
        <v>0</v>
      </c>
      <c r="AE25" s="92" t="s">
        <v>582</v>
      </c>
      <c r="AF25" s="86" t="b">
        <v>0</v>
      </c>
      <c r="AG25" s="86" t="s">
        <v>595</v>
      </c>
      <c r="AH25" s="86"/>
      <c r="AI25" s="92" t="s">
        <v>579</v>
      </c>
      <c r="AJ25" s="86" t="b">
        <v>0</v>
      </c>
      <c r="AK25" s="86">
        <v>0</v>
      </c>
      <c r="AL25" s="92" t="s">
        <v>579</v>
      </c>
      <c r="AM25" s="86" t="s">
        <v>600</v>
      </c>
      <c r="AN25" s="86" t="b">
        <v>0</v>
      </c>
      <c r="AO25" s="92" t="s">
        <v>566</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15">
      <c r="A26" s="84" t="s">
        <v>225</v>
      </c>
      <c r="B26" s="84" t="s">
        <v>277</v>
      </c>
      <c r="C26" s="53" t="s">
        <v>1910</v>
      </c>
      <c r="D26" s="54">
        <v>3</v>
      </c>
      <c r="E26" s="65" t="s">
        <v>132</v>
      </c>
      <c r="F26" s="55">
        <v>32</v>
      </c>
      <c r="G26" s="53"/>
      <c r="H26" s="57"/>
      <c r="I26" s="56"/>
      <c r="J26" s="56"/>
      <c r="K26" s="36" t="s">
        <v>65</v>
      </c>
      <c r="L26" s="83">
        <v>26</v>
      </c>
      <c r="M26" s="83"/>
      <c r="N26" s="63"/>
      <c r="O26" s="86" t="s">
        <v>309</v>
      </c>
      <c r="P26" s="88">
        <v>43647.34587962963</v>
      </c>
      <c r="Q26" s="86" t="s">
        <v>323</v>
      </c>
      <c r="R26" s="86"/>
      <c r="S26" s="86"/>
      <c r="T26" s="86" t="s">
        <v>386</v>
      </c>
      <c r="U26" s="86"/>
      <c r="V26" s="90" t="s">
        <v>417</v>
      </c>
      <c r="W26" s="88">
        <v>43647.34587962963</v>
      </c>
      <c r="X26" s="90" t="s">
        <v>462</v>
      </c>
      <c r="Y26" s="86"/>
      <c r="Z26" s="86"/>
      <c r="AA26" s="92" t="s">
        <v>520</v>
      </c>
      <c r="AB26" s="92" t="s">
        <v>566</v>
      </c>
      <c r="AC26" s="86" t="b">
        <v>0</v>
      </c>
      <c r="AD26" s="86">
        <v>0</v>
      </c>
      <c r="AE26" s="92" t="s">
        <v>582</v>
      </c>
      <c r="AF26" s="86" t="b">
        <v>0</v>
      </c>
      <c r="AG26" s="86" t="s">
        <v>595</v>
      </c>
      <c r="AH26" s="86"/>
      <c r="AI26" s="92" t="s">
        <v>579</v>
      </c>
      <c r="AJ26" s="86" t="b">
        <v>0</v>
      </c>
      <c r="AK26" s="86">
        <v>0</v>
      </c>
      <c r="AL26" s="92" t="s">
        <v>579</v>
      </c>
      <c r="AM26" s="86" t="s">
        <v>600</v>
      </c>
      <c r="AN26" s="86" t="b">
        <v>0</v>
      </c>
      <c r="AO26" s="92" t="s">
        <v>566</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15">
      <c r="A27" s="84" t="s">
        <v>225</v>
      </c>
      <c r="B27" s="84" t="s">
        <v>278</v>
      </c>
      <c r="C27" s="53" t="s">
        <v>1910</v>
      </c>
      <c r="D27" s="54">
        <v>3</v>
      </c>
      <c r="E27" s="65" t="s">
        <v>132</v>
      </c>
      <c r="F27" s="55">
        <v>32</v>
      </c>
      <c r="G27" s="53"/>
      <c r="H27" s="57"/>
      <c r="I27" s="56"/>
      <c r="J27" s="56"/>
      <c r="K27" s="36" t="s">
        <v>65</v>
      </c>
      <c r="L27" s="83">
        <v>27</v>
      </c>
      <c r="M27" s="83"/>
      <c r="N27" s="63"/>
      <c r="O27" s="86" t="s">
        <v>308</v>
      </c>
      <c r="P27" s="88">
        <v>43647.34587962963</v>
      </c>
      <c r="Q27" s="86" t="s">
        <v>323</v>
      </c>
      <c r="R27" s="86"/>
      <c r="S27" s="86"/>
      <c r="T27" s="86" t="s">
        <v>386</v>
      </c>
      <c r="U27" s="86"/>
      <c r="V27" s="90" t="s">
        <v>417</v>
      </c>
      <c r="W27" s="88">
        <v>43647.34587962963</v>
      </c>
      <c r="X27" s="90" t="s">
        <v>462</v>
      </c>
      <c r="Y27" s="86"/>
      <c r="Z27" s="86"/>
      <c r="AA27" s="92" t="s">
        <v>520</v>
      </c>
      <c r="AB27" s="92" t="s">
        <v>566</v>
      </c>
      <c r="AC27" s="86" t="b">
        <v>0</v>
      </c>
      <c r="AD27" s="86">
        <v>0</v>
      </c>
      <c r="AE27" s="92" t="s">
        <v>582</v>
      </c>
      <c r="AF27" s="86" t="b">
        <v>0</v>
      </c>
      <c r="AG27" s="86" t="s">
        <v>595</v>
      </c>
      <c r="AH27" s="86"/>
      <c r="AI27" s="92" t="s">
        <v>579</v>
      </c>
      <c r="AJ27" s="86" t="b">
        <v>0</v>
      </c>
      <c r="AK27" s="86">
        <v>0</v>
      </c>
      <c r="AL27" s="92" t="s">
        <v>579</v>
      </c>
      <c r="AM27" s="86" t="s">
        <v>600</v>
      </c>
      <c r="AN27" s="86" t="b">
        <v>0</v>
      </c>
      <c r="AO27" s="92" t="s">
        <v>566</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4</v>
      </c>
      <c r="BE27" s="52">
        <v>8.695652173913043</v>
      </c>
      <c r="BF27" s="51">
        <v>0</v>
      </c>
      <c r="BG27" s="52">
        <v>0</v>
      </c>
      <c r="BH27" s="51">
        <v>0</v>
      </c>
      <c r="BI27" s="52">
        <v>0</v>
      </c>
      <c r="BJ27" s="51">
        <v>42</v>
      </c>
      <c r="BK27" s="52">
        <v>91.30434782608695</v>
      </c>
      <c r="BL27" s="51">
        <v>46</v>
      </c>
    </row>
    <row r="28" spans="1:64" ht="15">
      <c r="A28" s="84" t="s">
        <v>226</v>
      </c>
      <c r="B28" s="84" t="s">
        <v>226</v>
      </c>
      <c r="C28" s="53" t="s">
        <v>1910</v>
      </c>
      <c r="D28" s="54">
        <v>3</v>
      </c>
      <c r="E28" s="65" t="s">
        <v>132</v>
      </c>
      <c r="F28" s="55">
        <v>32</v>
      </c>
      <c r="G28" s="53"/>
      <c r="H28" s="57"/>
      <c r="I28" s="56"/>
      <c r="J28" s="56"/>
      <c r="K28" s="36" t="s">
        <v>65</v>
      </c>
      <c r="L28" s="83">
        <v>28</v>
      </c>
      <c r="M28" s="83"/>
      <c r="N28" s="63"/>
      <c r="O28" s="86" t="s">
        <v>176</v>
      </c>
      <c r="P28" s="88">
        <v>43647.77596064815</v>
      </c>
      <c r="Q28" s="86" t="s">
        <v>324</v>
      </c>
      <c r="R28" s="90" t="s">
        <v>364</v>
      </c>
      <c r="S28" s="86" t="s">
        <v>376</v>
      </c>
      <c r="T28" s="86"/>
      <c r="U28" s="86"/>
      <c r="V28" s="90" t="s">
        <v>418</v>
      </c>
      <c r="W28" s="88">
        <v>43647.77596064815</v>
      </c>
      <c r="X28" s="90" t="s">
        <v>463</v>
      </c>
      <c r="Y28" s="86"/>
      <c r="Z28" s="86"/>
      <c r="AA28" s="92" t="s">
        <v>521</v>
      </c>
      <c r="AB28" s="86"/>
      <c r="AC28" s="86" t="b">
        <v>0</v>
      </c>
      <c r="AD28" s="86">
        <v>0</v>
      </c>
      <c r="AE28" s="92" t="s">
        <v>579</v>
      </c>
      <c r="AF28" s="86" t="b">
        <v>0</v>
      </c>
      <c r="AG28" s="86" t="s">
        <v>595</v>
      </c>
      <c r="AH28" s="86"/>
      <c r="AI28" s="92" t="s">
        <v>579</v>
      </c>
      <c r="AJ28" s="86" t="b">
        <v>0</v>
      </c>
      <c r="AK28" s="86">
        <v>0</v>
      </c>
      <c r="AL28" s="92" t="s">
        <v>579</v>
      </c>
      <c r="AM28" s="86" t="s">
        <v>603</v>
      </c>
      <c r="AN28" s="86" t="b">
        <v>0</v>
      </c>
      <c r="AO28" s="92" t="s">
        <v>521</v>
      </c>
      <c r="AP28" s="86" t="s">
        <v>176</v>
      </c>
      <c r="AQ28" s="86">
        <v>0</v>
      </c>
      <c r="AR28" s="86">
        <v>0</v>
      </c>
      <c r="AS28" s="86" t="s">
        <v>611</v>
      </c>
      <c r="AT28" s="86" t="s">
        <v>614</v>
      </c>
      <c r="AU28" s="86" t="s">
        <v>616</v>
      </c>
      <c r="AV28" s="86" t="s">
        <v>618</v>
      </c>
      <c r="AW28" s="86" t="s">
        <v>621</v>
      </c>
      <c r="AX28" s="86" t="s">
        <v>624</v>
      </c>
      <c r="AY28" s="86" t="s">
        <v>626</v>
      </c>
      <c r="AZ28" s="90" t="s">
        <v>628</v>
      </c>
      <c r="BA28">
        <v>1</v>
      </c>
      <c r="BB28" s="85" t="str">
        <f>REPLACE(INDEX(GroupVertices[Group],MATCH(Edges[[#This Row],[Vertex 1]],GroupVertices[Vertex],0)),1,1,"")</f>
        <v>1</v>
      </c>
      <c r="BC28" s="85" t="str">
        <f>REPLACE(INDEX(GroupVertices[Group],MATCH(Edges[[#This Row],[Vertex 2]],GroupVertices[Vertex],0)),1,1,"")</f>
        <v>1</v>
      </c>
      <c r="BD28" s="51">
        <v>0</v>
      </c>
      <c r="BE28" s="52">
        <v>0</v>
      </c>
      <c r="BF28" s="51">
        <v>3</v>
      </c>
      <c r="BG28" s="52">
        <v>8.333333333333334</v>
      </c>
      <c r="BH28" s="51">
        <v>0</v>
      </c>
      <c r="BI28" s="52">
        <v>0</v>
      </c>
      <c r="BJ28" s="51">
        <v>33</v>
      </c>
      <c r="BK28" s="52">
        <v>91.66666666666667</v>
      </c>
      <c r="BL28" s="51">
        <v>36</v>
      </c>
    </row>
    <row r="29" spans="1:64" ht="15">
      <c r="A29" s="84" t="s">
        <v>227</v>
      </c>
      <c r="B29" s="84" t="s">
        <v>227</v>
      </c>
      <c r="C29" s="53" t="s">
        <v>1910</v>
      </c>
      <c r="D29" s="54">
        <v>3</v>
      </c>
      <c r="E29" s="65" t="s">
        <v>132</v>
      </c>
      <c r="F29" s="55">
        <v>32</v>
      </c>
      <c r="G29" s="53"/>
      <c r="H29" s="57"/>
      <c r="I29" s="56"/>
      <c r="J29" s="56"/>
      <c r="K29" s="36" t="s">
        <v>65</v>
      </c>
      <c r="L29" s="83">
        <v>29</v>
      </c>
      <c r="M29" s="83"/>
      <c r="N29" s="63"/>
      <c r="O29" s="86" t="s">
        <v>176</v>
      </c>
      <c r="P29" s="88">
        <v>43647.82440972222</v>
      </c>
      <c r="Q29" s="86" t="s">
        <v>325</v>
      </c>
      <c r="R29" s="86"/>
      <c r="S29" s="86"/>
      <c r="T29" s="86" t="s">
        <v>387</v>
      </c>
      <c r="U29" s="90" t="s">
        <v>402</v>
      </c>
      <c r="V29" s="90" t="s">
        <v>402</v>
      </c>
      <c r="W29" s="88">
        <v>43647.82440972222</v>
      </c>
      <c r="X29" s="90" t="s">
        <v>464</v>
      </c>
      <c r="Y29" s="86"/>
      <c r="Z29" s="86"/>
      <c r="AA29" s="92" t="s">
        <v>522</v>
      </c>
      <c r="AB29" s="86"/>
      <c r="AC29" s="86" t="b">
        <v>0</v>
      </c>
      <c r="AD29" s="86">
        <v>1</v>
      </c>
      <c r="AE29" s="92" t="s">
        <v>579</v>
      </c>
      <c r="AF29" s="86" t="b">
        <v>0</v>
      </c>
      <c r="AG29" s="86" t="s">
        <v>596</v>
      </c>
      <c r="AH29" s="86"/>
      <c r="AI29" s="92" t="s">
        <v>579</v>
      </c>
      <c r="AJ29" s="86" t="b">
        <v>0</v>
      </c>
      <c r="AK29" s="86">
        <v>0</v>
      </c>
      <c r="AL29" s="92" t="s">
        <v>579</v>
      </c>
      <c r="AM29" s="86" t="s">
        <v>600</v>
      </c>
      <c r="AN29" s="86" t="b">
        <v>0</v>
      </c>
      <c r="AO29" s="92" t="s">
        <v>522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37</v>
      </c>
      <c r="BK29" s="52">
        <v>100</v>
      </c>
      <c r="BL29" s="51">
        <v>37</v>
      </c>
    </row>
    <row r="30" spans="1:64" ht="15">
      <c r="A30" s="84" t="s">
        <v>228</v>
      </c>
      <c r="B30" s="84" t="s">
        <v>279</v>
      </c>
      <c r="C30" s="53" t="s">
        <v>1910</v>
      </c>
      <c r="D30" s="54">
        <v>3</v>
      </c>
      <c r="E30" s="65" t="s">
        <v>132</v>
      </c>
      <c r="F30" s="55">
        <v>32</v>
      </c>
      <c r="G30" s="53"/>
      <c r="H30" s="57"/>
      <c r="I30" s="56"/>
      <c r="J30" s="56"/>
      <c r="K30" s="36" t="s">
        <v>65</v>
      </c>
      <c r="L30" s="83">
        <v>30</v>
      </c>
      <c r="M30" s="83"/>
      <c r="N30" s="63"/>
      <c r="O30" s="86" t="s">
        <v>309</v>
      </c>
      <c r="P30" s="88">
        <v>43647.908634259256</v>
      </c>
      <c r="Q30" s="86" t="s">
        <v>326</v>
      </c>
      <c r="R30" s="86"/>
      <c r="S30" s="86"/>
      <c r="T30" s="86"/>
      <c r="U30" s="86"/>
      <c r="V30" s="90" t="s">
        <v>419</v>
      </c>
      <c r="W30" s="88">
        <v>43647.908634259256</v>
      </c>
      <c r="X30" s="90" t="s">
        <v>465</v>
      </c>
      <c r="Y30" s="86"/>
      <c r="Z30" s="86"/>
      <c r="AA30" s="92" t="s">
        <v>523</v>
      </c>
      <c r="AB30" s="92" t="s">
        <v>567</v>
      </c>
      <c r="AC30" s="86" t="b">
        <v>0</v>
      </c>
      <c r="AD30" s="86">
        <v>0</v>
      </c>
      <c r="AE30" s="92" t="s">
        <v>583</v>
      </c>
      <c r="AF30" s="86" t="b">
        <v>0</v>
      </c>
      <c r="AG30" s="86" t="s">
        <v>595</v>
      </c>
      <c r="AH30" s="86"/>
      <c r="AI30" s="92" t="s">
        <v>579</v>
      </c>
      <c r="AJ30" s="86" t="b">
        <v>0</v>
      </c>
      <c r="AK30" s="86">
        <v>0</v>
      </c>
      <c r="AL30" s="92" t="s">
        <v>579</v>
      </c>
      <c r="AM30" s="86" t="s">
        <v>603</v>
      </c>
      <c r="AN30" s="86" t="b">
        <v>0</v>
      </c>
      <c r="AO30" s="92" t="s">
        <v>567</v>
      </c>
      <c r="AP30" s="86" t="s">
        <v>176</v>
      </c>
      <c r="AQ30" s="86">
        <v>0</v>
      </c>
      <c r="AR30" s="86">
        <v>0</v>
      </c>
      <c r="AS30" s="86"/>
      <c r="AT30" s="86"/>
      <c r="AU30" s="86"/>
      <c r="AV30" s="86"/>
      <c r="AW30" s="86"/>
      <c r="AX30" s="86"/>
      <c r="AY30" s="86"/>
      <c r="AZ30" s="86"/>
      <c r="BA30">
        <v>1</v>
      </c>
      <c r="BB30" s="85" t="str">
        <f>REPLACE(INDEX(GroupVertices[Group],MATCH(Edges[[#This Row],[Vertex 1]],GroupVertices[Vertex],0)),1,1,"")</f>
        <v>6</v>
      </c>
      <c r="BC30" s="85" t="str">
        <f>REPLACE(INDEX(GroupVertices[Group],MATCH(Edges[[#This Row],[Vertex 2]],GroupVertices[Vertex],0)),1,1,"")</f>
        <v>6</v>
      </c>
      <c r="BD30" s="51"/>
      <c r="BE30" s="52"/>
      <c r="BF30" s="51"/>
      <c r="BG30" s="52"/>
      <c r="BH30" s="51"/>
      <c r="BI30" s="52"/>
      <c r="BJ30" s="51"/>
      <c r="BK30" s="52"/>
      <c r="BL30" s="51"/>
    </row>
    <row r="31" spans="1:64" ht="15">
      <c r="A31" s="84" t="s">
        <v>228</v>
      </c>
      <c r="B31" s="84" t="s">
        <v>280</v>
      </c>
      <c r="C31" s="53" t="s">
        <v>1910</v>
      </c>
      <c r="D31" s="54">
        <v>3</v>
      </c>
      <c r="E31" s="65" t="s">
        <v>132</v>
      </c>
      <c r="F31" s="55">
        <v>32</v>
      </c>
      <c r="G31" s="53"/>
      <c r="H31" s="57"/>
      <c r="I31" s="56"/>
      <c r="J31" s="56"/>
      <c r="K31" s="36" t="s">
        <v>65</v>
      </c>
      <c r="L31" s="83">
        <v>31</v>
      </c>
      <c r="M31" s="83"/>
      <c r="N31" s="63"/>
      <c r="O31" s="86" t="s">
        <v>309</v>
      </c>
      <c r="P31" s="88">
        <v>43647.908634259256</v>
      </c>
      <c r="Q31" s="86" t="s">
        <v>326</v>
      </c>
      <c r="R31" s="86"/>
      <c r="S31" s="86"/>
      <c r="T31" s="86"/>
      <c r="U31" s="86"/>
      <c r="V31" s="90" t="s">
        <v>419</v>
      </c>
      <c r="W31" s="88">
        <v>43647.908634259256</v>
      </c>
      <c r="X31" s="90" t="s">
        <v>465</v>
      </c>
      <c r="Y31" s="86"/>
      <c r="Z31" s="86"/>
      <c r="AA31" s="92" t="s">
        <v>523</v>
      </c>
      <c r="AB31" s="92" t="s">
        <v>567</v>
      </c>
      <c r="AC31" s="86" t="b">
        <v>0</v>
      </c>
      <c r="AD31" s="86">
        <v>0</v>
      </c>
      <c r="AE31" s="92" t="s">
        <v>583</v>
      </c>
      <c r="AF31" s="86" t="b">
        <v>0</v>
      </c>
      <c r="AG31" s="86" t="s">
        <v>595</v>
      </c>
      <c r="AH31" s="86"/>
      <c r="AI31" s="92" t="s">
        <v>579</v>
      </c>
      <c r="AJ31" s="86" t="b">
        <v>0</v>
      </c>
      <c r="AK31" s="86">
        <v>0</v>
      </c>
      <c r="AL31" s="92" t="s">
        <v>579</v>
      </c>
      <c r="AM31" s="86" t="s">
        <v>603</v>
      </c>
      <c r="AN31" s="86" t="b">
        <v>0</v>
      </c>
      <c r="AO31" s="92" t="s">
        <v>567</v>
      </c>
      <c r="AP31" s="86" t="s">
        <v>176</v>
      </c>
      <c r="AQ31" s="86">
        <v>0</v>
      </c>
      <c r="AR31" s="86">
        <v>0</v>
      </c>
      <c r="AS31" s="86"/>
      <c r="AT31" s="86"/>
      <c r="AU31" s="86"/>
      <c r="AV31" s="86"/>
      <c r="AW31" s="86"/>
      <c r="AX31" s="86"/>
      <c r="AY31" s="86"/>
      <c r="AZ31" s="86"/>
      <c r="BA31">
        <v>1</v>
      </c>
      <c r="BB31" s="85" t="str">
        <f>REPLACE(INDEX(GroupVertices[Group],MATCH(Edges[[#This Row],[Vertex 1]],GroupVertices[Vertex],0)),1,1,"")</f>
        <v>6</v>
      </c>
      <c r="BC31" s="85" t="str">
        <f>REPLACE(INDEX(GroupVertices[Group],MATCH(Edges[[#This Row],[Vertex 2]],GroupVertices[Vertex],0)),1,1,"")</f>
        <v>6</v>
      </c>
      <c r="BD31" s="51"/>
      <c r="BE31" s="52"/>
      <c r="BF31" s="51"/>
      <c r="BG31" s="52"/>
      <c r="BH31" s="51"/>
      <c r="BI31" s="52"/>
      <c r="BJ31" s="51"/>
      <c r="BK31" s="52"/>
      <c r="BL31" s="51"/>
    </row>
    <row r="32" spans="1:64" ht="15">
      <c r="A32" s="84" t="s">
        <v>228</v>
      </c>
      <c r="B32" s="84" t="s">
        <v>281</v>
      </c>
      <c r="C32" s="53" t="s">
        <v>1910</v>
      </c>
      <c r="D32" s="54">
        <v>3</v>
      </c>
      <c r="E32" s="65" t="s">
        <v>132</v>
      </c>
      <c r="F32" s="55">
        <v>32</v>
      </c>
      <c r="G32" s="53"/>
      <c r="H32" s="57"/>
      <c r="I32" s="56"/>
      <c r="J32" s="56"/>
      <c r="K32" s="36" t="s">
        <v>65</v>
      </c>
      <c r="L32" s="83">
        <v>32</v>
      </c>
      <c r="M32" s="83"/>
      <c r="N32" s="63"/>
      <c r="O32" s="86" t="s">
        <v>309</v>
      </c>
      <c r="P32" s="88">
        <v>43647.90899305556</v>
      </c>
      <c r="Q32" s="86" t="s">
        <v>327</v>
      </c>
      <c r="R32" s="86"/>
      <c r="S32" s="86"/>
      <c r="T32" s="86"/>
      <c r="U32" s="86"/>
      <c r="V32" s="90" t="s">
        <v>419</v>
      </c>
      <c r="W32" s="88">
        <v>43647.90899305556</v>
      </c>
      <c r="X32" s="90" t="s">
        <v>466</v>
      </c>
      <c r="Y32" s="86"/>
      <c r="Z32" s="86"/>
      <c r="AA32" s="92" t="s">
        <v>524</v>
      </c>
      <c r="AB32" s="92" t="s">
        <v>568</v>
      </c>
      <c r="AC32" s="86" t="b">
        <v>0</v>
      </c>
      <c r="AD32" s="86">
        <v>0</v>
      </c>
      <c r="AE32" s="92" t="s">
        <v>583</v>
      </c>
      <c r="AF32" s="86" t="b">
        <v>0</v>
      </c>
      <c r="AG32" s="86" t="s">
        <v>595</v>
      </c>
      <c r="AH32" s="86"/>
      <c r="AI32" s="92" t="s">
        <v>579</v>
      </c>
      <c r="AJ32" s="86" t="b">
        <v>0</v>
      </c>
      <c r="AK32" s="86">
        <v>0</v>
      </c>
      <c r="AL32" s="92" t="s">
        <v>579</v>
      </c>
      <c r="AM32" s="86" t="s">
        <v>603</v>
      </c>
      <c r="AN32" s="86" t="b">
        <v>0</v>
      </c>
      <c r="AO32" s="92" t="s">
        <v>568</v>
      </c>
      <c r="AP32" s="86" t="s">
        <v>176</v>
      </c>
      <c r="AQ32" s="86">
        <v>0</v>
      </c>
      <c r="AR32" s="86">
        <v>0</v>
      </c>
      <c r="AS32" s="86"/>
      <c r="AT32" s="86"/>
      <c r="AU32" s="86"/>
      <c r="AV32" s="86"/>
      <c r="AW32" s="86"/>
      <c r="AX32" s="86"/>
      <c r="AY32" s="86"/>
      <c r="AZ32" s="86"/>
      <c r="BA32">
        <v>1</v>
      </c>
      <c r="BB32" s="85" t="str">
        <f>REPLACE(INDEX(GroupVertices[Group],MATCH(Edges[[#This Row],[Vertex 1]],GroupVertices[Vertex],0)),1,1,"")</f>
        <v>6</v>
      </c>
      <c r="BC32" s="85" t="str">
        <f>REPLACE(INDEX(GroupVertices[Group],MATCH(Edges[[#This Row],[Vertex 2]],GroupVertices[Vertex],0)),1,1,"")</f>
        <v>6</v>
      </c>
      <c r="BD32" s="51"/>
      <c r="BE32" s="52"/>
      <c r="BF32" s="51"/>
      <c r="BG32" s="52"/>
      <c r="BH32" s="51"/>
      <c r="BI32" s="52"/>
      <c r="BJ32" s="51"/>
      <c r="BK32" s="52"/>
      <c r="BL32" s="51"/>
    </row>
    <row r="33" spans="1:64" ht="30">
      <c r="A33" s="84" t="s">
        <v>228</v>
      </c>
      <c r="B33" s="84" t="s">
        <v>282</v>
      </c>
      <c r="C33" s="53" t="s">
        <v>1911</v>
      </c>
      <c r="D33" s="54">
        <v>3</v>
      </c>
      <c r="E33" s="65" t="s">
        <v>136</v>
      </c>
      <c r="F33" s="55">
        <v>6</v>
      </c>
      <c r="G33" s="53"/>
      <c r="H33" s="57"/>
      <c r="I33" s="56"/>
      <c r="J33" s="56"/>
      <c r="K33" s="36" t="s">
        <v>65</v>
      </c>
      <c r="L33" s="83">
        <v>33</v>
      </c>
      <c r="M33" s="83"/>
      <c r="N33" s="63"/>
      <c r="O33" s="86" t="s">
        <v>308</v>
      </c>
      <c r="P33" s="88">
        <v>43647.908634259256</v>
      </c>
      <c r="Q33" s="86" t="s">
        <v>326</v>
      </c>
      <c r="R33" s="86"/>
      <c r="S33" s="86"/>
      <c r="T33" s="86"/>
      <c r="U33" s="86"/>
      <c r="V33" s="90" t="s">
        <v>419</v>
      </c>
      <c r="W33" s="88">
        <v>43647.908634259256</v>
      </c>
      <c r="X33" s="90" t="s">
        <v>465</v>
      </c>
      <c r="Y33" s="86"/>
      <c r="Z33" s="86"/>
      <c r="AA33" s="92" t="s">
        <v>523</v>
      </c>
      <c r="AB33" s="92" t="s">
        <v>567</v>
      </c>
      <c r="AC33" s="86" t="b">
        <v>0</v>
      </c>
      <c r="AD33" s="86">
        <v>0</v>
      </c>
      <c r="AE33" s="92" t="s">
        <v>583</v>
      </c>
      <c r="AF33" s="86" t="b">
        <v>0</v>
      </c>
      <c r="AG33" s="86" t="s">
        <v>595</v>
      </c>
      <c r="AH33" s="86"/>
      <c r="AI33" s="92" t="s">
        <v>579</v>
      </c>
      <c r="AJ33" s="86" t="b">
        <v>0</v>
      </c>
      <c r="AK33" s="86">
        <v>0</v>
      </c>
      <c r="AL33" s="92" t="s">
        <v>579</v>
      </c>
      <c r="AM33" s="86" t="s">
        <v>603</v>
      </c>
      <c r="AN33" s="86" t="b">
        <v>0</v>
      </c>
      <c r="AO33" s="92" t="s">
        <v>567</v>
      </c>
      <c r="AP33" s="86" t="s">
        <v>176</v>
      </c>
      <c r="AQ33" s="86">
        <v>0</v>
      </c>
      <c r="AR33" s="86">
        <v>0</v>
      </c>
      <c r="AS33" s="86"/>
      <c r="AT33" s="86"/>
      <c r="AU33" s="86"/>
      <c r="AV33" s="86"/>
      <c r="AW33" s="86"/>
      <c r="AX33" s="86"/>
      <c r="AY33" s="86"/>
      <c r="AZ33" s="86"/>
      <c r="BA33">
        <v>2</v>
      </c>
      <c r="BB33" s="85" t="str">
        <f>REPLACE(INDEX(GroupVertices[Group],MATCH(Edges[[#This Row],[Vertex 1]],GroupVertices[Vertex],0)),1,1,"")</f>
        <v>6</v>
      </c>
      <c r="BC33" s="85" t="str">
        <f>REPLACE(INDEX(GroupVertices[Group],MATCH(Edges[[#This Row],[Vertex 2]],GroupVertices[Vertex],0)),1,1,"")</f>
        <v>6</v>
      </c>
      <c r="BD33" s="51">
        <v>1</v>
      </c>
      <c r="BE33" s="52">
        <v>2</v>
      </c>
      <c r="BF33" s="51">
        <v>5</v>
      </c>
      <c r="BG33" s="52">
        <v>10</v>
      </c>
      <c r="BH33" s="51">
        <v>0</v>
      </c>
      <c r="BI33" s="52">
        <v>0</v>
      </c>
      <c r="BJ33" s="51">
        <v>44</v>
      </c>
      <c r="BK33" s="52">
        <v>88</v>
      </c>
      <c r="BL33" s="51">
        <v>50</v>
      </c>
    </row>
    <row r="34" spans="1:64" ht="30">
      <c r="A34" s="84" t="s">
        <v>228</v>
      </c>
      <c r="B34" s="84" t="s">
        <v>282</v>
      </c>
      <c r="C34" s="53" t="s">
        <v>1911</v>
      </c>
      <c r="D34" s="54">
        <v>3</v>
      </c>
      <c r="E34" s="65" t="s">
        <v>136</v>
      </c>
      <c r="F34" s="55">
        <v>6</v>
      </c>
      <c r="G34" s="53"/>
      <c r="H34" s="57"/>
      <c r="I34" s="56"/>
      <c r="J34" s="56"/>
      <c r="K34" s="36" t="s">
        <v>65</v>
      </c>
      <c r="L34" s="83">
        <v>34</v>
      </c>
      <c r="M34" s="83"/>
      <c r="N34" s="63"/>
      <c r="O34" s="86" t="s">
        <v>308</v>
      </c>
      <c r="P34" s="88">
        <v>43647.90899305556</v>
      </c>
      <c r="Q34" s="86" t="s">
        <v>327</v>
      </c>
      <c r="R34" s="86"/>
      <c r="S34" s="86"/>
      <c r="T34" s="86"/>
      <c r="U34" s="86"/>
      <c r="V34" s="90" t="s">
        <v>419</v>
      </c>
      <c r="W34" s="88">
        <v>43647.90899305556</v>
      </c>
      <c r="X34" s="90" t="s">
        <v>466</v>
      </c>
      <c r="Y34" s="86"/>
      <c r="Z34" s="86"/>
      <c r="AA34" s="92" t="s">
        <v>524</v>
      </c>
      <c r="AB34" s="92" t="s">
        <v>568</v>
      </c>
      <c r="AC34" s="86" t="b">
        <v>0</v>
      </c>
      <c r="AD34" s="86">
        <v>0</v>
      </c>
      <c r="AE34" s="92" t="s">
        <v>583</v>
      </c>
      <c r="AF34" s="86" t="b">
        <v>0</v>
      </c>
      <c r="AG34" s="86" t="s">
        <v>595</v>
      </c>
      <c r="AH34" s="86"/>
      <c r="AI34" s="92" t="s">
        <v>579</v>
      </c>
      <c r="AJ34" s="86" t="b">
        <v>0</v>
      </c>
      <c r="AK34" s="86">
        <v>0</v>
      </c>
      <c r="AL34" s="92" t="s">
        <v>579</v>
      </c>
      <c r="AM34" s="86" t="s">
        <v>603</v>
      </c>
      <c r="AN34" s="86" t="b">
        <v>0</v>
      </c>
      <c r="AO34" s="92" t="s">
        <v>568</v>
      </c>
      <c r="AP34" s="86" t="s">
        <v>176</v>
      </c>
      <c r="AQ34" s="86">
        <v>0</v>
      </c>
      <c r="AR34" s="86">
        <v>0</v>
      </c>
      <c r="AS34" s="86"/>
      <c r="AT34" s="86"/>
      <c r="AU34" s="86"/>
      <c r="AV34" s="86"/>
      <c r="AW34" s="86"/>
      <c r="AX34" s="86"/>
      <c r="AY34" s="86"/>
      <c r="AZ34" s="86"/>
      <c r="BA34">
        <v>2</v>
      </c>
      <c r="BB34" s="85" t="str">
        <f>REPLACE(INDEX(GroupVertices[Group],MATCH(Edges[[#This Row],[Vertex 1]],GroupVertices[Vertex],0)),1,1,"")</f>
        <v>6</v>
      </c>
      <c r="BC34" s="85" t="str">
        <f>REPLACE(INDEX(GroupVertices[Group],MATCH(Edges[[#This Row],[Vertex 2]],GroupVertices[Vertex],0)),1,1,"")</f>
        <v>6</v>
      </c>
      <c r="BD34" s="51">
        <v>1</v>
      </c>
      <c r="BE34" s="52">
        <v>2.0408163265306123</v>
      </c>
      <c r="BF34" s="51">
        <v>5</v>
      </c>
      <c r="BG34" s="52">
        <v>10.204081632653061</v>
      </c>
      <c r="BH34" s="51">
        <v>0</v>
      </c>
      <c r="BI34" s="52">
        <v>0</v>
      </c>
      <c r="BJ34" s="51">
        <v>43</v>
      </c>
      <c r="BK34" s="52">
        <v>87.75510204081633</v>
      </c>
      <c r="BL34" s="51">
        <v>49</v>
      </c>
    </row>
    <row r="35" spans="1:64" ht="15">
      <c r="A35" s="84" t="s">
        <v>228</v>
      </c>
      <c r="B35" s="84" t="s">
        <v>228</v>
      </c>
      <c r="C35" s="53" t="s">
        <v>1910</v>
      </c>
      <c r="D35" s="54">
        <v>3</v>
      </c>
      <c r="E35" s="65" t="s">
        <v>132</v>
      </c>
      <c r="F35" s="55">
        <v>32</v>
      </c>
      <c r="G35" s="53"/>
      <c r="H35" s="57"/>
      <c r="I35" s="56"/>
      <c r="J35" s="56"/>
      <c r="K35" s="36" t="s">
        <v>65</v>
      </c>
      <c r="L35" s="83">
        <v>35</v>
      </c>
      <c r="M35" s="83"/>
      <c r="N35" s="63"/>
      <c r="O35" s="86" t="s">
        <v>176</v>
      </c>
      <c r="P35" s="88">
        <v>43647.9158912037</v>
      </c>
      <c r="Q35" s="86" t="s">
        <v>328</v>
      </c>
      <c r="R35" s="86"/>
      <c r="S35" s="86"/>
      <c r="T35" s="86" t="s">
        <v>388</v>
      </c>
      <c r="U35" s="86"/>
      <c r="V35" s="90" t="s">
        <v>419</v>
      </c>
      <c r="W35" s="88">
        <v>43647.9158912037</v>
      </c>
      <c r="X35" s="90" t="s">
        <v>467</v>
      </c>
      <c r="Y35" s="86"/>
      <c r="Z35" s="86"/>
      <c r="AA35" s="92" t="s">
        <v>525</v>
      </c>
      <c r="AB35" s="86"/>
      <c r="AC35" s="86" t="b">
        <v>0</v>
      </c>
      <c r="AD35" s="86">
        <v>0</v>
      </c>
      <c r="AE35" s="92" t="s">
        <v>579</v>
      </c>
      <c r="AF35" s="86" t="b">
        <v>0</v>
      </c>
      <c r="AG35" s="86" t="s">
        <v>595</v>
      </c>
      <c r="AH35" s="86"/>
      <c r="AI35" s="92" t="s">
        <v>579</v>
      </c>
      <c r="AJ35" s="86" t="b">
        <v>0</v>
      </c>
      <c r="AK35" s="86">
        <v>0</v>
      </c>
      <c r="AL35" s="92" t="s">
        <v>579</v>
      </c>
      <c r="AM35" s="86" t="s">
        <v>603</v>
      </c>
      <c r="AN35" s="86" t="b">
        <v>0</v>
      </c>
      <c r="AO35" s="92" t="s">
        <v>525</v>
      </c>
      <c r="AP35" s="86" t="s">
        <v>176</v>
      </c>
      <c r="AQ35" s="86">
        <v>0</v>
      </c>
      <c r="AR35" s="86">
        <v>0</v>
      </c>
      <c r="AS35" s="86"/>
      <c r="AT35" s="86"/>
      <c r="AU35" s="86"/>
      <c r="AV35" s="86"/>
      <c r="AW35" s="86"/>
      <c r="AX35" s="86"/>
      <c r="AY35" s="86"/>
      <c r="AZ35" s="86"/>
      <c r="BA35">
        <v>1</v>
      </c>
      <c r="BB35" s="85" t="str">
        <f>REPLACE(INDEX(GroupVertices[Group],MATCH(Edges[[#This Row],[Vertex 1]],GroupVertices[Vertex],0)),1,1,"")</f>
        <v>6</v>
      </c>
      <c r="BC35" s="85" t="str">
        <f>REPLACE(INDEX(GroupVertices[Group],MATCH(Edges[[#This Row],[Vertex 2]],GroupVertices[Vertex],0)),1,1,"")</f>
        <v>6</v>
      </c>
      <c r="BD35" s="51">
        <v>1</v>
      </c>
      <c r="BE35" s="52">
        <v>2.127659574468085</v>
      </c>
      <c r="BF35" s="51">
        <v>5</v>
      </c>
      <c r="BG35" s="52">
        <v>10.638297872340425</v>
      </c>
      <c r="BH35" s="51">
        <v>0</v>
      </c>
      <c r="BI35" s="52">
        <v>0</v>
      </c>
      <c r="BJ35" s="51">
        <v>41</v>
      </c>
      <c r="BK35" s="52">
        <v>87.23404255319149</v>
      </c>
      <c r="BL35" s="51">
        <v>47</v>
      </c>
    </row>
    <row r="36" spans="1:64" ht="15">
      <c r="A36" s="84" t="s">
        <v>229</v>
      </c>
      <c r="B36" s="84" t="s">
        <v>283</v>
      </c>
      <c r="C36" s="53" t="s">
        <v>1910</v>
      </c>
      <c r="D36" s="54">
        <v>3</v>
      </c>
      <c r="E36" s="65" t="s">
        <v>132</v>
      </c>
      <c r="F36" s="55">
        <v>32</v>
      </c>
      <c r="G36" s="53"/>
      <c r="H36" s="57"/>
      <c r="I36" s="56"/>
      <c r="J36" s="56"/>
      <c r="K36" s="36" t="s">
        <v>65</v>
      </c>
      <c r="L36" s="83">
        <v>36</v>
      </c>
      <c r="M36" s="83"/>
      <c r="N36" s="63"/>
      <c r="O36" s="86" t="s">
        <v>309</v>
      </c>
      <c r="P36" s="88">
        <v>43648.209444444445</v>
      </c>
      <c r="Q36" s="86" t="s">
        <v>329</v>
      </c>
      <c r="R36" s="86"/>
      <c r="S36" s="86"/>
      <c r="T36" s="86"/>
      <c r="U36" s="86"/>
      <c r="V36" s="90" t="s">
        <v>420</v>
      </c>
      <c r="W36" s="88">
        <v>43648.209444444445</v>
      </c>
      <c r="X36" s="90" t="s">
        <v>468</v>
      </c>
      <c r="Y36" s="86"/>
      <c r="Z36" s="86"/>
      <c r="AA36" s="92" t="s">
        <v>526</v>
      </c>
      <c r="AB36" s="92" t="s">
        <v>569</v>
      </c>
      <c r="AC36" s="86" t="b">
        <v>0</v>
      </c>
      <c r="AD36" s="86">
        <v>1</v>
      </c>
      <c r="AE36" s="92" t="s">
        <v>584</v>
      </c>
      <c r="AF36" s="86" t="b">
        <v>0</v>
      </c>
      <c r="AG36" s="86" t="s">
        <v>595</v>
      </c>
      <c r="AH36" s="86"/>
      <c r="AI36" s="92" t="s">
        <v>579</v>
      </c>
      <c r="AJ36" s="86" t="b">
        <v>0</v>
      </c>
      <c r="AK36" s="86">
        <v>0</v>
      </c>
      <c r="AL36" s="92" t="s">
        <v>579</v>
      </c>
      <c r="AM36" s="86" t="s">
        <v>600</v>
      </c>
      <c r="AN36" s="86" t="b">
        <v>0</v>
      </c>
      <c r="AO36" s="92" t="s">
        <v>569</v>
      </c>
      <c r="AP36" s="86" t="s">
        <v>176</v>
      </c>
      <c r="AQ36" s="86">
        <v>0</v>
      </c>
      <c r="AR36" s="86">
        <v>0</v>
      </c>
      <c r="AS36" s="86"/>
      <c r="AT36" s="86"/>
      <c r="AU36" s="86"/>
      <c r="AV36" s="86"/>
      <c r="AW36" s="86"/>
      <c r="AX36" s="86"/>
      <c r="AY36" s="86"/>
      <c r="AZ36" s="86"/>
      <c r="BA36">
        <v>1</v>
      </c>
      <c r="BB36" s="85" t="str">
        <f>REPLACE(INDEX(GroupVertices[Group],MATCH(Edges[[#This Row],[Vertex 1]],GroupVertices[Vertex],0)),1,1,"")</f>
        <v>9</v>
      </c>
      <c r="BC36" s="85" t="str">
        <f>REPLACE(INDEX(GroupVertices[Group],MATCH(Edges[[#This Row],[Vertex 2]],GroupVertices[Vertex],0)),1,1,"")</f>
        <v>9</v>
      </c>
      <c r="BD36" s="51"/>
      <c r="BE36" s="52"/>
      <c r="BF36" s="51"/>
      <c r="BG36" s="52"/>
      <c r="BH36" s="51"/>
      <c r="BI36" s="52"/>
      <c r="BJ36" s="51"/>
      <c r="BK36" s="52"/>
      <c r="BL36" s="51"/>
    </row>
    <row r="37" spans="1:64" ht="15">
      <c r="A37" s="84" t="s">
        <v>229</v>
      </c>
      <c r="B37" s="84" t="s">
        <v>284</v>
      </c>
      <c r="C37" s="53" t="s">
        <v>1910</v>
      </c>
      <c r="D37" s="54">
        <v>3</v>
      </c>
      <c r="E37" s="65" t="s">
        <v>132</v>
      </c>
      <c r="F37" s="55">
        <v>32</v>
      </c>
      <c r="G37" s="53"/>
      <c r="H37" s="57"/>
      <c r="I37" s="56"/>
      <c r="J37" s="56"/>
      <c r="K37" s="36" t="s">
        <v>65</v>
      </c>
      <c r="L37" s="83">
        <v>37</v>
      </c>
      <c r="M37" s="83"/>
      <c r="N37" s="63"/>
      <c r="O37" s="86" t="s">
        <v>309</v>
      </c>
      <c r="P37" s="88">
        <v>43648.209444444445</v>
      </c>
      <c r="Q37" s="86" t="s">
        <v>329</v>
      </c>
      <c r="R37" s="86"/>
      <c r="S37" s="86"/>
      <c r="T37" s="86"/>
      <c r="U37" s="86"/>
      <c r="V37" s="90" t="s">
        <v>420</v>
      </c>
      <c r="W37" s="88">
        <v>43648.209444444445</v>
      </c>
      <c r="X37" s="90" t="s">
        <v>468</v>
      </c>
      <c r="Y37" s="86"/>
      <c r="Z37" s="86"/>
      <c r="AA37" s="92" t="s">
        <v>526</v>
      </c>
      <c r="AB37" s="92" t="s">
        <v>569</v>
      </c>
      <c r="AC37" s="86" t="b">
        <v>0</v>
      </c>
      <c r="AD37" s="86">
        <v>1</v>
      </c>
      <c r="AE37" s="92" t="s">
        <v>584</v>
      </c>
      <c r="AF37" s="86" t="b">
        <v>0</v>
      </c>
      <c r="AG37" s="86" t="s">
        <v>595</v>
      </c>
      <c r="AH37" s="86"/>
      <c r="AI37" s="92" t="s">
        <v>579</v>
      </c>
      <c r="AJ37" s="86" t="b">
        <v>0</v>
      </c>
      <c r="AK37" s="86">
        <v>0</v>
      </c>
      <c r="AL37" s="92" t="s">
        <v>579</v>
      </c>
      <c r="AM37" s="86" t="s">
        <v>600</v>
      </c>
      <c r="AN37" s="86" t="b">
        <v>0</v>
      </c>
      <c r="AO37" s="92" t="s">
        <v>569</v>
      </c>
      <c r="AP37" s="86" t="s">
        <v>176</v>
      </c>
      <c r="AQ37" s="86">
        <v>0</v>
      </c>
      <c r="AR37" s="86">
        <v>0</v>
      </c>
      <c r="AS37" s="86"/>
      <c r="AT37" s="86"/>
      <c r="AU37" s="86"/>
      <c r="AV37" s="86"/>
      <c r="AW37" s="86"/>
      <c r="AX37" s="86"/>
      <c r="AY37" s="86"/>
      <c r="AZ37" s="86"/>
      <c r="BA37">
        <v>1</v>
      </c>
      <c r="BB37" s="85" t="str">
        <f>REPLACE(INDEX(GroupVertices[Group],MATCH(Edges[[#This Row],[Vertex 1]],GroupVertices[Vertex],0)),1,1,"")</f>
        <v>9</v>
      </c>
      <c r="BC37" s="85" t="str">
        <f>REPLACE(INDEX(GroupVertices[Group],MATCH(Edges[[#This Row],[Vertex 2]],GroupVertices[Vertex],0)),1,1,"")</f>
        <v>9</v>
      </c>
      <c r="BD37" s="51"/>
      <c r="BE37" s="52"/>
      <c r="BF37" s="51"/>
      <c r="BG37" s="52"/>
      <c r="BH37" s="51"/>
      <c r="BI37" s="52"/>
      <c r="BJ37" s="51"/>
      <c r="BK37" s="52"/>
      <c r="BL37" s="51"/>
    </row>
    <row r="38" spans="1:64" ht="15">
      <c r="A38" s="84" t="s">
        <v>229</v>
      </c>
      <c r="B38" s="84" t="s">
        <v>285</v>
      </c>
      <c r="C38" s="53" t="s">
        <v>1910</v>
      </c>
      <c r="D38" s="54">
        <v>3</v>
      </c>
      <c r="E38" s="65" t="s">
        <v>132</v>
      </c>
      <c r="F38" s="55">
        <v>32</v>
      </c>
      <c r="G38" s="53"/>
      <c r="H38" s="57"/>
      <c r="I38" s="56"/>
      <c r="J38" s="56"/>
      <c r="K38" s="36" t="s">
        <v>65</v>
      </c>
      <c r="L38" s="83">
        <v>38</v>
      </c>
      <c r="M38" s="83"/>
      <c r="N38" s="63"/>
      <c r="O38" s="86" t="s">
        <v>308</v>
      </c>
      <c r="P38" s="88">
        <v>43648.209444444445</v>
      </c>
      <c r="Q38" s="86" t="s">
        <v>329</v>
      </c>
      <c r="R38" s="86"/>
      <c r="S38" s="86"/>
      <c r="T38" s="86"/>
      <c r="U38" s="86"/>
      <c r="V38" s="90" t="s">
        <v>420</v>
      </c>
      <c r="W38" s="88">
        <v>43648.209444444445</v>
      </c>
      <c r="X38" s="90" t="s">
        <v>468</v>
      </c>
      <c r="Y38" s="86"/>
      <c r="Z38" s="86"/>
      <c r="AA38" s="92" t="s">
        <v>526</v>
      </c>
      <c r="AB38" s="92" t="s">
        <v>569</v>
      </c>
      <c r="AC38" s="86" t="b">
        <v>0</v>
      </c>
      <c r="AD38" s="86">
        <v>1</v>
      </c>
      <c r="AE38" s="92" t="s">
        <v>584</v>
      </c>
      <c r="AF38" s="86" t="b">
        <v>0</v>
      </c>
      <c r="AG38" s="86" t="s">
        <v>595</v>
      </c>
      <c r="AH38" s="86"/>
      <c r="AI38" s="92" t="s">
        <v>579</v>
      </c>
      <c r="AJ38" s="86" t="b">
        <v>0</v>
      </c>
      <c r="AK38" s="86">
        <v>0</v>
      </c>
      <c r="AL38" s="92" t="s">
        <v>579</v>
      </c>
      <c r="AM38" s="86" t="s">
        <v>600</v>
      </c>
      <c r="AN38" s="86" t="b">
        <v>0</v>
      </c>
      <c r="AO38" s="92" t="s">
        <v>569</v>
      </c>
      <c r="AP38" s="86" t="s">
        <v>176</v>
      </c>
      <c r="AQ38" s="86">
        <v>0</v>
      </c>
      <c r="AR38" s="86">
        <v>0</v>
      </c>
      <c r="AS38" s="86"/>
      <c r="AT38" s="86"/>
      <c r="AU38" s="86"/>
      <c r="AV38" s="86"/>
      <c r="AW38" s="86"/>
      <c r="AX38" s="86"/>
      <c r="AY38" s="86"/>
      <c r="AZ38" s="86"/>
      <c r="BA38">
        <v>1</v>
      </c>
      <c r="BB38" s="85" t="str">
        <f>REPLACE(INDEX(GroupVertices[Group],MATCH(Edges[[#This Row],[Vertex 1]],GroupVertices[Vertex],0)),1,1,"")</f>
        <v>9</v>
      </c>
      <c r="BC38" s="85" t="str">
        <f>REPLACE(INDEX(GroupVertices[Group],MATCH(Edges[[#This Row],[Vertex 2]],GroupVertices[Vertex],0)),1,1,"")</f>
        <v>9</v>
      </c>
      <c r="BD38" s="51">
        <v>3</v>
      </c>
      <c r="BE38" s="52">
        <v>6.521739130434782</v>
      </c>
      <c r="BF38" s="51">
        <v>1</v>
      </c>
      <c r="BG38" s="52">
        <v>2.1739130434782608</v>
      </c>
      <c r="BH38" s="51">
        <v>0</v>
      </c>
      <c r="BI38" s="52">
        <v>0</v>
      </c>
      <c r="BJ38" s="51">
        <v>42</v>
      </c>
      <c r="BK38" s="52">
        <v>91.30434782608695</v>
      </c>
      <c r="BL38" s="51">
        <v>46</v>
      </c>
    </row>
    <row r="39" spans="1:64" ht="15">
      <c r="A39" s="84" t="s">
        <v>230</v>
      </c>
      <c r="B39" s="84" t="s">
        <v>230</v>
      </c>
      <c r="C39" s="53" t="s">
        <v>1910</v>
      </c>
      <c r="D39" s="54">
        <v>3</v>
      </c>
      <c r="E39" s="65" t="s">
        <v>132</v>
      </c>
      <c r="F39" s="55">
        <v>32</v>
      </c>
      <c r="G39" s="53"/>
      <c r="H39" s="57"/>
      <c r="I39" s="56"/>
      <c r="J39" s="56"/>
      <c r="K39" s="36" t="s">
        <v>65</v>
      </c>
      <c r="L39" s="83">
        <v>39</v>
      </c>
      <c r="M39" s="83"/>
      <c r="N39" s="63"/>
      <c r="O39" s="86" t="s">
        <v>176</v>
      </c>
      <c r="P39" s="88">
        <v>43648.25125</v>
      </c>
      <c r="Q39" s="86" t="s">
        <v>330</v>
      </c>
      <c r="R39" s="90" t="s">
        <v>365</v>
      </c>
      <c r="S39" s="86" t="s">
        <v>377</v>
      </c>
      <c r="T39" s="86" t="s">
        <v>389</v>
      </c>
      <c r="U39" s="90" t="s">
        <v>403</v>
      </c>
      <c r="V39" s="90" t="s">
        <v>403</v>
      </c>
      <c r="W39" s="88">
        <v>43648.25125</v>
      </c>
      <c r="X39" s="90" t="s">
        <v>469</v>
      </c>
      <c r="Y39" s="86"/>
      <c r="Z39" s="86"/>
      <c r="AA39" s="92" t="s">
        <v>527</v>
      </c>
      <c r="AB39" s="86"/>
      <c r="AC39" s="86" t="b">
        <v>0</v>
      </c>
      <c r="AD39" s="86">
        <v>1</v>
      </c>
      <c r="AE39" s="92" t="s">
        <v>579</v>
      </c>
      <c r="AF39" s="86" t="b">
        <v>0</v>
      </c>
      <c r="AG39" s="86" t="s">
        <v>595</v>
      </c>
      <c r="AH39" s="86"/>
      <c r="AI39" s="92" t="s">
        <v>579</v>
      </c>
      <c r="AJ39" s="86" t="b">
        <v>0</v>
      </c>
      <c r="AK39" s="86">
        <v>0</v>
      </c>
      <c r="AL39" s="92" t="s">
        <v>579</v>
      </c>
      <c r="AM39" s="86" t="s">
        <v>604</v>
      </c>
      <c r="AN39" s="86" t="b">
        <v>0</v>
      </c>
      <c r="AO39" s="92" t="s">
        <v>527</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1</v>
      </c>
      <c r="BE39" s="52">
        <v>3.3333333333333335</v>
      </c>
      <c r="BF39" s="51">
        <v>1</v>
      </c>
      <c r="BG39" s="52">
        <v>3.3333333333333335</v>
      </c>
      <c r="BH39" s="51">
        <v>0</v>
      </c>
      <c r="BI39" s="52">
        <v>0</v>
      </c>
      <c r="BJ39" s="51">
        <v>28</v>
      </c>
      <c r="BK39" s="52">
        <v>93.33333333333333</v>
      </c>
      <c r="BL39" s="51">
        <v>30</v>
      </c>
    </row>
    <row r="40" spans="1:64" ht="15">
      <c r="A40" s="84" t="s">
        <v>231</v>
      </c>
      <c r="B40" s="84" t="s">
        <v>231</v>
      </c>
      <c r="C40" s="53" t="s">
        <v>1910</v>
      </c>
      <c r="D40" s="54">
        <v>3</v>
      </c>
      <c r="E40" s="65" t="s">
        <v>132</v>
      </c>
      <c r="F40" s="55">
        <v>32</v>
      </c>
      <c r="G40" s="53"/>
      <c r="H40" s="57"/>
      <c r="I40" s="56"/>
      <c r="J40" s="56"/>
      <c r="K40" s="36" t="s">
        <v>65</v>
      </c>
      <c r="L40" s="83">
        <v>40</v>
      </c>
      <c r="M40" s="83"/>
      <c r="N40" s="63"/>
      <c r="O40" s="86" t="s">
        <v>176</v>
      </c>
      <c r="P40" s="88">
        <v>43648.40928240741</v>
      </c>
      <c r="Q40" s="86" t="s">
        <v>331</v>
      </c>
      <c r="R40" s="86"/>
      <c r="S40" s="86"/>
      <c r="T40" s="86" t="s">
        <v>390</v>
      </c>
      <c r="U40" s="86"/>
      <c r="V40" s="90" t="s">
        <v>421</v>
      </c>
      <c r="W40" s="88">
        <v>43648.40928240741</v>
      </c>
      <c r="X40" s="90" t="s">
        <v>470</v>
      </c>
      <c r="Y40" s="86"/>
      <c r="Z40" s="86"/>
      <c r="AA40" s="92" t="s">
        <v>528</v>
      </c>
      <c r="AB40" s="86"/>
      <c r="AC40" s="86" t="b">
        <v>0</v>
      </c>
      <c r="AD40" s="86">
        <v>1</v>
      </c>
      <c r="AE40" s="92" t="s">
        <v>579</v>
      </c>
      <c r="AF40" s="86" t="b">
        <v>0</v>
      </c>
      <c r="AG40" s="86" t="s">
        <v>595</v>
      </c>
      <c r="AH40" s="86"/>
      <c r="AI40" s="92" t="s">
        <v>579</v>
      </c>
      <c r="AJ40" s="86" t="b">
        <v>0</v>
      </c>
      <c r="AK40" s="86">
        <v>0</v>
      </c>
      <c r="AL40" s="92" t="s">
        <v>579</v>
      </c>
      <c r="AM40" s="86" t="s">
        <v>600</v>
      </c>
      <c r="AN40" s="86" t="b">
        <v>0</v>
      </c>
      <c r="AO40" s="92" t="s">
        <v>528</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1</v>
      </c>
      <c r="BE40" s="52">
        <v>2.6315789473684212</v>
      </c>
      <c r="BF40" s="51">
        <v>1</v>
      </c>
      <c r="BG40" s="52">
        <v>2.6315789473684212</v>
      </c>
      <c r="BH40" s="51">
        <v>0</v>
      </c>
      <c r="BI40" s="52">
        <v>0</v>
      </c>
      <c r="BJ40" s="51">
        <v>36</v>
      </c>
      <c r="BK40" s="52">
        <v>94.73684210526316</v>
      </c>
      <c r="BL40" s="51">
        <v>38</v>
      </c>
    </row>
    <row r="41" spans="1:64" ht="15">
      <c r="A41" s="84" t="s">
        <v>232</v>
      </c>
      <c r="B41" s="84" t="s">
        <v>286</v>
      </c>
      <c r="C41" s="53" t="s">
        <v>1910</v>
      </c>
      <c r="D41" s="54">
        <v>3</v>
      </c>
      <c r="E41" s="65" t="s">
        <v>132</v>
      </c>
      <c r="F41" s="55">
        <v>32</v>
      </c>
      <c r="G41" s="53"/>
      <c r="H41" s="57"/>
      <c r="I41" s="56"/>
      <c r="J41" s="56"/>
      <c r="K41" s="36" t="s">
        <v>65</v>
      </c>
      <c r="L41" s="83">
        <v>41</v>
      </c>
      <c r="M41" s="83"/>
      <c r="N41" s="63"/>
      <c r="O41" s="86" t="s">
        <v>308</v>
      </c>
      <c r="P41" s="88">
        <v>43648.48394675926</v>
      </c>
      <c r="Q41" s="86" t="s">
        <v>332</v>
      </c>
      <c r="R41" s="86"/>
      <c r="S41" s="86"/>
      <c r="T41" s="86"/>
      <c r="U41" s="86"/>
      <c r="V41" s="90" t="s">
        <v>422</v>
      </c>
      <c r="W41" s="88">
        <v>43648.48394675926</v>
      </c>
      <c r="X41" s="90" t="s">
        <v>471</v>
      </c>
      <c r="Y41" s="86"/>
      <c r="Z41" s="86"/>
      <c r="AA41" s="92" t="s">
        <v>529</v>
      </c>
      <c r="AB41" s="92" t="s">
        <v>570</v>
      </c>
      <c r="AC41" s="86" t="b">
        <v>0</v>
      </c>
      <c r="AD41" s="86">
        <v>0</v>
      </c>
      <c r="AE41" s="92" t="s">
        <v>585</v>
      </c>
      <c r="AF41" s="86" t="b">
        <v>0</v>
      </c>
      <c r="AG41" s="86" t="s">
        <v>595</v>
      </c>
      <c r="AH41" s="86"/>
      <c r="AI41" s="92" t="s">
        <v>579</v>
      </c>
      <c r="AJ41" s="86" t="b">
        <v>0</v>
      </c>
      <c r="AK41" s="86">
        <v>0</v>
      </c>
      <c r="AL41" s="92" t="s">
        <v>579</v>
      </c>
      <c r="AM41" s="86" t="s">
        <v>600</v>
      </c>
      <c r="AN41" s="86" t="b">
        <v>0</v>
      </c>
      <c r="AO41" s="92" t="s">
        <v>570</v>
      </c>
      <c r="AP41" s="86" t="s">
        <v>176</v>
      </c>
      <c r="AQ41" s="86">
        <v>0</v>
      </c>
      <c r="AR41" s="86">
        <v>0</v>
      </c>
      <c r="AS41" s="86"/>
      <c r="AT41" s="86"/>
      <c r="AU41" s="86"/>
      <c r="AV41" s="86"/>
      <c r="AW41" s="86"/>
      <c r="AX41" s="86"/>
      <c r="AY41" s="86"/>
      <c r="AZ41" s="86"/>
      <c r="BA41">
        <v>1</v>
      </c>
      <c r="BB41" s="85" t="str">
        <f>REPLACE(INDEX(GroupVertices[Group],MATCH(Edges[[#This Row],[Vertex 1]],GroupVertices[Vertex],0)),1,1,"")</f>
        <v>21</v>
      </c>
      <c r="BC41" s="85" t="str">
        <f>REPLACE(INDEX(GroupVertices[Group],MATCH(Edges[[#This Row],[Vertex 2]],GroupVertices[Vertex],0)),1,1,"")</f>
        <v>21</v>
      </c>
      <c r="BD41" s="51">
        <v>1</v>
      </c>
      <c r="BE41" s="52">
        <v>2.3255813953488373</v>
      </c>
      <c r="BF41" s="51">
        <v>5</v>
      </c>
      <c r="BG41" s="52">
        <v>11.627906976744185</v>
      </c>
      <c r="BH41" s="51">
        <v>0</v>
      </c>
      <c r="BI41" s="52">
        <v>0</v>
      </c>
      <c r="BJ41" s="51">
        <v>37</v>
      </c>
      <c r="BK41" s="52">
        <v>86.04651162790698</v>
      </c>
      <c r="BL41" s="51">
        <v>43</v>
      </c>
    </row>
    <row r="42" spans="1:64" ht="15">
      <c r="A42" s="84" t="s">
        <v>233</v>
      </c>
      <c r="B42" s="84" t="s">
        <v>287</v>
      </c>
      <c r="C42" s="53" t="s">
        <v>1910</v>
      </c>
      <c r="D42" s="54">
        <v>3</v>
      </c>
      <c r="E42" s="65" t="s">
        <v>132</v>
      </c>
      <c r="F42" s="55">
        <v>32</v>
      </c>
      <c r="G42" s="53"/>
      <c r="H42" s="57"/>
      <c r="I42" s="56"/>
      <c r="J42" s="56"/>
      <c r="K42" s="36" t="s">
        <v>65</v>
      </c>
      <c r="L42" s="83">
        <v>42</v>
      </c>
      <c r="M42" s="83"/>
      <c r="N42" s="63"/>
      <c r="O42" s="86" t="s">
        <v>309</v>
      </c>
      <c r="P42" s="88">
        <v>43648.5919212963</v>
      </c>
      <c r="Q42" s="86" t="s">
        <v>333</v>
      </c>
      <c r="R42" s="86"/>
      <c r="S42" s="86"/>
      <c r="T42" s="86"/>
      <c r="U42" s="86"/>
      <c r="V42" s="90" t="s">
        <v>423</v>
      </c>
      <c r="W42" s="88">
        <v>43648.5919212963</v>
      </c>
      <c r="X42" s="90" t="s">
        <v>472</v>
      </c>
      <c r="Y42" s="86"/>
      <c r="Z42" s="86"/>
      <c r="AA42" s="92" t="s">
        <v>530</v>
      </c>
      <c r="AB42" s="92" t="s">
        <v>571</v>
      </c>
      <c r="AC42" s="86" t="b">
        <v>0</v>
      </c>
      <c r="AD42" s="86">
        <v>0</v>
      </c>
      <c r="AE42" s="92" t="s">
        <v>586</v>
      </c>
      <c r="AF42" s="86" t="b">
        <v>0</v>
      </c>
      <c r="AG42" s="86" t="s">
        <v>597</v>
      </c>
      <c r="AH42" s="86"/>
      <c r="AI42" s="92" t="s">
        <v>579</v>
      </c>
      <c r="AJ42" s="86" t="b">
        <v>0</v>
      </c>
      <c r="AK42" s="86">
        <v>0</v>
      </c>
      <c r="AL42" s="92" t="s">
        <v>579</v>
      </c>
      <c r="AM42" s="86" t="s">
        <v>600</v>
      </c>
      <c r="AN42" s="86" t="b">
        <v>0</v>
      </c>
      <c r="AO42" s="92" t="s">
        <v>571</v>
      </c>
      <c r="AP42" s="86" t="s">
        <v>176</v>
      </c>
      <c r="AQ42" s="86">
        <v>0</v>
      </c>
      <c r="AR42" s="86">
        <v>0</v>
      </c>
      <c r="AS42" s="86"/>
      <c r="AT42" s="86"/>
      <c r="AU42" s="86"/>
      <c r="AV42" s="86"/>
      <c r="AW42" s="86"/>
      <c r="AX42" s="86"/>
      <c r="AY42" s="86"/>
      <c r="AZ42" s="86"/>
      <c r="BA42">
        <v>1</v>
      </c>
      <c r="BB42" s="85" t="str">
        <f>REPLACE(INDEX(GroupVertices[Group],MATCH(Edges[[#This Row],[Vertex 1]],GroupVertices[Vertex],0)),1,1,"")</f>
        <v>12</v>
      </c>
      <c r="BC42" s="85" t="str">
        <f>REPLACE(INDEX(GroupVertices[Group],MATCH(Edges[[#This Row],[Vertex 2]],GroupVertices[Vertex],0)),1,1,"")</f>
        <v>12</v>
      </c>
      <c r="BD42" s="51"/>
      <c r="BE42" s="52"/>
      <c r="BF42" s="51"/>
      <c r="BG42" s="52"/>
      <c r="BH42" s="51"/>
      <c r="BI42" s="52"/>
      <c r="BJ42" s="51"/>
      <c r="BK42" s="52"/>
      <c r="BL42" s="51"/>
    </row>
    <row r="43" spans="1:64" ht="15">
      <c r="A43" s="84" t="s">
        <v>233</v>
      </c>
      <c r="B43" s="84" t="s">
        <v>288</v>
      </c>
      <c r="C43" s="53" t="s">
        <v>1910</v>
      </c>
      <c r="D43" s="54">
        <v>3</v>
      </c>
      <c r="E43" s="65" t="s">
        <v>132</v>
      </c>
      <c r="F43" s="55">
        <v>32</v>
      </c>
      <c r="G43" s="53"/>
      <c r="H43" s="57"/>
      <c r="I43" s="56"/>
      <c r="J43" s="56"/>
      <c r="K43" s="36" t="s">
        <v>65</v>
      </c>
      <c r="L43" s="83">
        <v>43</v>
      </c>
      <c r="M43" s="83"/>
      <c r="N43" s="63"/>
      <c r="O43" s="86" t="s">
        <v>308</v>
      </c>
      <c r="P43" s="88">
        <v>43648.5919212963</v>
      </c>
      <c r="Q43" s="86" t="s">
        <v>333</v>
      </c>
      <c r="R43" s="86"/>
      <c r="S43" s="86"/>
      <c r="T43" s="86"/>
      <c r="U43" s="86"/>
      <c r="V43" s="90" t="s">
        <v>423</v>
      </c>
      <c r="W43" s="88">
        <v>43648.5919212963</v>
      </c>
      <c r="X43" s="90" t="s">
        <v>472</v>
      </c>
      <c r="Y43" s="86"/>
      <c r="Z43" s="86"/>
      <c r="AA43" s="92" t="s">
        <v>530</v>
      </c>
      <c r="AB43" s="92" t="s">
        <v>571</v>
      </c>
      <c r="AC43" s="86" t="b">
        <v>0</v>
      </c>
      <c r="AD43" s="86">
        <v>0</v>
      </c>
      <c r="AE43" s="92" t="s">
        <v>586</v>
      </c>
      <c r="AF43" s="86" t="b">
        <v>0</v>
      </c>
      <c r="AG43" s="86" t="s">
        <v>597</v>
      </c>
      <c r="AH43" s="86"/>
      <c r="AI43" s="92" t="s">
        <v>579</v>
      </c>
      <c r="AJ43" s="86" t="b">
        <v>0</v>
      </c>
      <c r="AK43" s="86">
        <v>0</v>
      </c>
      <c r="AL43" s="92" t="s">
        <v>579</v>
      </c>
      <c r="AM43" s="86" t="s">
        <v>600</v>
      </c>
      <c r="AN43" s="86" t="b">
        <v>0</v>
      </c>
      <c r="AO43" s="92" t="s">
        <v>571</v>
      </c>
      <c r="AP43" s="86" t="s">
        <v>176</v>
      </c>
      <c r="AQ43" s="86">
        <v>0</v>
      </c>
      <c r="AR43" s="86">
        <v>0</v>
      </c>
      <c r="AS43" s="86"/>
      <c r="AT43" s="86"/>
      <c r="AU43" s="86"/>
      <c r="AV43" s="86"/>
      <c r="AW43" s="86"/>
      <c r="AX43" s="86"/>
      <c r="AY43" s="86"/>
      <c r="AZ43" s="86"/>
      <c r="BA43">
        <v>1</v>
      </c>
      <c r="BB43" s="85" t="str">
        <f>REPLACE(INDEX(GroupVertices[Group],MATCH(Edges[[#This Row],[Vertex 1]],GroupVertices[Vertex],0)),1,1,"")</f>
        <v>12</v>
      </c>
      <c r="BC43" s="85" t="str">
        <f>REPLACE(INDEX(GroupVertices[Group],MATCH(Edges[[#This Row],[Vertex 2]],GroupVertices[Vertex],0)),1,1,"")</f>
        <v>12</v>
      </c>
      <c r="BD43" s="51">
        <v>0</v>
      </c>
      <c r="BE43" s="52">
        <v>0</v>
      </c>
      <c r="BF43" s="51">
        <v>1</v>
      </c>
      <c r="BG43" s="52">
        <v>1.6666666666666667</v>
      </c>
      <c r="BH43" s="51">
        <v>0</v>
      </c>
      <c r="BI43" s="52">
        <v>0</v>
      </c>
      <c r="BJ43" s="51">
        <v>59</v>
      </c>
      <c r="BK43" s="52">
        <v>98.33333333333333</v>
      </c>
      <c r="BL43" s="51">
        <v>60</v>
      </c>
    </row>
    <row r="44" spans="1:64" ht="15">
      <c r="A44" s="84" t="s">
        <v>234</v>
      </c>
      <c r="B44" s="84" t="s">
        <v>234</v>
      </c>
      <c r="C44" s="53" t="s">
        <v>1910</v>
      </c>
      <c r="D44" s="54">
        <v>3</v>
      </c>
      <c r="E44" s="65" t="s">
        <v>132</v>
      </c>
      <c r="F44" s="55">
        <v>32</v>
      </c>
      <c r="G44" s="53"/>
      <c r="H44" s="57"/>
      <c r="I44" s="56"/>
      <c r="J44" s="56"/>
      <c r="K44" s="36" t="s">
        <v>65</v>
      </c>
      <c r="L44" s="83">
        <v>44</v>
      </c>
      <c r="M44" s="83"/>
      <c r="N44" s="63"/>
      <c r="O44" s="86" t="s">
        <v>176</v>
      </c>
      <c r="P44" s="88">
        <v>43649.129895833335</v>
      </c>
      <c r="Q44" s="86" t="s">
        <v>334</v>
      </c>
      <c r="R44" s="90" t="s">
        <v>366</v>
      </c>
      <c r="S44" s="86" t="s">
        <v>378</v>
      </c>
      <c r="T44" s="86" t="s">
        <v>391</v>
      </c>
      <c r="U44" s="86"/>
      <c r="V44" s="90" t="s">
        <v>424</v>
      </c>
      <c r="W44" s="88">
        <v>43649.129895833335</v>
      </c>
      <c r="X44" s="90" t="s">
        <v>473</v>
      </c>
      <c r="Y44" s="86"/>
      <c r="Z44" s="86"/>
      <c r="AA44" s="92" t="s">
        <v>531</v>
      </c>
      <c r="AB44" s="86"/>
      <c r="AC44" s="86" t="b">
        <v>0</v>
      </c>
      <c r="AD44" s="86">
        <v>0</v>
      </c>
      <c r="AE44" s="92" t="s">
        <v>579</v>
      </c>
      <c r="AF44" s="86" t="b">
        <v>0</v>
      </c>
      <c r="AG44" s="86" t="s">
        <v>595</v>
      </c>
      <c r="AH44" s="86"/>
      <c r="AI44" s="92" t="s">
        <v>579</v>
      </c>
      <c r="AJ44" s="86" t="b">
        <v>0</v>
      </c>
      <c r="AK44" s="86">
        <v>0</v>
      </c>
      <c r="AL44" s="92" t="s">
        <v>579</v>
      </c>
      <c r="AM44" s="86" t="s">
        <v>602</v>
      </c>
      <c r="AN44" s="86" t="b">
        <v>0</v>
      </c>
      <c r="AO44" s="92" t="s">
        <v>531</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2</v>
      </c>
      <c r="BE44" s="52">
        <v>6.0606060606060606</v>
      </c>
      <c r="BF44" s="51">
        <v>0</v>
      </c>
      <c r="BG44" s="52">
        <v>0</v>
      </c>
      <c r="BH44" s="51">
        <v>0</v>
      </c>
      <c r="BI44" s="52">
        <v>0</v>
      </c>
      <c r="BJ44" s="51">
        <v>31</v>
      </c>
      <c r="BK44" s="52">
        <v>93.93939393939394</v>
      </c>
      <c r="BL44" s="51">
        <v>33</v>
      </c>
    </row>
    <row r="45" spans="1:64" ht="15">
      <c r="A45" s="84" t="s">
        <v>235</v>
      </c>
      <c r="B45" s="84" t="s">
        <v>235</v>
      </c>
      <c r="C45" s="53" t="s">
        <v>1910</v>
      </c>
      <c r="D45" s="54">
        <v>3</v>
      </c>
      <c r="E45" s="65" t="s">
        <v>132</v>
      </c>
      <c r="F45" s="55">
        <v>32</v>
      </c>
      <c r="G45" s="53"/>
      <c r="H45" s="57"/>
      <c r="I45" s="56"/>
      <c r="J45" s="56"/>
      <c r="K45" s="36" t="s">
        <v>65</v>
      </c>
      <c r="L45" s="83">
        <v>45</v>
      </c>
      <c r="M45" s="83"/>
      <c r="N45" s="63"/>
      <c r="O45" s="86" t="s">
        <v>176</v>
      </c>
      <c r="P45" s="88">
        <v>43649.468043981484</v>
      </c>
      <c r="Q45" s="86" t="s">
        <v>335</v>
      </c>
      <c r="R45" s="86"/>
      <c r="S45" s="86"/>
      <c r="T45" s="86" t="s">
        <v>392</v>
      </c>
      <c r="U45" s="86"/>
      <c r="V45" s="90" t="s">
        <v>425</v>
      </c>
      <c r="W45" s="88">
        <v>43649.468043981484</v>
      </c>
      <c r="X45" s="90" t="s">
        <v>474</v>
      </c>
      <c r="Y45" s="86"/>
      <c r="Z45" s="86"/>
      <c r="AA45" s="92" t="s">
        <v>532</v>
      </c>
      <c r="AB45" s="86"/>
      <c r="AC45" s="86" t="b">
        <v>0</v>
      </c>
      <c r="AD45" s="86">
        <v>2</v>
      </c>
      <c r="AE45" s="92" t="s">
        <v>579</v>
      </c>
      <c r="AF45" s="86" t="b">
        <v>0</v>
      </c>
      <c r="AG45" s="86" t="s">
        <v>595</v>
      </c>
      <c r="AH45" s="86"/>
      <c r="AI45" s="92" t="s">
        <v>579</v>
      </c>
      <c r="AJ45" s="86" t="b">
        <v>0</v>
      </c>
      <c r="AK45" s="86">
        <v>0</v>
      </c>
      <c r="AL45" s="92" t="s">
        <v>579</v>
      </c>
      <c r="AM45" s="86" t="s">
        <v>600</v>
      </c>
      <c r="AN45" s="86" t="b">
        <v>0</v>
      </c>
      <c r="AO45" s="92" t="s">
        <v>532</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1</v>
      </c>
      <c r="BE45" s="52">
        <v>2.9411764705882355</v>
      </c>
      <c r="BF45" s="51">
        <v>2</v>
      </c>
      <c r="BG45" s="52">
        <v>5.882352941176471</v>
      </c>
      <c r="BH45" s="51">
        <v>0</v>
      </c>
      <c r="BI45" s="52">
        <v>0</v>
      </c>
      <c r="BJ45" s="51">
        <v>31</v>
      </c>
      <c r="BK45" s="52">
        <v>91.17647058823529</v>
      </c>
      <c r="BL45" s="51">
        <v>34</v>
      </c>
    </row>
    <row r="46" spans="1:64" ht="15">
      <c r="A46" s="84" t="s">
        <v>236</v>
      </c>
      <c r="B46" s="84" t="s">
        <v>289</v>
      </c>
      <c r="C46" s="53" t="s">
        <v>1910</v>
      </c>
      <c r="D46" s="54">
        <v>3</v>
      </c>
      <c r="E46" s="65" t="s">
        <v>132</v>
      </c>
      <c r="F46" s="55">
        <v>32</v>
      </c>
      <c r="G46" s="53"/>
      <c r="H46" s="57"/>
      <c r="I46" s="56"/>
      <c r="J46" s="56"/>
      <c r="K46" s="36" t="s">
        <v>65</v>
      </c>
      <c r="L46" s="83">
        <v>46</v>
      </c>
      <c r="M46" s="83"/>
      <c r="N46" s="63"/>
      <c r="O46" s="86" t="s">
        <v>308</v>
      </c>
      <c r="P46" s="88">
        <v>43648.512824074074</v>
      </c>
      <c r="Q46" s="86" t="s">
        <v>336</v>
      </c>
      <c r="R46" s="86"/>
      <c r="S46" s="86"/>
      <c r="T46" s="86"/>
      <c r="U46" s="86"/>
      <c r="V46" s="90" t="s">
        <v>426</v>
      </c>
      <c r="W46" s="88">
        <v>43648.512824074074</v>
      </c>
      <c r="X46" s="90" t="s">
        <v>475</v>
      </c>
      <c r="Y46" s="86"/>
      <c r="Z46" s="86"/>
      <c r="AA46" s="92" t="s">
        <v>533</v>
      </c>
      <c r="AB46" s="86"/>
      <c r="AC46" s="86" t="b">
        <v>0</v>
      </c>
      <c r="AD46" s="86">
        <v>0</v>
      </c>
      <c r="AE46" s="92" t="s">
        <v>587</v>
      </c>
      <c r="AF46" s="86" t="b">
        <v>0</v>
      </c>
      <c r="AG46" s="86" t="s">
        <v>595</v>
      </c>
      <c r="AH46" s="86"/>
      <c r="AI46" s="92" t="s">
        <v>579</v>
      </c>
      <c r="AJ46" s="86" t="b">
        <v>0</v>
      </c>
      <c r="AK46" s="86">
        <v>1</v>
      </c>
      <c r="AL46" s="92" t="s">
        <v>579</v>
      </c>
      <c r="AM46" s="86" t="s">
        <v>600</v>
      </c>
      <c r="AN46" s="86" t="b">
        <v>0</v>
      </c>
      <c r="AO46" s="92" t="s">
        <v>533</v>
      </c>
      <c r="AP46" s="86" t="s">
        <v>176</v>
      </c>
      <c r="AQ46" s="86">
        <v>0</v>
      </c>
      <c r="AR46" s="86">
        <v>0</v>
      </c>
      <c r="AS46" s="86"/>
      <c r="AT46" s="86"/>
      <c r="AU46" s="86"/>
      <c r="AV46" s="86"/>
      <c r="AW46" s="86"/>
      <c r="AX46" s="86"/>
      <c r="AY46" s="86"/>
      <c r="AZ46" s="86"/>
      <c r="BA46">
        <v>1</v>
      </c>
      <c r="BB46" s="85" t="str">
        <f>REPLACE(INDEX(GroupVertices[Group],MATCH(Edges[[#This Row],[Vertex 1]],GroupVertices[Vertex],0)),1,1,"")</f>
        <v>5</v>
      </c>
      <c r="BC46" s="85" t="str">
        <f>REPLACE(INDEX(GroupVertices[Group],MATCH(Edges[[#This Row],[Vertex 2]],GroupVertices[Vertex],0)),1,1,"")</f>
        <v>5</v>
      </c>
      <c r="BD46" s="51">
        <v>2</v>
      </c>
      <c r="BE46" s="52">
        <v>5.2631578947368425</v>
      </c>
      <c r="BF46" s="51">
        <v>0</v>
      </c>
      <c r="BG46" s="52">
        <v>0</v>
      </c>
      <c r="BH46" s="51">
        <v>0</v>
      </c>
      <c r="BI46" s="52">
        <v>0</v>
      </c>
      <c r="BJ46" s="51">
        <v>36</v>
      </c>
      <c r="BK46" s="52">
        <v>94.73684210526316</v>
      </c>
      <c r="BL46" s="51">
        <v>38</v>
      </c>
    </row>
    <row r="47" spans="1:64" ht="15">
      <c r="A47" s="84" t="s">
        <v>237</v>
      </c>
      <c r="B47" s="84" t="s">
        <v>289</v>
      </c>
      <c r="C47" s="53" t="s">
        <v>1910</v>
      </c>
      <c r="D47" s="54">
        <v>3</v>
      </c>
      <c r="E47" s="65" t="s">
        <v>132</v>
      </c>
      <c r="F47" s="55">
        <v>32</v>
      </c>
      <c r="G47" s="53"/>
      <c r="H47" s="57"/>
      <c r="I47" s="56"/>
      <c r="J47" s="56"/>
      <c r="K47" s="36" t="s">
        <v>65</v>
      </c>
      <c r="L47" s="83">
        <v>47</v>
      </c>
      <c r="M47" s="83"/>
      <c r="N47" s="63"/>
      <c r="O47" s="86" t="s">
        <v>309</v>
      </c>
      <c r="P47" s="88">
        <v>43648.52958333334</v>
      </c>
      <c r="Q47" s="86" t="s">
        <v>337</v>
      </c>
      <c r="R47" s="86"/>
      <c r="S47" s="86"/>
      <c r="T47" s="86"/>
      <c r="U47" s="86"/>
      <c r="V47" s="90" t="s">
        <v>427</v>
      </c>
      <c r="W47" s="88">
        <v>43648.52958333334</v>
      </c>
      <c r="X47" s="90" t="s">
        <v>476</v>
      </c>
      <c r="Y47" s="86"/>
      <c r="Z47" s="86"/>
      <c r="AA47" s="92" t="s">
        <v>534</v>
      </c>
      <c r="AB47" s="86"/>
      <c r="AC47" s="86" t="b">
        <v>0</v>
      </c>
      <c r="AD47" s="86">
        <v>0</v>
      </c>
      <c r="AE47" s="92" t="s">
        <v>579</v>
      </c>
      <c r="AF47" s="86" t="b">
        <v>0</v>
      </c>
      <c r="AG47" s="86" t="s">
        <v>595</v>
      </c>
      <c r="AH47" s="86"/>
      <c r="AI47" s="92" t="s">
        <v>579</v>
      </c>
      <c r="AJ47" s="86" t="b">
        <v>0</v>
      </c>
      <c r="AK47" s="86">
        <v>1</v>
      </c>
      <c r="AL47" s="92" t="s">
        <v>533</v>
      </c>
      <c r="AM47" s="86" t="s">
        <v>605</v>
      </c>
      <c r="AN47" s="86" t="b">
        <v>0</v>
      </c>
      <c r="AO47" s="92" t="s">
        <v>533</v>
      </c>
      <c r="AP47" s="86" t="s">
        <v>176</v>
      </c>
      <c r="AQ47" s="86">
        <v>0</v>
      </c>
      <c r="AR47" s="86">
        <v>0</v>
      </c>
      <c r="AS47" s="86"/>
      <c r="AT47" s="86"/>
      <c r="AU47" s="86"/>
      <c r="AV47" s="86"/>
      <c r="AW47" s="86"/>
      <c r="AX47" s="86"/>
      <c r="AY47" s="86"/>
      <c r="AZ47" s="86"/>
      <c r="BA47">
        <v>1</v>
      </c>
      <c r="BB47" s="85" t="str">
        <f>REPLACE(INDEX(GroupVertices[Group],MATCH(Edges[[#This Row],[Vertex 1]],GroupVertices[Vertex],0)),1,1,"")</f>
        <v>5</v>
      </c>
      <c r="BC47" s="85" t="str">
        <f>REPLACE(INDEX(GroupVertices[Group],MATCH(Edges[[#This Row],[Vertex 2]],GroupVertices[Vertex],0)),1,1,"")</f>
        <v>5</v>
      </c>
      <c r="BD47" s="51"/>
      <c r="BE47" s="52"/>
      <c r="BF47" s="51"/>
      <c r="BG47" s="52"/>
      <c r="BH47" s="51"/>
      <c r="BI47" s="52"/>
      <c r="BJ47" s="51"/>
      <c r="BK47" s="52"/>
      <c r="BL47" s="51"/>
    </row>
    <row r="48" spans="1:64" ht="15">
      <c r="A48" s="84" t="s">
        <v>237</v>
      </c>
      <c r="B48" s="84" t="s">
        <v>236</v>
      </c>
      <c r="C48" s="53" t="s">
        <v>1910</v>
      </c>
      <c r="D48" s="54">
        <v>3</v>
      </c>
      <c r="E48" s="65" t="s">
        <v>132</v>
      </c>
      <c r="F48" s="55">
        <v>32</v>
      </c>
      <c r="G48" s="53"/>
      <c r="H48" s="57"/>
      <c r="I48" s="56"/>
      <c r="J48" s="56"/>
      <c r="K48" s="36" t="s">
        <v>65</v>
      </c>
      <c r="L48" s="83">
        <v>48</v>
      </c>
      <c r="M48" s="83"/>
      <c r="N48" s="63"/>
      <c r="O48" s="86" t="s">
        <v>309</v>
      </c>
      <c r="P48" s="88">
        <v>43648.52958333334</v>
      </c>
      <c r="Q48" s="86" t="s">
        <v>337</v>
      </c>
      <c r="R48" s="86"/>
      <c r="S48" s="86"/>
      <c r="T48" s="86"/>
      <c r="U48" s="86"/>
      <c r="V48" s="90" t="s">
        <v>427</v>
      </c>
      <c r="W48" s="88">
        <v>43648.52958333334</v>
      </c>
      <c r="X48" s="90" t="s">
        <v>476</v>
      </c>
      <c r="Y48" s="86"/>
      <c r="Z48" s="86"/>
      <c r="AA48" s="92" t="s">
        <v>534</v>
      </c>
      <c r="AB48" s="86"/>
      <c r="AC48" s="86" t="b">
        <v>0</v>
      </c>
      <c r="AD48" s="86">
        <v>0</v>
      </c>
      <c r="AE48" s="92" t="s">
        <v>579</v>
      </c>
      <c r="AF48" s="86" t="b">
        <v>0</v>
      </c>
      <c r="AG48" s="86" t="s">
        <v>595</v>
      </c>
      <c r="AH48" s="86"/>
      <c r="AI48" s="92" t="s">
        <v>579</v>
      </c>
      <c r="AJ48" s="86" t="b">
        <v>0</v>
      </c>
      <c r="AK48" s="86">
        <v>1</v>
      </c>
      <c r="AL48" s="92" t="s">
        <v>533</v>
      </c>
      <c r="AM48" s="86" t="s">
        <v>605</v>
      </c>
      <c r="AN48" s="86" t="b">
        <v>0</v>
      </c>
      <c r="AO48" s="92" t="s">
        <v>533</v>
      </c>
      <c r="AP48" s="86" t="s">
        <v>176</v>
      </c>
      <c r="AQ48" s="86">
        <v>0</v>
      </c>
      <c r="AR48" s="86">
        <v>0</v>
      </c>
      <c r="AS48" s="86"/>
      <c r="AT48" s="86"/>
      <c r="AU48" s="86"/>
      <c r="AV48" s="86"/>
      <c r="AW48" s="86"/>
      <c r="AX48" s="86"/>
      <c r="AY48" s="86"/>
      <c r="AZ48" s="86"/>
      <c r="BA48">
        <v>1</v>
      </c>
      <c r="BB48" s="85" t="str">
        <f>REPLACE(INDEX(GroupVertices[Group],MATCH(Edges[[#This Row],[Vertex 1]],GroupVertices[Vertex],0)),1,1,"")</f>
        <v>5</v>
      </c>
      <c r="BC48" s="85" t="str">
        <f>REPLACE(INDEX(GroupVertices[Group],MATCH(Edges[[#This Row],[Vertex 2]],GroupVertices[Vertex],0)),1,1,"")</f>
        <v>5</v>
      </c>
      <c r="BD48" s="51">
        <v>1</v>
      </c>
      <c r="BE48" s="52">
        <v>3.8461538461538463</v>
      </c>
      <c r="BF48" s="51">
        <v>0</v>
      </c>
      <c r="BG48" s="52">
        <v>0</v>
      </c>
      <c r="BH48" s="51">
        <v>0</v>
      </c>
      <c r="BI48" s="52">
        <v>0</v>
      </c>
      <c r="BJ48" s="51">
        <v>25</v>
      </c>
      <c r="BK48" s="52">
        <v>96.15384615384616</v>
      </c>
      <c r="BL48" s="51">
        <v>26</v>
      </c>
    </row>
    <row r="49" spans="1:64" ht="15">
      <c r="A49" s="84" t="s">
        <v>237</v>
      </c>
      <c r="B49" s="84" t="s">
        <v>290</v>
      </c>
      <c r="C49" s="53" t="s">
        <v>1910</v>
      </c>
      <c r="D49" s="54">
        <v>3</v>
      </c>
      <c r="E49" s="65" t="s">
        <v>132</v>
      </c>
      <c r="F49" s="55">
        <v>32</v>
      </c>
      <c r="G49" s="53"/>
      <c r="H49" s="57"/>
      <c r="I49" s="56"/>
      <c r="J49" s="56"/>
      <c r="K49" s="36" t="s">
        <v>65</v>
      </c>
      <c r="L49" s="83">
        <v>49</v>
      </c>
      <c r="M49" s="83"/>
      <c r="N49" s="63"/>
      <c r="O49" s="86" t="s">
        <v>309</v>
      </c>
      <c r="P49" s="88">
        <v>43649.48800925926</v>
      </c>
      <c r="Q49" s="86" t="s">
        <v>338</v>
      </c>
      <c r="R49" s="86"/>
      <c r="S49" s="86"/>
      <c r="T49" s="86"/>
      <c r="U49" s="86"/>
      <c r="V49" s="90" t="s">
        <v>427</v>
      </c>
      <c r="W49" s="88">
        <v>43649.48800925926</v>
      </c>
      <c r="X49" s="90" t="s">
        <v>477</v>
      </c>
      <c r="Y49" s="86"/>
      <c r="Z49" s="86"/>
      <c r="AA49" s="92" t="s">
        <v>535</v>
      </c>
      <c r="AB49" s="86"/>
      <c r="AC49" s="86" t="b">
        <v>0</v>
      </c>
      <c r="AD49" s="86">
        <v>0</v>
      </c>
      <c r="AE49" s="92" t="s">
        <v>579</v>
      </c>
      <c r="AF49" s="86" t="b">
        <v>0</v>
      </c>
      <c r="AG49" s="86" t="s">
        <v>595</v>
      </c>
      <c r="AH49" s="86"/>
      <c r="AI49" s="92" t="s">
        <v>579</v>
      </c>
      <c r="AJ49" s="86" t="b">
        <v>0</v>
      </c>
      <c r="AK49" s="86">
        <v>2</v>
      </c>
      <c r="AL49" s="92" t="s">
        <v>536</v>
      </c>
      <c r="AM49" s="86" t="s">
        <v>605</v>
      </c>
      <c r="AN49" s="86" t="b">
        <v>0</v>
      </c>
      <c r="AO49" s="92" t="s">
        <v>536</v>
      </c>
      <c r="AP49" s="86" t="s">
        <v>176</v>
      </c>
      <c r="AQ49" s="86">
        <v>0</v>
      </c>
      <c r="AR49" s="86">
        <v>0</v>
      </c>
      <c r="AS49" s="86"/>
      <c r="AT49" s="86"/>
      <c r="AU49" s="86"/>
      <c r="AV49" s="86"/>
      <c r="AW49" s="86"/>
      <c r="AX49" s="86"/>
      <c r="AY49" s="86"/>
      <c r="AZ49" s="86"/>
      <c r="BA49">
        <v>1</v>
      </c>
      <c r="BB49" s="85" t="str">
        <f>REPLACE(INDEX(GroupVertices[Group],MATCH(Edges[[#This Row],[Vertex 1]],GroupVertices[Vertex],0)),1,1,"")</f>
        <v>5</v>
      </c>
      <c r="BC49" s="85" t="str">
        <f>REPLACE(INDEX(GroupVertices[Group],MATCH(Edges[[#This Row],[Vertex 2]],GroupVertices[Vertex],0)),1,1,"")</f>
        <v>5</v>
      </c>
      <c r="BD49" s="51"/>
      <c r="BE49" s="52"/>
      <c r="BF49" s="51"/>
      <c r="BG49" s="52"/>
      <c r="BH49" s="51"/>
      <c r="BI49" s="52"/>
      <c r="BJ49" s="51"/>
      <c r="BK49" s="52"/>
      <c r="BL49" s="51"/>
    </row>
    <row r="50" spans="1:64" ht="15">
      <c r="A50" s="84" t="s">
        <v>237</v>
      </c>
      <c r="B50" s="84" t="s">
        <v>238</v>
      </c>
      <c r="C50" s="53" t="s">
        <v>1910</v>
      </c>
      <c r="D50" s="54">
        <v>3</v>
      </c>
      <c r="E50" s="65" t="s">
        <v>132</v>
      </c>
      <c r="F50" s="55">
        <v>32</v>
      </c>
      <c r="G50" s="53"/>
      <c r="H50" s="57"/>
      <c r="I50" s="56"/>
      <c r="J50" s="56"/>
      <c r="K50" s="36" t="s">
        <v>65</v>
      </c>
      <c r="L50" s="83">
        <v>50</v>
      </c>
      <c r="M50" s="83"/>
      <c r="N50" s="63"/>
      <c r="O50" s="86" t="s">
        <v>309</v>
      </c>
      <c r="P50" s="88">
        <v>43649.48800925926</v>
      </c>
      <c r="Q50" s="86" t="s">
        <v>338</v>
      </c>
      <c r="R50" s="86"/>
      <c r="S50" s="86"/>
      <c r="T50" s="86"/>
      <c r="U50" s="86"/>
      <c r="V50" s="90" t="s">
        <v>427</v>
      </c>
      <c r="W50" s="88">
        <v>43649.48800925926</v>
      </c>
      <c r="X50" s="90" t="s">
        <v>477</v>
      </c>
      <c r="Y50" s="86"/>
      <c r="Z50" s="86"/>
      <c r="AA50" s="92" t="s">
        <v>535</v>
      </c>
      <c r="AB50" s="86"/>
      <c r="AC50" s="86" t="b">
        <v>0</v>
      </c>
      <c r="AD50" s="86">
        <v>0</v>
      </c>
      <c r="AE50" s="92" t="s">
        <v>579</v>
      </c>
      <c r="AF50" s="86" t="b">
        <v>0</v>
      </c>
      <c r="AG50" s="86" t="s">
        <v>595</v>
      </c>
      <c r="AH50" s="86"/>
      <c r="AI50" s="92" t="s">
        <v>579</v>
      </c>
      <c r="AJ50" s="86" t="b">
        <v>0</v>
      </c>
      <c r="AK50" s="86">
        <v>2</v>
      </c>
      <c r="AL50" s="92" t="s">
        <v>536</v>
      </c>
      <c r="AM50" s="86" t="s">
        <v>605</v>
      </c>
      <c r="AN50" s="86" t="b">
        <v>0</v>
      </c>
      <c r="AO50" s="92" t="s">
        <v>536</v>
      </c>
      <c r="AP50" s="86" t="s">
        <v>176</v>
      </c>
      <c r="AQ50" s="86">
        <v>0</v>
      </c>
      <c r="AR50" s="86">
        <v>0</v>
      </c>
      <c r="AS50" s="86"/>
      <c r="AT50" s="86"/>
      <c r="AU50" s="86"/>
      <c r="AV50" s="86"/>
      <c r="AW50" s="86"/>
      <c r="AX50" s="86"/>
      <c r="AY50" s="86"/>
      <c r="AZ50" s="86"/>
      <c r="BA50">
        <v>1</v>
      </c>
      <c r="BB50" s="85" t="str">
        <f>REPLACE(INDEX(GroupVertices[Group],MATCH(Edges[[#This Row],[Vertex 1]],GroupVertices[Vertex],0)),1,1,"")</f>
        <v>5</v>
      </c>
      <c r="BC50" s="85" t="str">
        <f>REPLACE(INDEX(GroupVertices[Group],MATCH(Edges[[#This Row],[Vertex 2]],GroupVertices[Vertex],0)),1,1,"")</f>
        <v>5</v>
      </c>
      <c r="BD50" s="51">
        <v>0</v>
      </c>
      <c r="BE50" s="52">
        <v>0</v>
      </c>
      <c r="BF50" s="51">
        <v>3</v>
      </c>
      <c r="BG50" s="52">
        <v>13.043478260869565</v>
      </c>
      <c r="BH50" s="51">
        <v>0</v>
      </c>
      <c r="BI50" s="52">
        <v>0</v>
      </c>
      <c r="BJ50" s="51">
        <v>20</v>
      </c>
      <c r="BK50" s="52">
        <v>86.95652173913044</v>
      </c>
      <c r="BL50" s="51">
        <v>23</v>
      </c>
    </row>
    <row r="51" spans="1:64" ht="15">
      <c r="A51" s="84" t="s">
        <v>238</v>
      </c>
      <c r="B51" s="84" t="s">
        <v>290</v>
      </c>
      <c r="C51" s="53" t="s">
        <v>1910</v>
      </c>
      <c r="D51" s="54">
        <v>3</v>
      </c>
      <c r="E51" s="65" t="s">
        <v>132</v>
      </c>
      <c r="F51" s="55">
        <v>32</v>
      </c>
      <c r="G51" s="53"/>
      <c r="H51" s="57"/>
      <c r="I51" s="56"/>
      <c r="J51" s="56"/>
      <c r="K51" s="36" t="s">
        <v>65</v>
      </c>
      <c r="L51" s="83">
        <v>51</v>
      </c>
      <c r="M51" s="83"/>
      <c r="N51" s="63"/>
      <c r="O51" s="86" t="s">
        <v>308</v>
      </c>
      <c r="P51" s="88">
        <v>43649.452199074076</v>
      </c>
      <c r="Q51" s="86" t="s">
        <v>339</v>
      </c>
      <c r="R51" s="86"/>
      <c r="S51" s="86"/>
      <c r="T51" s="86"/>
      <c r="U51" s="86"/>
      <c r="V51" s="90" t="s">
        <v>428</v>
      </c>
      <c r="W51" s="88">
        <v>43649.452199074076</v>
      </c>
      <c r="X51" s="90" t="s">
        <v>478</v>
      </c>
      <c r="Y51" s="86"/>
      <c r="Z51" s="86"/>
      <c r="AA51" s="92" t="s">
        <v>536</v>
      </c>
      <c r="AB51" s="92" t="s">
        <v>572</v>
      </c>
      <c r="AC51" s="86" t="b">
        <v>0</v>
      </c>
      <c r="AD51" s="86">
        <v>0</v>
      </c>
      <c r="AE51" s="92" t="s">
        <v>588</v>
      </c>
      <c r="AF51" s="86" t="b">
        <v>0</v>
      </c>
      <c r="AG51" s="86" t="s">
        <v>595</v>
      </c>
      <c r="AH51" s="86"/>
      <c r="AI51" s="92" t="s">
        <v>579</v>
      </c>
      <c r="AJ51" s="86" t="b">
        <v>0</v>
      </c>
      <c r="AK51" s="86">
        <v>2</v>
      </c>
      <c r="AL51" s="92" t="s">
        <v>579</v>
      </c>
      <c r="AM51" s="86" t="s">
        <v>600</v>
      </c>
      <c r="AN51" s="86" t="b">
        <v>0</v>
      </c>
      <c r="AO51" s="92" t="s">
        <v>572</v>
      </c>
      <c r="AP51" s="86" t="s">
        <v>176</v>
      </c>
      <c r="AQ51" s="86">
        <v>0</v>
      </c>
      <c r="AR51" s="86">
        <v>0</v>
      </c>
      <c r="AS51" s="86"/>
      <c r="AT51" s="86"/>
      <c r="AU51" s="86"/>
      <c r="AV51" s="86"/>
      <c r="AW51" s="86"/>
      <c r="AX51" s="86"/>
      <c r="AY51" s="86"/>
      <c r="AZ51" s="86"/>
      <c r="BA51">
        <v>1</v>
      </c>
      <c r="BB51" s="85" t="str">
        <f>REPLACE(INDEX(GroupVertices[Group],MATCH(Edges[[#This Row],[Vertex 1]],GroupVertices[Vertex],0)),1,1,"")</f>
        <v>5</v>
      </c>
      <c r="BC51" s="85" t="str">
        <f>REPLACE(INDEX(GroupVertices[Group],MATCH(Edges[[#This Row],[Vertex 2]],GroupVertices[Vertex],0)),1,1,"")</f>
        <v>5</v>
      </c>
      <c r="BD51" s="51">
        <v>2</v>
      </c>
      <c r="BE51" s="52">
        <v>4.444444444444445</v>
      </c>
      <c r="BF51" s="51">
        <v>7</v>
      </c>
      <c r="BG51" s="52">
        <v>15.555555555555555</v>
      </c>
      <c r="BH51" s="51">
        <v>0</v>
      </c>
      <c r="BI51" s="52">
        <v>0</v>
      </c>
      <c r="BJ51" s="51">
        <v>36</v>
      </c>
      <c r="BK51" s="52">
        <v>80</v>
      </c>
      <c r="BL51" s="51">
        <v>45</v>
      </c>
    </row>
    <row r="52" spans="1:64" ht="15">
      <c r="A52" s="84" t="s">
        <v>239</v>
      </c>
      <c r="B52" s="84" t="s">
        <v>290</v>
      </c>
      <c r="C52" s="53" t="s">
        <v>1910</v>
      </c>
      <c r="D52" s="54">
        <v>3</v>
      </c>
      <c r="E52" s="65" t="s">
        <v>132</v>
      </c>
      <c r="F52" s="55">
        <v>32</v>
      </c>
      <c r="G52" s="53"/>
      <c r="H52" s="57"/>
      <c r="I52" s="56"/>
      <c r="J52" s="56"/>
      <c r="K52" s="36" t="s">
        <v>65</v>
      </c>
      <c r="L52" s="83">
        <v>52</v>
      </c>
      <c r="M52" s="83"/>
      <c r="N52" s="63"/>
      <c r="O52" s="86" t="s">
        <v>309</v>
      </c>
      <c r="P52" s="88">
        <v>43649.49061342593</v>
      </c>
      <c r="Q52" s="86" t="s">
        <v>338</v>
      </c>
      <c r="R52" s="86"/>
      <c r="S52" s="86"/>
      <c r="T52" s="86"/>
      <c r="U52" s="86"/>
      <c r="V52" s="90" t="s">
        <v>429</v>
      </c>
      <c r="W52" s="88">
        <v>43649.49061342593</v>
      </c>
      <c r="X52" s="90" t="s">
        <v>479</v>
      </c>
      <c r="Y52" s="86"/>
      <c r="Z52" s="86"/>
      <c r="AA52" s="92" t="s">
        <v>537</v>
      </c>
      <c r="AB52" s="86"/>
      <c r="AC52" s="86" t="b">
        <v>0</v>
      </c>
      <c r="AD52" s="86">
        <v>0</v>
      </c>
      <c r="AE52" s="92" t="s">
        <v>579</v>
      </c>
      <c r="AF52" s="86" t="b">
        <v>0</v>
      </c>
      <c r="AG52" s="86" t="s">
        <v>595</v>
      </c>
      <c r="AH52" s="86"/>
      <c r="AI52" s="92" t="s">
        <v>579</v>
      </c>
      <c r="AJ52" s="86" t="b">
        <v>0</v>
      </c>
      <c r="AK52" s="86">
        <v>2</v>
      </c>
      <c r="AL52" s="92" t="s">
        <v>536</v>
      </c>
      <c r="AM52" s="86" t="s">
        <v>606</v>
      </c>
      <c r="AN52" s="86" t="b">
        <v>0</v>
      </c>
      <c r="AO52" s="92" t="s">
        <v>536</v>
      </c>
      <c r="AP52" s="86" t="s">
        <v>176</v>
      </c>
      <c r="AQ52" s="86">
        <v>0</v>
      </c>
      <c r="AR52" s="86">
        <v>0</v>
      </c>
      <c r="AS52" s="86"/>
      <c r="AT52" s="86"/>
      <c r="AU52" s="86"/>
      <c r="AV52" s="86"/>
      <c r="AW52" s="86"/>
      <c r="AX52" s="86"/>
      <c r="AY52" s="86"/>
      <c r="AZ52" s="86"/>
      <c r="BA52">
        <v>1</v>
      </c>
      <c r="BB52" s="85" t="str">
        <f>REPLACE(INDEX(GroupVertices[Group],MATCH(Edges[[#This Row],[Vertex 1]],GroupVertices[Vertex],0)),1,1,"")</f>
        <v>5</v>
      </c>
      <c r="BC52" s="85" t="str">
        <f>REPLACE(INDEX(GroupVertices[Group],MATCH(Edges[[#This Row],[Vertex 2]],GroupVertices[Vertex],0)),1,1,"")</f>
        <v>5</v>
      </c>
      <c r="BD52" s="51"/>
      <c r="BE52" s="52"/>
      <c r="BF52" s="51"/>
      <c r="BG52" s="52"/>
      <c r="BH52" s="51"/>
      <c r="BI52" s="52"/>
      <c r="BJ52" s="51"/>
      <c r="BK52" s="52"/>
      <c r="BL52" s="51"/>
    </row>
    <row r="53" spans="1:64" ht="15">
      <c r="A53" s="84" t="s">
        <v>239</v>
      </c>
      <c r="B53" s="84" t="s">
        <v>238</v>
      </c>
      <c r="C53" s="53" t="s">
        <v>1910</v>
      </c>
      <c r="D53" s="54">
        <v>3</v>
      </c>
      <c r="E53" s="65" t="s">
        <v>132</v>
      </c>
      <c r="F53" s="55">
        <v>32</v>
      </c>
      <c r="G53" s="53"/>
      <c r="H53" s="57"/>
      <c r="I53" s="56"/>
      <c r="J53" s="56"/>
      <c r="K53" s="36" t="s">
        <v>65</v>
      </c>
      <c r="L53" s="83">
        <v>53</v>
      </c>
      <c r="M53" s="83"/>
      <c r="N53" s="63"/>
      <c r="O53" s="86" t="s">
        <v>309</v>
      </c>
      <c r="P53" s="88">
        <v>43649.49061342593</v>
      </c>
      <c r="Q53" s="86" t="s">
        <v>338</v>
      </c>
      <c r="R53" s="86"/>
      <c r="S53" s="86"/>
      <c r="T53" s="86"/>
      <c r="U53" s="86"/>
      <c r="V53" s="90" t="s">
        <v>429</v>
      </c>
      <c r="W53" s="88">
        <v>43649.49061342593</v>
      </c>
      <c r="X53" s="90" t="s">
        <v>479</v>
      </c>
      <c r="Y53" s="86"/>
      <c r="Z53" s="86"/>
      <c r="AA53" s="92" t="s">
        <v>537</v>
      </c>
      <c r="AB53" s="86"/>
      <c r="AC53" s="86" t="b">
        <v>0</v>
      </c>
      <c r="AD53" s="86">
        <v>0</v>
      </c>
      <c r="AE53" s="92" t="s">
        <v>579</v>
      </c>
      <c r="AF53" s="86" t="b">
        <v>0</v>
      </c>
      <c r="AG53" s="86" t="s">
        <v>595</v>
      </c>
      <c r="AH53" s="86"/>
      <c r="AI53" s="92" t="s">
        <v>579</v>
      </c>
      <c r="AJ53" s="86" t="b">
        <v>0</v>
      </c>
      <c r="AK53" s="86">
        <v>2</v>
      </c>
      <c r="AL53" s="92" t="s">
        <v>536</v>
      </c>
      <c r="AM53" s="86" t="s">
        <v>606</v>
      </c>
      <c r="AN53" s="86" t="b">
        <v>0</v>
      </c>
      <c r="AO53" s="92" t="s">
        <v>536</v>
      </c>
      <c r="AP53" s="86" t="s">
        <v>176</v>
      </c>
      <c r="AQ53" s="86">
        <v>0</v>
      </c>
      <c r="AR53" s="86">
        <v>0</v>
      </c>
      <c r="AS53" s="86"/>
      <c r="AT53" s="86"/>
      <c r="AU53" s="86"/>
      <c r="AV53" s="86"/>
      <c r="AW53" s="86"/>
      <c r="AX53" s="86"/>
      <c r="AY53" s="86"/>
      <c r="AZ53" s="86"/>
      <c r="BA53">
        <v>1</v>
      </c>
      <c r="BB53" s="85" t="str">
        <f>REPLACE(INDEX(GroupVertices[Group],MATCH(Edges[[#This Row],[Vertex 1]],GroupVertices[Vertex],0)),1,1,"")</f>
        <v>5</v>
      </c>
      <c r="BC53" s="85" t="str">
        <f>REPLACE(INDEX(GroupVertices[Group],MATCH(Edges[[#This Row],[Vertex 2]],GroupVertices[Vertex],0)),1,1,"")</f>
        <v>5</v>
      </c>
      <c r="BD53" s="51">
        <v>0</v>
      </c>
      <c r="BE53" s="52">
        <v>0</v>
      </c>
      <c r="BF53" s="51">
        <v>3</v>
      </c>
      <c r="BG53" s="52">
        <v>13.043478260869565</v>
      </c>
      <c r="BH53" s="51">
        <v>0</v>
      </c>
      <c r="BI53" s="52">
        <v>0</v>
      </c>
      <c r="BJ53" s="51">
        <v>20</v>
      </c>
      <c r="BK53" s="52">
        <v>86.95652173913044</v>
      </c>
      <c r="BL53" s="51">
        <v>23</v>
      </c>
    </row>
    <row r="54" spans="1:64" ht="15">
      <c r="A54" s="84" t="s">
        <v>240</v>
      </c>
      <c r="B54" s="84" t="s">
        <v>242</v>
      </c>
      <c r="C54" s="53" t="s">
        <v>1910</v>
      </c>
      <c r="D54" s="54">
        <v>3</v>
      </c>
      <c r="E54" s="65" t="s">
        <v>132</v>
      </c>
      <c r="F54" s="55">
        <v>32</v>
      </c>
      <c r="G54" s="53"/>
      <c r="H54" s="57"/>
      <c r="I54" s="56"/>
      <c r="J54" s="56"/>
      <c r="K54" s="36" t="s">
        <v>65</v>
      </c>
      <c r="L54" s="83">
        <v>54</v>
      </c>
      <c r="M54" s="83"/>
      <c r="N54" s="63"/>
      <c r="O54" s="86" t="s">
        <v>309</v>
      </c>
      <c r="P54" s="88">
        <v>43649.58059027778</v>
      </c>
      <c r="Q54" s="86" t="s">
        <v>340</v>
      </c>
      <c r="R54" s="86"/>
      <c r="S54" s="86"/>
      <c r="T54" s="86"/>
      <c r="U54" s="86"/>
      <c r="V54" s="90" t="s">
        <v>430</v>
      </c>
      <c r="W54" s="88">
        <v>43649.58059027778</v>
      </c>
      <c r="X54" s="90" t="s">
        <v>480</v>
      </c>
      <c r="Y54" s="86"/>
      <c r="Z54" s="86"/>
      <c r="AA54" s="92" t="s">
        <v>538</v>
      </c>
      <c r="AB54" s="86"/>
      <c r="AC54" s="86" t="b">
        <v>0</v>
      </c>
      <c r="AD54" s="86">
        <v>0</v>
      </c>
      <c r="AE54" s="92" t="s">
        <v>579</v>
      </c>
      <c r="AF54" s="86" t="b">
        <v>0</v>
      </c>
      <c r="AG54" s="86" t="s">
        <v>595</v>
      </c>
      <c r="AH54" s="86"/>
      <c r="AI54" s="92" t="s">
        <v>579</v>
      </c>
      <c r="AJ54" s="86" t="b">
        <v>0</v>
      </c>
      <c r="AK54" s="86">
        <v>2</v>
      </c>
      <c r="AL54" s="92" t="s">
        <v>540</v>
      </c>
      <c r="AM54" s="86" t="s">
        <v>600</v>
      </c>
      <c r="AN54" s="86" t="b">
        <v>0</v>
      </c>
      <c r="AO54" s="92" t="s">
        <v>540</v>
      </c>
      <c r="AP54" s="86" t="s">
        <v>176</v>
      </c>
      <c r="AQ54" s="86">
        <v>0</v>
      </c>
      <c r="AR54" s="86">
        <v>0</v>
      </c>
      <c r="AS54" s="86"/>
      <c r="AT54" s="86"/>
      <c r="AU54" s="86"/>
      <c r="AV54" s="86"/>
      <c r="AW54" s="86"/>
      <c r="AX54" s="86"/>
      <c r="AY54" s="86"/>
      <c r="AZ54" s="86"/>
      <c r="BA54">
        <v>1</v>
      </c>
      <c r="BB54" s="85" t="str">
        <f>REPLACE(INDEX(GroupVertices[Group],MATCH(Edges[[#This Row],[Vertex 1]],GroupVertices[Vertex],0)),1,1,"")</f>
        <v>11</v>
      </c>
      <c r="BC54" s="85" t="str">
        <f>REPLACE(INDEX(GroupVertices[Group],MATCH(Edges[[#This Row],[Vertex 2]],GroupVertices[Vertex],0)),1,1,"")</f>
        <v>11</v>
      </c>
      <c r="BD54" s="51">
        <v>0</v>
      </c>
      <c r="BE54" s="52">
        <v>0</v>
      </c>
      <c r="BF54" s="51">
        <v>1</v>
      </c>
      <c r="BG54" s="52">
        <v>4.761904761904762</v>
      </c>
      <c r="BH54" s="51">
        <v>0</v>
      </c>
      <c r="BI54" s="52">
        <v>0</v>
      </c>
      <c r="BJ54" s="51">
        <v>20</v>
      </c>
      <c r="BK54" s="52">
        <v>95.23809523809524</v>
      </c>
      <c r="BL54" s="51">
        <v>21</v>
      </c>
    </row>
    <row r="55" spans="1:64" ht="15">
      <c r="A55" s="84" t="s">
        <v>241</v>
      </c>
      <c r="B55" s="84" t="s">
        <v>291</v>
      </c>
      <c r="C55" s="53" t="s">
        <v>1910</v>
      </c>
      <c r="D55" s="54">
        <v>3</v>
      </c>
      <c r="E55" s="65" t="s">
        <v>132</v>
      </c>
      <c r="F55" s="55">
        <v>32</v>
      </c>
      <c r="G55" s="53"/>
      <c r="H55" s="57"/>
      <c r="I55" s="56"/>
      <c r="J55" s="56"/>
      <c r="K55" s="36" t="s">
        <v>65</v>
      </c>
      <c r="L55" s="83">
        <v>55</v>
      </c>
      <c r="M55" s="83"/>
      <c r="N55" s="63"/>
      <c r="O55" s="86" t="s">
        <v>308</v>
      </c>
      <c r="P55" s="88">
        <v>43649.64612268518</v>
      </c>
      <c r="Q55" s="86" t="s">
        <v>341</v>
      </c>
      <c r="R55" s="86"/>
      <c r="S55" s="86"/>
      <c r="T55" s="86"/>
      <c r="U55" s="86"/>
      <c r="V55" s="90" t="s">
        <v>431</v>
      </c>
      <c r="W55" s="88">
        <v>43649.64612268518</v>
      </c>
      <c r="X55" s="90" t="s">
        <v>481</v>
      </c>
      <c r="Y55" s="86"/>
      <c r="Z55" s="86"/>
      <c r="AA55" s="92" t="s">
        <v>539</v>
      </c>
      <c r="AB55" s="92" t="s">
        <v>573</v>
      </c>
      <c r="AC55" s="86" t="b">
        <v>0</v>
      </c>
      <c r="AD55" s="86">
        <v>8</v>
      </c>
      <c r="AE55" s="92" t="s">
        <v>589</v>
      </c>
      <c r="AF55" s="86" t="b">
        <v>0</v>
      </c>
      <c r="AG55" s="86" t="s">
        <v>596</v>
      </c>
      <c r="AH55" s="86"/>
      <c r="AI55" s="92" t="s">
        <v>579</v>
      </c>
      <c r="AJ55" s="86" t="b">
        <v>0</v>
      </c>
      <c r="AK55" s="86">
        <v>0</v>
      </c>
      <c r="AL55" s="92" t="s">
        <v>579</v>
      </c>
      <c r="AM55" s="86" t="s">
        <v>600</v>
      </c>
      <c r="AN55" s="86" t="b">
        <v>0</v>
      </c>
      <c r="AO55" s="92" t="s">
        <v>573</v>
      </c>
      <c r="AP55" s="86" t="s">
        <v>176</v>
      </c>
      <c r="AQ55" s="86">
        <v>0</v>
      </c>
      <c r="AR55" s="86">
        <v>0</v>
      </c>
      <c r="AS55" s="86"/>
      <c r="AT55" s="86"/>
      <c r="AU55" s="86"/>
      <c r="AV55" s="86"/>
      <c r="AW55" s="86"/>
      <c r="AX55" s="86"/>
      <c r="AY55" s="86"/>
      <c r="AZ55" s="86"/>
      <c r="BA55">
        <v>1</v>
      </c>
      <c r="BB55" s="85" t="str">
        <f>REPLACE(INDEX(GroupVertices[Group],MATCH(Edges[[#This Row],[Vertex 1]],GroupVertices[Vertex],0)),1,1,"")</f>
        <v>20</v>
      </c>
      <c r="BC55" s="85" t="str">
        <f>REPLACE(INDEX(GroupVertices[Group],MATCH(Edges[[#This Row],[Vertex 2]],GroupVertices[Vertex],0)),1,1,"")</f>
        <v>20</v>
      </c>
      <c r="BD55" s="51">
        <v>0</v>
      </c>
      <c r="BE55" s="52">
        <v>0</v>
      </c>
      <c r="BF55" s="51">
        <v>0</v>
      </c>
      <c r="BG55" s="52">
        <v>0</v>
      </c>
      <c r="BH55" s="51">
        <v>0</v>
      </c>
      <c r="BI55" s="52">
        <v>0</v>
      </c>
      <c r="BJ55" s="51">
        <v>27</v>
      </c>
      <c r="BK55" s="52">
        <v>100</v>
      </c>
      <c r="BL55" s="51">
        <v>27</v>
      </c>
    </row>
    <row r="56" spans="1:64" ht="15">
      <c r="A56" s="84" t="s">
        <v>242</v>
      </c>
      <c r="B56" s="84" t="s">
        <v>242</v>
      </c>
      <c r="C56" s="53" t="s">
        <v>1910</v>
      </c>
      <c r="D56" s="54">
        <v>3</v>
      </c>
      <c r="E56" s="65" t="s">
        <v>132</v>
      </c>
      <c r="F56" s="55">
        <v>32</v>
      </c>
      <c r="G56" s="53"/>
      <c r="H56" s="57"/>
      <c r="I56" s="56"/>
      <c r="J56" s="56"/>
      <c r="K56" s="36" t="s">
        <v>65</v>
      </c>
      <c r="L56" s="83">
        <v>56</v>
      </c>
      <c r="M56" s="83"/>
      <c r="N56" s="63"/>
      <c r="O56" s="86" t="s">
        <v>176</v>
      </c>
      <c r="P56" s="88">
        <v>43649.55740740741</v>
      </c>
      <c r="Q56" s="86" t="s">
        <v>342</v>
      </c>
      <c r="R56" s="86"/>
      <c r="S56" s="86"/>
      <c r="T56" s="86" t="s">
        <v>393</v>
      </c>
      <c r="U56" s="86"/>
      <c r="V56" s="90" t="s">
        <v>432</v>
      </c>
      <c r="W56" s="88">
        <v>43649.55740740741</v>
      </c>
      <c r="X56" s="90" t="s">
        <v>482</v>
      </c>
      <c r="Y56" s="86"/>
      <c r="Z56" s="86"/>
      <c r="AA56" s="92" t="s">
        <v>540</v>
      </c>
      <c r="AB56" s="86"/>
      <c r="AC56" s="86" t="b">
        <v>0</v>
      </c>
      <c r="AD56" s="86">
        <v>6</v>
      </c>
      <c r="AE56" s="92" t="s">
        <v>579</v>
      </c>
      <c r="AF56" s="86" t="b">
        <v>0</v>
      </c>
      <c r="AG56" s="86" t="s">
        <v>595</v>
      </c>
      <c r="AH56" s="86"/>
      <c r="AI56" s="92" t="s">
        <v>579</v>
      </c>
      <c r="AJ56" s="86" t="b">
        <v>0</v>
      </c>
      <c r="AK56" s="86">
        <v>2</v>
      </c>
      <c r="AL56" s="92" t="s">
        <v>579</v>
      </c>
      <c r="AM56" s="86" t="s">
        <v>600</v>
      </c>
      <c r="AN56" s="86" t="b">
        <v>0</v>
      </c>
      <c r="AO56" s="92" t="s">
        <v>540</v>
      </c>
      <c r="AP56" s="86" t="s">
        <v>176</v>
      </c>
      <c r="AQ56" s="86">
        <v>0</v>
      </c>
      <c r="AR56" s="86">
        <v>0</v>
      </c>
      <c r="AS56" s="86" t="s">
        <v>612</v>
      </c>
      <c r="AT56" s="86" t="s">
        <v>613</v>
      </c>
      <c r="AU56" s="86" t="s">
        <v>615</v>
      </c>
      <c r="AV56" s="86" t="s">
        <v>619</v>
      </c>
      <c r="AW56" s="93" t="s">
        <v>622</v>
      </c>
      <c r="AX56" s="86" t="s">
        <v>625</v>
      </c>
      <c r="AY56" s="86" t="s">
        <v>626</v>
      </c>
      <c r="AZ56" s="90" t="s">
        <v>629</v>
      </c>
      <c r="BA56">
        <v>1</v>
      </c>
      <c r="BB56" s="85" t="str">
        <f>REPLACE(INDEX(GroupVertices[Group],MATCH(Edges[[#This Row],[Vertex 1]],GroupVertices[Vertex],0)),1,1,"")</f>
        <v>11</v>
      </c>
      <c r="BC56" s="85" t="str">
        <f>REPLACE(INDEX(GroupVertices[Group],MATCH(Edges[[#This Row],[Vertex 2]],GroupVertices[Vertex],0)),1,1,"")</f>
        <v>11</v>
      </c>
      <c r="BD56" s="51">
        <v>1</v>
      </c>
      <c r="BE56" s="52">
        <v>2.7027027027027026</v>
      </c>
      <c r="BF56" s="51">
        <v>1</v>
      </c>
      <c r="BG56" s="52">
        <v>2.7027027027027026</v>
      </c>
      <c r="BH56" s="51">
        <v>0</v>
      </c>
      <c r="BI56" s="52">
        <v>0</v>
      </c>
      <c r="BJ56" s="51">
        <v>35</v>
      </c>
      <c r="BK56" s="52">
        <v>94.5945945945946</v>
      </c>
      <c r="BL56" s="51">
        <v>37</v>
      </c>
    </row>
    <row r="57" spans="1:64" ht="15">
      <c r="A57" s="84" t="s">
        <v>243</v>
      </c>
      <c r="B57" s="84" t="s">
        <v>242</v>
      </c>
      <c r="C57" s="53" t="s">
        <v>1910</v>
      </c>
      <c r="D57" s="54">
        <v>3</v>
      </c>
      <c r="E57" s="65" t="s">
        <v>132</v>
      </c>
      <c r="F57" s="55">
        <v>32</v>
      </c>
      <c r="G57" s="53"/>
      <c r="H57" s="57"/>
      <c r="I57" s="56"/>
      <c r="J57" s="56"/>
      <c r="K57" s="36" t="s">
        <v>65</v>
      </c>
      <c r="L57" s="83">
        <v>57</v>
      </c>
      <c r="M57" s="83"/>
      <c r="N57" s="63"/>
      <c r="O57" s="86" t="s">
        <v>309</v>
      </c>
      <c r="P57" s="88">
        <v>43649.65336805556</v>
      </c>
      <c r="Q57" s="86" t="s">
        <v>340</v>
      </c>
      <c r="R57" s="86"/>
      <c r="S57" s="86"/>
      <c r="T57" s="86"/>
      <c r="U57" s="86"/>
      <c r="V57" s="90" t="s">
        <v>433</v>
      </c>
      <c r="W57" s="88">
        <v>43649.65336805556</v>
      </c>
      <c r="X57" s="90" t="s">
        <v>483</v>
      </c>
      <c r="Y57" s="86"/>
      <c r="Z57" s="86"/>
      <c r="AA57" s="92" t="s">
        <v>541</v>
      </c>
      <c r="AB57" s="86"/>
      <c r="AC57" s="86" t="b">
        <v>0</v>
      </c>
      <c r="AD57" s="86">
        <v>0</v>
      </c>
      <c r="AE57" s="92" t="s">
        <v>579</v>
      </c>
      <c r="AF57" s="86" t="b">
        <v>0</v>
      </c>
      <c r="AG57" s="86" t="s">
        <v>595</v>
      </c>
      <c r="AH57" s="86"/>
      <c r="AI57" s="92" t="s">
        <v>579</v>
      </c>
      <c r="AJ57" s="86" t="b">
        <v>0</v>
      </c>
      <c r="AK57" s="86">
        <v>2</v>
      </c>
      <c r="AL57" s="92" t="s">
        <v>540</v>
      </c>
      <c r="AM57" s="86" t="s">
        <v>600</v>
      </c>
      <c r="AN57" s="86" t="b">
        <v>0</v>
      </c>
      <c r="AO57" s="92" t="s">
        <v>540</v>
      </c>
      <c r="AP57" s="86" t="s">
        <v>176</v>
      </c>
      <c r="AQ57" s="86">
        <v>0</v>
      </c>
      <c r="AR57" s="86">
        <v>0</v>
      </c>
      <c r="AS57" s="86"/>
      <c r="AT57" s="86"/>
      <c r="AU57" s="86"/>
      <c r="AV57" s="86"/>
      <c r="AW57" s="86"/>
      <c r="AX57" s="86"/>
      <c r="AY57" s="86"/>
      <c r="AZ57" s="86"/>
      <c r="BA57">
        <v>1</v>
      </c>
      <c r="BB57" s="85" t="str">
        <f>REPLACE(INDEX(GroupVertices[Group],MATCH(Edges[[#This Row],[Vertex 1]],GroupVertices[Vertex],0)),1,1,"")</f>
        <v>11</v>
      </c>
      <c r="BC57" s="85" t="str">
        <f>REPLACE(INDEX(GroupVertices[Group],MATCH(Edges[[#This Row],[Vertex 2]],GroupVertices[Vertex],0)),1,1,"")</f>
        <v>11</v>
      </c>
      <c r="BD57" s="51">
        <v>0</v>
      </c>
      <c r="BE57" s="52">
        <v>0</v>
      </c>
      <c r="BF57" s="51">
        <v>1</v>
      </c>
      <c r="BG57" s="52">
        <v>4.761904761904762</v>
      </c>
      <c r="BH57" s="51">
        <v>0</v>
      </c>
      <c r="BI57" s="52">
        <v>0</v>
      </c>
      <c r="BJ57" s="51">
        <v>20</v>
      </c>
      <c r="BK57" s="52">
        <v>95.23809523809524</v>
      </c>
      <c r="BL57" s="51">
        <v>21</v>
      </c>
    </row>
    <row r="58" spans="1:64" ht="15">
      <c r="A58" s="84" t="s">
        <v>244</v>
      </c>
      <c r="B58" s="84" t="s">
        <v>250</v>
      </c>
      <c r="C58" s="53" t="s">
        <v>1910</v>
      </c>
      <c r="D58" s="54">
        <v>3</v>
      </c>
      <c r="E58" s="65" t="s">
        <v>132</v>
      </c>
      <c r="F58" s="55">
        <v>32</v>
      </c>
      <c r="G58" s="53"/>
      <c r="H58" s="57"/>
      <c r="I58" s="56"/>
      <c r="J58" s="56"/>
      <c r="K58" s="36" t="s">
        <v>65</v>
      </c>
      <c r="L58" s="83">
        <v>58</v>
      </c>
      <c r="M58" s="83"/>
      <c r="N58" s="63"/>
      <c r="O58" s="86" t="s">
        <v>309</v>
      </c>
      <c r="P58" s="88">
        <v>43650.362662037034</v>
      </c>
      <c r="Q58" s="86" t="s">
        <v>343</v>
      </c>
      <c r="R58" s="86"/>
      <c r="S58" s="86"/>
      <c r="T58" s="86"/>
      <c r="U58" s="86"/>
      <c r="V58" s="90" t="s">
        <v>434</v>
      </c>
      <c r="W58" s="88">
        <v>43650.362662037034</v>
      </c>
      <c r="X58" s="90" t="s">
        <v>484</v>
      </c>
      <c r="Y58" s="86"/>
      <c r="Z58" s="86"/>
      <c r="AA58" s="92" t="s">
        <v>542</v>
      </c>
      <c r="AB58" s="86"/>
      <c r="AC58" s="86" t="b">
        <v>0</v>
      </c>
      <c r="AD58" s="86">
        <v>0</v>
      </c>
      <c r="AE58" s="92" t="s">
        <v>579</v>
      </c>
      <c r="AF58" s="86" t="b">
        <v>0</v>
      </c>
      <c r="AG58" s="86" t="s">
        <v>595</v>
      </c>
      <c r="AH58" s="86"/>
      <c r="AI58" s="92" t="s">
        <v>579</v>
      </c>
      <c r="AJ58" s="86" t="b">
        <v>0</v>
      </c>
      <c r="AK58" s="86">
        <v>8</v>
      </c>
      <c r="AL58" s="92" t="s">
        <v>547</v>
      </c>
      <c r="AM58" s="86" t="s">
        <v>603</v>
      </c>
      <c r="AN58" s="86" t="b">
        <v>0</v>
      </c>
      <c r="AO58" s="92" t="s">
        <v>547</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c r="BE58" s="52"/>
      <c r="BF58" s="51"/>
      <c r="BG58" s="52"/>
      <c r="BH58" s="51"/>
      <c r="BI58" s="52"/>
      <c r="BJ58" s="51"/>
      <c r="BK58" s="52"/>
      <c r="BL58" s="51"/>
    </row>
    <row r="59" spans="1:64" ht="15">
      <c r="A59" s="84" t="s">
        <v>244</v>
      </c>
      <c r="B59" s="84" t="s">
        <v>249</v>
      </c>
      <c r="C59" s="53" t="s">
        <v>1910</v>
      </c>
      <c r="D59" s="54">
        <v>3</v>
      </c>
      <c r="E59" s="65" t="s">
        <v>132</v>
      </c>
      <c r="F59" s="55">
        <v>32</v>
      </c>
      <c r="G59" s="53"/>
      <c r="H59" s="57"/>
      <c r="I59" s="56"/>
      <c r="J59" s="56"/>
      <c r="K59" s="36" t="s">
        <v>65</v>
      </c>
      <c r="L59" s="83">
        <v>59</v>
      </c>
      <c r="M59" s="83"/>
      <c r="N59" s="63"/>
      <c r="O59" s="86" t="s">
        <v>309</v>
      </c>
      <c r="P59" s="88">
        <v>43650.362662037034</v>
      </c>
      <c r="Q59" s="86" t="s">
        <v>343</v>
      </c>
      <c r="R59" s="86"/>
      <c r="S59" s="86"/>
      <c r="T59" s="86"/>
      <c r="U59" s="86"/>
      <c r="V59" s="90" t="s">
        <v>434</v>
      </c>
      <c r="W59" s="88">
        <v>43650.362662037034</v>
      </c>
      <c r="X59" s="90" t="s">
        <v>484</v>
      </c>
      <c r="Y59" s="86"/>
      <c r="Z59" s="86"/>
      <c r="AA59" s="92" t="s">
        <v>542</v>
      </c>
      <c r="AB59" s="86"/>
      <c r="AC59" s="86" t="b">
        <v>0</v>
      </c>
      <c r="AD59" s="86">
        <v>0</v>
      </c>
      <c r="AE59" s="92" t="s">
        <v>579</v>
      </c>
      <c r="AF59" s="86" t="b">
        <v>0</v>
      </c>
      <c r="AG59" s="86" t="s">
        <v>595</v>
      </c>
      <c r="AH59" s="86"/>
      <c r="AI59" s="92" t="s">
        <v>579</v>
      </c>
      <c r="AJ59" s="86" t="b">
        <v>0</v>
      </c>
      <c r="AK59" s="86">
        <v>8</v>
      </c>
      <c r="AL59" s="92" t="s">
        <v>547</v>
      </c>
      <c r="AM59" s="86" t="s">
        <v>603</v>
      </c>
      <c r="AN59" s="86" t="b">
        <v>0</v>
      </c>
      <c r="AO59" s="92" t="s">
        <v>547</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v>0</v>
      </c>
      <c r="BE59" s="52">
        <v>0</v>
      </c>
      <c r="BF59" s="51">
        <v>3</v>
      </c>
      <c r="BG59" s="52">
        <v>18.75</v>
      </c>
      <c r="BH59" s="51">
        <v>0</v>
      </c>
      <c r="BI59" s="52">
        <v>0</v>
      </c>
      <c r="BJ59" s="51">
        <v>13</v>
      </c>
      <c r="BK59" s="52">
        <v>81.25</v>
      </c>
      <c r="BL59" s="51">
        <v>16</v>
      </c>
    </row>
    <row r="60" spans="1:64" ht="15">
      <c r="A60" s="84" t="s">
        <v>245</v>
      </c>
      <c r="B60" s="84" t="s">
        <v>250</v>
      </c>
      <c r="C60" s="53" t="s">
        <v>1910</v>
      </c>
      <c r="D60" s="54">
        <v>3</v>
      </c>
      <c r="E60" s="65" t="s">
        <v>132</v>
      </c>
      <c r="F60" s="55">
        <v>32</v>
      </c>
      <c r="G60" s="53"/>
      <c r="H60" s="57"/>
      <c r="I60" s="56"/>
      <c r="J60" s="56"/>
      <c r="K60" s="36" t="s">
        <v>65</v>
      </c>
      <c r="L60" s="83">
        <v>60</v>
      </c>
      <c r="M60" s="83"/>
      <c r="N60" s="63"/>
      <c r="O60" s="86" t="s">
        <v>309</v>
      </c>
      <c r="P60" s="88">
        <v>43650.36342592593</v>
      </c>
      <c r="Q60" s="86" t="s">
        <v>343</v>
      </c>
      <c r="R60" s="86"/>
      <c r="S60" s="86"/>
      <c r="T60" s="86"/>
      <c r="U60" s="86"/>
      <c r="V60" s="90" t="s">
        <v>435</v>
      </c>
      <c r="W60" s="88">
        <v>43650.36342592593</v>
      </c>
      <c r="X60" s="90" t="s">
        <v>485</v>
      </c>
      <c r="Y60" s="86"/>
      <c r="Z60" s="86"/>
      <c r="AA60" s="92" t="s">
        <v>543</v>
      </c>
      <c r="AB60" s="86"/>
      <c r="AC60" s="86" t="b">
        <v>0</v>
      </c>
      <c r="AD60" s="86">
        <v>0</v>
      </c>
      <c r="AE60" s="92" t="s">
        <v>579</v>
      </c>
      <c r="AF60" s="86" t="b">
        <v>0</v>
      </c>
      <c r="AG60" s="86" t="s">
        <v>595</v>
      </c>
      <c r="AH60" s="86"/>
      <c r="AI60" s="92" t="s">
        <v>579</v>
      </c>
      <c r="AJ60" s="86" t="b">
        <v>0</v>
      </c>
      <c r="AK60" s="86">
        <v>8</v>
      </c>
      <c r="AL60" s="92" t="s">
        <v>547</v>
      </c>
      <c r="AM60" s="86" t="s">
        <v>600</v>
      </c>
      <c r="AN60" s="86" t="b">
        <v>0</v>
      </c>
      <c r="AO60" s="92" t="s">
        <v>547</v>
      </c>
      <c r="AP60" s="86" t="s">
        <v>176</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3</v>
      </c>
      <c r="BD60" s="51"/>
      <c r="BE60" s="52"/>
      <c r="BF60" s="51"/>
      <c r="BG60" s="52"/>
      <c r="BH60" s="51"/>
      <c r="BI60" s="52"/>
      <c r="BJ60" s="51"/>
      <c r="BK60" s="52"/>
      <c r="BL60" s="51"/>
    </row>
    <row r="61" spans="1:64" ht="15">
      <c r="A61" s="84" t="s">
        <v>245</v>
      </c>
      <c r="B61" s="84" t="s">
        <v>249</v>
      </c>
      <c r="C61" s="53" t="s">
        <v>1910</v>
      </c>
      <c r="D61" s="54">
        <v>3</v>
      </c>
      <c r="E61" s="65" t="s">
        <v>132</v>
      </c>
      <c r="F61" s="55">
        <v>32</v>
      </c>
      <c r="G61" s="53"/>
      <c r="H61" s="57"/>
      <c r="I61" s="56"/>
      <c r="J61" s="56"/>
      <c r="K61" s="36" t="s">
        <v>65</v>
      </c>
      <c r="L61" s="83">
        <v>61</v>
      </c>
      <c r="M61" s="83"/>
      <c r="N61" s="63"/>
      <c r="O61" s="86" t="s">
        <v>309</v>
      </c>
      <c r="P61" s="88">
        <v>43650.36342592593</v>
      </c>
      <c r="Q61" s="86" t="s">
        <v>343</v>
      </c>
      <c r="R61" s="86"/>
      <c r="S61" s="86"/>
      <c r="T61" s="86"/>
      <c r="U61" s="86"/>
      <c r="V61" s="90" t="s">
        <v>435</v>
      </c>
      <c r="W61" s="88">
        <v>43650.36342592593</v>
      </c>
      <c r="X61" s="90" t="s">
        <v>485</v>
      </c>
      <c r="Y61" s="86"/>
      <c r="Z61" s="86"/>
      <c r="AA61" s="92" t="s">
        <v>543</v>
      </c>
      <c r="AB61" s="86"/>
      <c r="AC61" s="86" t="b">
        <v>0</v>
      </c>
      <c r="AD61" s="86">
        <v>0</v>
      </c>
      <c r="AE61" s="92" t="s">
        <v>579</v>
      </c>
      <c r="AF61" s="86" t="b">
        <v>0</v>
      </c>
      <c r="AG61" s="86" t="s">
        <v>595</v>
      </c>
      <c r="AH61" s="86"/>
      <c r="AI61" s="92" t="s">
        <v>579</v>
      </c>
      <c r="AJ61" s="86" t="b">
        <v>0</v>
      </c>
      <c r="AK61" s="86">
        <v>8</v>
      </c>
      <c r="AL61" s="92" t="s">
        <v>547</v>
      </c>
      <c r="AM61" s="86" t="s">
        <v>600</v>
      </c>
      <c r="AN61" s="86" t="b">
        <v>0</v>
      </c>
      <c r="AO61" s="92" t="s">
        <v>547</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3</v>
      </c>
      <c r="BG61" s="52">
        <v>18.75</v>
      </c>
      <c r="BH61" s="51">
        <v>0</v>
      </c>
      <c r="BI61" s="52">
        <v>0</v>
      </c>
      <c r="BJ61" s="51">
        <v>13</v>
      </c>
      <c r="BK61" s="52">
        <v>81.25</v>
      </c>
      <c r="BL61" s="51">
        <v>16</v>
      </c>
    </row>
    <row r="62" spans="1:64" ht="15">
      <c r="A62" s="84" t="s">
        <v>246</v>
      </c>
      <c r="B62" s="84" t="s">
        <v>250</v>
      </c>
      <c r="C62" s="53" t="s">
        <v>1910</v>
      </c>
      <c r="D62" s="54">
        <v>3</v>
      </c>
      <c r="E62" s="65" t="s">
        <v>132</v>
      </c>
      <c r="F62" s="55">
        <v>32</v>
      </c>
      <c r="G62" s="53"/>
      <c r="H62" s="57"/>
      <c r="I62" s="56"/>
      <c r="J62" s="56"/>
      <c r="K62" s="36" t="s">
        <v>65</v>
      </c>
      <c r="L62" s="83">
        <v>62</v>
      </c>
      <c r="M62" s="83"/>
      <c r="N62" s="63"/>
      <c r="O62" s="86" t="s">
        <v>309</v>
      </c>
      <c r="P62" s="88">
        <v>43650.367893518516</v>
      </c>
      <c r="Q62" s="86" t="s">
        <v>343</v>
      </c>
      <c r="R62" s="86"/>
      <c r="S62" s="86"/>
      <c r="T62" s="86"/>
      <c r="U62" s="86"/>
      <c r="V62" s="90" t="s">
        <v>410</v>
      </c>
      <c r="W62" s="88">
        <v>43650.367893518516</v>
      </c>
      <c r="X62" s="90" t="s">
        <v>486</v>
      </c>
      <c r="Y62" s="86"/>
      <c r="Z62" s="86"/>
      <c r="AA62" s="92" t="s">
        <v>544</v>
      </c>
      <c r="AB62" s="86"/>
      <c r="AC62" s="86" t="b">
        <v>0</v>
      </c>
      <c r="AD62" s="86">
        <v>0</v>
      </c>
      <c r="AE62" s="92" t="s">
        <v>579</v>
      </c>
      <c r="AF62" s="86" t="b">
        <v>0</v>
      </c>
      <c r="AG62" s="86" t="s">
        <v>595</v>
      </c>
      <c r="AH62" s="86"/>
      <c r="AI62" s="92" t="s">
        <v>579</v>
      </c>
      <c r="AJ62" s="86" t="b">
        <v>0</v>
      </c>
      <c r="AK62" s="86">
        <v>8</v>
      </c>
      <c r="AL62" s="92" t="s">
        <v>547</v>
      </c>
      <c r="AM62" s="86" t="s">
        <v>600</v>
      </c>
      <c r="AN62" s="86" t="b">
        <v>0</v>
      </c>
      <c r="AO62" s="92" t="s">
        <v>547</v>
      </c>
      <c r="AP62" s="86" t="s">
        <v>176</v>
      </c>
      <c r="AQ62" s="86">
        <v>0</v>
      </c>
      <c r="AR62" s="86">
        <v>0</v>
      </c>
      <c r="AS62" s="86"/>
      <c r="AT62" s="86"/>
      <c r="AU62" s="86"/>
      <c r="AV62" s="86"/>
      <c r="AW62" s="86"/>
      <c r="AX62" s="86"/>
      <c r="AY62" s="86"/>
      <c r="AZ62" s="86"/>
      <c r="BA62">
        <v>1</v>
      </c>
      <c r="BB62" s="85" t="str">
        <f>REPLACE(INDEX(GroupVertices[Group],MATCH(Edges[[#This Row],[Vertex 1]],GroupVertices[Vertex],0)),1,1,"")</f>
        <v>3</v>
      </c>
      <c r="BC62" s="85" t="str">
        <f>REPLACE(INDEX(GroupVertices[Group],MATCH(Edges[[#This Row],[Vertex 2]],GroupVertices[Vertex],0)),1,1,"")</f>
        <v>3</v>
      </c>
      <c r="BD62" s="51"/>
      <c r="BE62" s="52"/>
      <c r="BF62" s="51"/>
      <c r="BG62" s="52"/>
      <c r="BH62" s="51"/>
      <c r="BI62" s="52"/>
      <c r="BJ62" s="51"/>
      <c r="BK62" s="52"/>
      <c r="BL62" s="51"/>
    </row>
    <row r="63" spans="1:64" ht="15">
      <c r="A63" s="84" t="s">
        <v>246</v>
      </c>
      <c r="B63" s="84" t="s">
        <v>249</v>
      </c>
      <c r="C63" s="53" t="s">
        <v>1910</v>
      </c>
      <c r="D63" s="54">
        <v>3</v>
      </c>
      <c r="E63" s="65" t="s">
        <v>132</v>
      </c>
      <c r="F63" s="55">
        <v>32</v>
      </c>
      <c r="G63" s="53"/>
      <c r="H63" s="57"/>
      <c r="I63" s="56"/>
      <c r="J63" s="56"/>
      <c r="K63" s="36" t="s">
        <v>65</v>
      </c>
      <c r="L63" s="83">
        <v>63</v>
      </c>
      <c r="M63" s="83"/>
      <c r="N63" s="63"/>
      <c r="O63" s="86" t="s">
        <v>309</v>
      </c>
      <c r="P63" s="88">
        <v>43650.367893518516</v>
      </c>
      <c r="Q63" s="86" t="s">
        <v>343</v>
      </c>
      <c r="R63" s="86"/>
      <c r="S63" s="86"/>
      <c r="T63" s="86"/>
      <c r="U63" s="86"/>
      <c r="V63" s="90" t="s">
        <v>410</v>
      </c>
      <c r="W63" s="88">
        <v>43650.367893518516</v>
      </c>
      <c r="X63" s="90" t="s">
        <v>486</v>
      </c>
      <c r="Y63" s="86"/>
      <c r="Z63" s="86"/>
      <c r="AA63" s="92" t="s">
        <v>544</v>
      </c>
      <c r="AB63" s="86"/>
      <c r="AC63" s="86" t="b">
        <v>0</v>
      </c>
      <c r="AD63" s="86">
        <v>0</v>
      </c>
      <c r="AE63" s="92" t="s">
        <v>579</v>
      </c>
      <c r="AF63" s="86" t="b">
        <v>0</v>
      </c>
      <c r="AG63" s="86" t="s">
        <v>595</v>
      </c>
      <c r="AH63" s="86"/>
      <c r="AI63" s="92" t="s">
        <v>579</v>
      </c>
      <c r="AJ63" s="86" t="b">
        <v>0</v>
      </c>
      <c r="AK63" s="86">
        <v>8</v>
      </c>
      <c r="AL63" s="92" t="s">
        <v>547</v>
      </c>
      <c r="AM63" s="86" t="s">
        <v>600</v>
      </c>
      <c r="AN63" s="86" t="b">
        <v>0</v>
      </c>
      <c r="AO63" s="92" t="s">
        <v>547</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3</v>
      </c>
      <c r="BD63" s="51">
        <v>0</v>
      </c>
      <c r="BE63" s="52">
        <v>0</v>
      </c>
      <c r="BF63" s="51">
        <v>3</v>
      </c>
      <c r="BG63" s="52">
        <v>18.75</v>
      </c>
      <c r="BH63" s="51">
        <v>0</v>
      </c>
      <c r="BI63" s="52">
        <v>0</v>
      </c>
      <c r="BJ63" s="51">
        <v>13</v>
      </c>
      <c r="BK63" s="52">
        <v>81.25</v>
      </c>
      <c r="BL63" s="51">
        <v>16</v>
      </c>
    </row>
    <row r="64" spans="1:64" ht="15">
      <c r="A64" s="84" t="s">
        <v>247</v>
      </c>
      <c r="B64" s="84" t="s">
        <v>250</v>
      </c>
      <c r="C64" s="53" t="s">
        <v>1910</v>
      </c>
      <c r="D64" s="54">
        <v>3</v>
      </c>
      <c r="E64" s="65" t="s">
        <v>132</v>
      </c>
      <c r="F64" s="55">
        <v>32</v>
      </c>
      <c r="G64" s="53"/>
      <c r="H64" s="57"/>
      <c r="I64" s="56"/>
      <c r="J64" s="56"/>
      <c r="K64" s="36" t="s">
        <v>65</v>
      </c>
      <c r="L64" s="83">
        <v>64</v>
      </c>
      <c r="M64" s="83"/>
      <c r="N64" s="63"/>
      <c r="O64" s="86" t="s">
        <v>309</v>
      </c>
      <c r="P64" s="88">
        <v>43650.369097222225</v>
      </c>
      <c r="Q64" s="86" t="s">
        <v>343</v>
      </c>
      <c r="R64" s="86"/>
      <c r="S64" s="86"/>
      <c r="T64" s="86"/>
      <c r="U64" s="86"/>
      <c r="V64" s="90" t="s">
        <v>436</v>
      </c>
      <c r="W64" s="88">
        <v>43650.369097222225</v>
      </c>
      <c r="X64" s="90" t="s">
        <v>487</v>
      </c>
      <c r="Y64" s="86"/>
      <c r="Z64" s="86"/>
      <c r="AA64" s="92" t="s">
        <v>545</v>
      </c>
      <c r="AB64" s="86"/>
      <c r="AC64" s="86" t="b">
        <v>0</v>
      </c>
      <c r="AD64" s="86">
        <v>0</v>
      </c>
      <c r="AE64" s="92" t="s">
        <v>579</v>
      </c>
      <c r="AF64" s="86" t="b">
        <v>0</v>
      </c>
      <c r="AG64" s="86" t="s">
        <v>595</v>
      </c>
      <c r="AH64" s="86"/>
      <c r="AI64" s="92" t="s">
        <v>579</v>
      </c>
      <c r="AJ64" s="86" t="b">
        <v>0</v>
      </c>
      <c r="AK64" s="86">
        <v>8</v>
      </c>
      <c r="AL64" s="92" t="s">
        <v>547</v>
      </c>
      <c r="AM64" s="86" t="s">
        <v>600</v>
      </c>
      <c r="AN64" s="86" t="b">
        <v>0</v>
      </c>
      <c r="AO64" s="92" t="s">
        <v>547</v>
      </c>
      <c r="AP64" s="86" t="s">
        <v>176</v>
      </c>
      <c r="AQ64" s="86">
        <v>0</v>
      </c>
      <c r="AR64" s="86">
        <v>0</v>
      </c>
      <c r="AS64" s="86"/>
      <c r="AT64" s="86"/>
      <c r="AU64" s="86"/>
      <c r="AV64" s="86"/>
      <c r="AW64" s="86"/>
      <c r="AX64" s="86"/>
      <c r="AY64" s="86"/>
      <c r="AZ64" s="86"/>
      <c r="BA64">
        <v>1</v>
      </c>
      <c r="BB64" s="85" t="str">
        <f>REPLACE(INDEX(GroupVertices[Group],MATCH(Edges[[#This Row],[Vertex 1]],GroupVertices[Vertex],0)),1,1,"")</f>
        <v>3</v>
      </c>
      <c r="BC64" s="85" t="str">
        <f>REPLACE(INDEX(GroupVertices[Group],MATCH(Edges[[#This Row],[Vertex 2]],GroupVertices[Vertex],0)),1,1,"")</f>
        <v>3</v>
      </c>
      <c r="BD64" s="51"/>
      <c r="BE64" s="52"/>
      <c r="BF64" s="51"/>
      <c r="BG64" s="52"/>
      <c r="BH64" s="51"/>
      <c r="BI64" s="52"/>
      <c r="BJ64" s="51"/>
      <c r="BK64" s="52"/>
      <c r="BL64" s="51"/>
    </row>
    <row r="65" spans="1:64" ht="15">
      <c r="A65" s="84" t="s">
        <v>247</v>
      </c>
      <c r="B65" s="84" t="s">
        <v>249</v>
      </c>
      <c r="C65" s="53" t="s">
        <v>1910</v>
      </c>
      <c r="D65" s="54">
        <v>3</v>
      </c>
      <c r="E65" s="65" t="s">
        <v>132</v>
      </c>
      <c r="F65" s="55">
        <v>32</v>
      </c>
      <c r="G65" s="53"/>
      <c r="H65" s="57"/>
      <c r="I65" s="56"/>
      <c r="J65" s="56"/>
      <c r="K65" s="36" t="s">
        <v>65</v>
      </c>
      <c r="L65" s="83">
        <v>65</v>
      </c>
      <c r="M65" s="83"/>
      <c r="N65" s="63"/>
      <c r="O65" s="86" t="s">
        <v>309</v>
      </c>
      <c r="P65" s="88">
        <v>43650.369097222225</v>
      </c>
      <c r="Q65" s="86" t="s">
        <v>343</v>
      </c>
      <c r="R65" s="86"/>
      <c r="S65" s="86"/>
      <c r="T65" s="86"/>
      <c r="U65" s="86"/>
      <c r="V65" s="90" t="s">
        <v>436</v>
      </c>
      <c r="W65" s="88">
        <v>43650.369097222225</v>
      </c>
      <c r="X65" s="90" t="s">
        <v>487</v>
      </c>
      <c r="Y65" s="86"/>
      <c r="Z65" s="86"/>
      <c r="AA65" s="92" t="s">
        <v>545</v>
      </c>
      <c r="AB65" s="86"/>
      <c r="AC65" s="86" t="b">
        <v>0</v>
      </c>
      <c r="AD65" s="86">
        <v>0</v>
      </c>
      <c r="AE65" s="92" t="s">
        <v>579</v>
      </c>
      <c r="AF65" s="86" t="b">
        <v>0</v>
      </c>
      <c r="AG65" s="86" t="s">
        <v>595</v>
      </c>
      <c r="AH65" s="86"/>
      <c r="AI65" s="92" t="s">
        <v>579</v>
      </c>
      <c r="AJ65" s="86" t="b">
        <v>0</v>
      </c>
      <c r="AK65" s="86">
        <v>8</v>
      </c>
      <c r="AL65" s="92" t="s">
        <v>547</v>
      </c>
      <c r="AM65" s="86" t="s">
        <v>600</v>
      </c>
      <c r="AN65" s="86" t="b">
        <v>0</v>
      </c>
      <c r="AO65" s="92" t="s">
        <v>547</v>
      </c>
      <c r="AP65" s="86" t="s">
        <v>176</v>
      </c>
      <c r="AQ65" s="86">
        <v>0</v>
      </c>
      <c r="AR65" s="86">
        <v>0</v>
      </c>
      <c r="AS65" s="86"/>
      <c r="AT65" s="86"/>
      <c r="AU65" s="86"/>
      <c r="AV65" s="86"/>
      <c r="AW65" s="86"/>
      <c r="AX65" s="86"/>
      <c r="AY65" s="86"/>
      <c r="AZ65" s="86"/>
      <c r="BA65">
        <v>1</v>
      </c>
      <c r="BB65" s="85" t="str">
        <f>REPLACE(INDEX(GroupVertices[Group],MATCH(Edges[[#This Row],[Vertex 1]],GroupVertices[Vertex],0)),1,1,"")</f>
        <v>3</v>
      </c>
      <c r="BC65" s="85" t="str">
        <f>REPLACE(INDEX(GroupVertices[Group],MATCH(Edges[[#This Row],[Vertex 2]],GroupVertices[Vertex],0)),1,1,"")</f>
        <v>3</v>
      </c>
      <c r="BD65" s="51">
        <v>0</v>
      </c>
      <c r="BE65" s="52">
        <v>0</v>
      </c>
      <c r="BF65" s="51">
        <v>3</v>
      </c>
      <c r="BG65" s="52">
        <v>18.75</v>
      </c>
      <c r="BH65" s="51">
        <v>0</v>
      </c>
      <c r="BI65" s="52">
        <v>0</v>
      </c>
      <c r="BJ65" s="51">
        <v>13</v>
      </c>
      <c r="BK65" s="52">
        <v>81.25</v>
      </c>
      <c r="BL65" s="51">
        <v>16</v>
      </c>
    </row>
    <row r="66" spans="1:64" ht="15">
      <c r="A66" s="84" t="s">
        <v>248</v>
      </c>
      <c r="B66" s="84" t="s">
        <v>250</v>
      </c>
      <c r="C66" s="53" t="s">
        <v>1910</v>
      </c>
      <c r="D66" s="54">
        <v>3</v>
      </c>
      <c r="E66" s="65" t="s">
        <v>132</v>
      </c>
      <c r="F66" s="55">
        <v>32</v>
      </c>
      <c r="G66" s="53"/>
      <c r="H66" s="57"/>
      <c r="I66" s="56"/>
      <c r="J66" s="56"/>
      <c r="K66" s="36" t="s">
        <v>65</v>
      </c>
      <c r="L66" s="83">
        <v>66</v>
      </c>
      <c r="M66" s="83"/>
      <c r="N66" s="63"/>
      <c r="O66" s="86" t="s">
        <v>309</v>
      </c>
      <c r="P66" s="88">
        <v>43650.37070601852</v>
      </c>
      <c r="Q66" s="86" t="s">
        <v>343</v>
      </c>
      <c r="R66" s="86"/>
      <c r="S66" s="86"/>
      <c r="T66" s="86"/>
      <c r="U66" s="86"/>
      <c r="V66" s="90" t="s">
        <v>437</v>
      </c>
      <c r="W66" s="88">
        <v>43650.37070601852</v>
      </c>
      <c r="X66" s="90" t="s">
        <v>488</v>
      </c>
      <c r="Y66" s="86"/>
      <c r="Z66" s="86"/>
      <c r="AA66" s="92" t="s">
        <v>546</v>
      </c>
      <c r="AB66" s="86"/>
      <c r="AC66" s="86" t="b">
        <v>0</v>
      </c>
      <c r="AD66" s="86">
        <v>0</v>
      </c>
      <c r="AE66" s="92" t="s">
        <v>579</v>
      </c>
      <c r="AF66" s="86" t="b">
        <v>0</v>
      </c>
      <c r="AG66" s="86" t="s">
        <v>595</v>
      </c>
      <c r="AH66" s="86"/>
      <c r="AI66" s="92" t="s">
        <v>579</v>
      </c>
      <c r="AJ66" s="86" t="b">
        <v>0</v>
      </c>
      <c r="AK66" s="86">
        <v>8</v>
      </c>
      <c r="AL66" s="92" t="s">
        <v>547</v>
      </c>
      <c r="AM66" s="86" t="s">
        <v>600</v>
      </c>
      <c r="AN66" s="86" t="b">
        <v>0</v>
      </c>
      <c r="AO66" s="92" t="s">
        <v>547</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c r="BE66" s="52"/>
      <c r="BF66" s="51"/>
      <c r="BG66" s="52"/>
      <c r="BH66" s="51"/>
      <c r="BI66" s="52"/>
      <c r="BJ66" s="51"/>
      <c r="BK66" s="52"/>
      <c r="BL66" s="51"/>
    </row>
    <row r="67" spans="1:64" ht="15">
      <c r="A67" s="84" t="s">
        <v>248</v>
      </c>
      <c r="B67" s="84" t="s">
        <v>249</v>
      </c>
      <c r="C67" s="53" t="s">
        <v>1910</v>
      </c>
      <c r="D67" s="54">
        <v>3</v>
      </c>
      <c r="E67" s="65" t="s">
        <v>132</v>
      </c>
      <c r="F67" s="55">
        <v>32</v>
      </c>
      <c r="G67" s="53"/>
      <c r="H67" s="57"/>
      <c r="I67" s="56"/>
      <c r="J67" s="56"/>
      <c r="K67" s="36" t="s">
        <v>65</v>
      </c>
      <c r="L67" s="83">
        <v>67</v>
      </c>
      <c r="M67" s="83"/>
      <c r="N67" s="63"/>
      <c r="O67" s="86" t="s">
        <v>309</v>
      </c>
      <c r="P67" s="88">
        <v>43650.37070601852</v>
      </c>
      <c r="Q67" s="86" t="s">
        <v>343</v>
      </c>
      <c r="R67" s="86"/>
      <c r="S67" s="86"/>
      <c r="T67" s="86"/>
      <c r="U67" s="86"/>
      <c r="V67" s="90" t="s">
        <v>437</v>
      </c>
      <c r="W67" s="88">
        <v>43650.37070601852</v>
      </c>
      <c r="X67" s="90" t="s">
        <v>488</v>
      </c>
      <c r="Y67" s="86"/>
      <c r="Z67" s="86"/>
      <c r="AA67" s="92" t="s">
        <v>546</v>
      </c>
      <c r="AB67" s="86"/>
      <c r="AC67" s="86" t="b">
        <v>0</v>
      </c>
      <c r="AD67" s="86">
        <v>0</v>
      </c>
      <c r="AE67" s="92" t="s">
        <v>579</v>
      </c>
      <c r="AF67" s="86" t="b">
        <v>0</v>
      </c>
      <c r="AG67" s="86" t="s">
        <v>595</v>
      </c>
      <c r="AH67" s="86"/>
      <c r="AI67" s="92" t="s">
        <v>579</v>
      </c>
      <c r="AJ67" s="86" t="b">
        <v>0</v>
      </c>
      <c r="AK67" s="86">
        <v>8</v>
      </c>
      <c r="AL67" s="92" t="s">
        <v>547</v>
      </c>
      <c r="AM67" s="86" t="s">
        <v>600</v>
      </c>
      <c r="AN67" s="86" t="b">
        <v>0</v>
      </c>
      <c r="AO67" s="92" t="s">
        <v>547</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3</v>
      </c>
      <c r="BD67" s="51">
        <v>0</v>
      </c>
      <c r="BE67" s="52">
        <v>0</v>
      </c>
      <c r="BF67" s="51">
        <v>3</v>
      </c>
      <c r="BG67" s="52">
        <v>18.75</v>
      </c>
      <c r="BH67" s="51">
        <v>0</v>
      </c>
      <c r="BI67" s="52">
        <v>0</v>
      </c>
      <c r="BJ67" s="51">
        <v>13</v>
      </c>
      <c r="BK67" s="52">
        <v>81.25</v>
      </c>
      <c r="BL67" s="51">
        <v>16</v>
      </c>
    </row>
    <row r="68" spans="1:64" ht="15">
      <c r="A68" s="84" t="s">
        <v>249</v>
      </c>
      <c r="B68" s="84" t="s">
        <v>250</v>
      </c>
      <c r="C68" s="53" t="s">
        <v>1910</v>
      </c>
      <c r="D68" s="54">
        <v>3</v>
      </c>
      <c r="E68" s="65" t="s">
        <v>132</v>
      </c>
      <c r="F68" s="55">
        <v>32</v>
      </c>
      <c r="G68" s="53"/>
      <c r="H68" s="57"/>
      <c r="I68" s="56"/>
      <c r="J68" s="56"/>
      <c r="K68" s="36" t="s">
        <v>66</v>
      </c>
      <c r="L68" s="83">
        <v>68</v>
      </c>
      <c r="M68" s="83"/>
      <c r="N68" s="63"/>
      <c r="O68" s="86" t="s">
        <v>309</v>
      </c>
      <c r="P68" s="88">
        <v>43650.354629629626</v>
      </c>
      <c r="Q68" s="86" t="s">
        <v>344</v>
      </c>
      <c r="R68" s="90" t="s">
        <v>367</v>
      </c>
      <c r="S68" s="86" t="s">
        <v>379</v>
      </c>
      <c r="T68" s="86"/>
      <c r="U68" s="86"/>
      <c r="V68" s="90" t="s">
        <v>438</v>
      </c>
      <c r="W68" s="88">
        <v>43650.354629629626</v>
      </c>
      <c r="X68" s="90" t="s">
        <v>489</v>
      </c>
      <c r="Y68" s="86"/>
      <c r="Z68" s="86"/>
      <c r="AA68" s="92" t="s">
        <v>547</v>
      </c>
      <c r="AB68" s="92" t="s">
        <v>574</v>
      </c>
      <c r="AC68" s="86" t="b">
        <v>0</v>
      </c>
      <c r="AD68" s="86">
        <v>7</v>
      </c>
      <c r="AE68" s="92" t="s">
        <v>590</v>
      </c>
      <c r="AF68" s="86" t="b">
        <v>0</v>
      </c>
      <c r="AG68" s="86" t="s">
        <v>595</v>
      </c>
      <c r="AH68" s="86"/>
      <c r="AI68" s="92" t="s">
        <v>579</v>
      </c>
      <c r="AJ68" s="86" t="b">
        <v>0</v>
      </c>
      <c r="AK68" s="86">
        <v>8</v>
      </c>
      <c r="AL68" s="92" t="s">
        <v>579</v>
      </c>
      <c r="AM68" s="86" t="s">
        <v>602</v>
      </c>
      <c r="AN68" s="86" t="b">
        <v>0</v>
      </c>
      <c r="AO68" s="92" t="s">
        <v>574</v>
      </c>
      <c r="AP68" s="86" t="s">
        <v>176</v>
      </c>
      <c r="AQ68" s="86">
        <v>0</v>
      </c>
      <c r="AR68" s="86">
        <v>0</v>
      </c>
      <c r="AS68" s="86"/>
      <c r="AT68" s="86"/>
      <c r="AU68" s="86"/>
      <c r="AV68" s="86"/>
      <c r="AW68" s="86"/>
      <c r="AX68" s="86"/>
      <c r="AY68" s="86"/>
      <c r="AZ68" s="86"/>
      <c r="BA68">
        <v>1</v>
      </c>
      <c r="BB68" s="85" t="str">
        <f>REPLACE(INDEX(GroupVertices[Group],MATCH(Edges[[#This Row],[Vertex 1]],GroupVertices[Vertex],0)),1,1,"")</f>
        <v>3</v>
      </c>
      <c r="BC68" s="85" t="str">
        <f>REPLACE(INDEX(GroupVertices[Group],MATCH(Edges[[#This Row],[Vertex 2]],GroupVertices[Vertex],0)),1,1,"")</f>
        <v>3</v>
      </c>
      <c r="BD68" s="51">
        <v>0</v>
      </c>
      <c r="BE68" s="52">
        <v>0</v>
      </c>
      <c r="BF68" s="51">
        <v>3</v>
      </c>
      <c r="BG68" s="52">
        <v>9.67741935483871</v>
      </c>
      <c r="BH68" s="51">
        <v>0</v>
      </c>
      <c r="BI68" s="52">
        <v>0</v>
      </c>
      <c r="BJ68" s="51">
        <v>28</v>
      </c>
      <c r="BK68" s="52">
        <v>90.3225806451613</v>
      </c>
      <c r="BL68" s="51">
        <v>31</v>
      </c>
    </row>
    <row r="69" spans="1:64" ht="15">
      <c r="A69" s="84" t="s">
        <v>250</v>
      </c>
      <c r="B69" s="84" t="s">
        <v>249</v>
      </c>
      <c r="C69" s="53" t="s">
        <v>1910</v>
      </c>
      <c r="D69" s="54">
        <v>3</v>
      </c>
      <c r="E69" s="65" t="s">
        <v>132</v>
      </c>
      <c r="F69" s="55">
        <v>32</v>
      </c>
      <c r="G69" s="53"/>
      <c r="H69" s="57"/>
      <c r="I69" s="56"/>
      <c r="J69" s="56"/>
      <c r="K69" s="36" t="s">
        <v>66</v>
      </c>
      <c r="L69" s="83">
        <v>69</v>
      </c>
      <c r="M69" s="83"/>
      <c r="N69" s="63"/>
      <c r="O69" s="86" t="s">
        <v>309</v>
      </c>
      <c r="P69" s="88">
        <v>43650.361909722225</v>
      </c>
      <c r="Q69" s="86" t="s">
        <v>343</v>
      </c>
      <c r="R69" s="86"/>
      <c r="S69" s="86"/>
      <c r="T69" s="86"/>
      <c r="U69" s="86"/>
      <c r="V69" s="90" t="s">
        <v>439</v>
      </c>
      <c r="W69" s="88">
        <v>43650.361909722225</v>
      </c>
      <c r="X69" s="90" t="s">
        <v>490</v>
      </c>
      <c r="Y69" s="86"/>
      <c r="Z69" s="86"/>
      <c r="AA69" s="92" t="s">
        <v>548</v>
      </c>
      <c r="AB69" s="86"/>
      <c r="AC69" s="86" t="b">
        <v>0</v>
      </c>
      <c r="AD69" s="86">
        <v>0</v>
      </c>
      <c r="AE69" s="92" t="s">
        <v>579</v>
      </c>
      <c r="AF69" s="86" t="b">
        <v>0</v>
      </c>
      <c r="AG69" s="86" t="s">
        <v>595</v>
      </c>
      <c r="AH69" s="86"/>
      <c r="AI69" s="92" t="s">
        <v>579</v>
      </c>
      <c r="AJ69" s="86" t="b">
        <v>0</v>
      </c>
      <c r="AK69" s="86">
        <v>8</v>
      </c>
      <c r="AL69" s="92" t="s">
        <v>547</v>
      </c>
      <c r="AM69" s="86" t="s">
        <v>602</v>
      </c>
      <c r="AN69" s="86" t="b">
        <v>0</v>
      </c>
      <c r="AO69" s="92" t="s">
        <v>547</v>
      </c>
      <c r="AP69" s="86" t="s">
        <v>176</v>
      </c>
      <c r="AQ69" s="86">
        <v>0</v>
      </c>
      <c r="AR69" s="86">
        <v>0</v>
      </c>
      <c r="AS69" s="86"/>
      <c r="AT69" s="86"/>
      <c r="AU69" s="86"/>
      <c r="AV69" s="86"/>
      <c r="AW69" s="86"/>
      <c r="AX69" s="86"/>
      <c r="AY69" s="86"/>
      <c r="AZ69" s="86"/>
      <c r="BA69">
        <v>1</v>
      </c>
      <c r="BB69" s="85" t="str">
        <f>REPLACE(INDEX(GroupVertices[Group],MATCH(Edges[[#This Row],[Vertex 1]],GroupVertices[Vertex],0)),1,1,"")</f>
        <v>3</v>
      </c>
      <c r="BC69" s="85" t="str">
        <f>REPLACE(INDEX(GroupVertices[Group],MATCH(Edges[[#This Row],[Vertex 2]],GroupVertices[Vertex],0)),1,1,"")</f>
        <v>3</v>
      </c>
      <c r="BD69" s="51">
        <v>0</v>
      </c>
      <c r="BE69" s="52">
        <v>0</v>
      </c>
      <c r="BF69" s="51">
        <v>3</v>
      </c>
      <c r="BG69" s="52">
        <v>18.75</v>
      </c>
      <c r="BH69" s="51">
        <v>0</v>
      </c>
      <c r="BI69" s="52">
        <v>0</v>
      </c>
      <c r="BJ69" s="51">
        <v>13</v>
      </c>
      <c r="BK69" s="52">
        <v>81.25</v>
      </c>
      <c r="BL69" s="51">
        <v>16</v>
      </c>
    </row>
    <row r="70" spans="1:64" ht="15">
      <c r="A70" s="84" t="s">
        <v>251</v>
      </c>
      <c r="B70" s="84" t="s">
        <v>250</v>
      </c>
      <c r="C70" s="53" t="s">
        <v>1910</v>
      </c>
      <c r="D70" s="54">
        <v>3</v>
      </c>
      <c r="E70" s="65" t="s">
        <v>132</v>
      </c>
      <c r="F70" s="55">
        <v>32</v>
      </c>
      <c r="G70" s="53"/>
      <c r="H70" s="57"/>
      <c r="I70" s="56"/>
      <c r="J70" s="56"/>
      <c r="K70" s="36" t="s">
        <v>65</v>
      </c>
      <c r="L70" s="83">
        <v>70</v>
      </c>
      <c r="M70" s="83"/>
      <c r="N70" s="63"/>
      <c r="O70" s="86" t="s">
        <v>309</v>
      </c>
      <c r="P70" s="88">
        <v>43650.383993055555</v>
      </c>
      <c r="Q70" s="86" t="s">
        <v>343</v>
      </c>
      <c r="R70" s="86"/>
      <c r="S70" s="86"/>
      <c r="T70" s="86"/>
      <c r="U70" s="86"/>
      <c r="V70" s="90" t="s">
        <v>440</v>
      </c>
      <c r="W70" s="88">
        <v>43650.383993055555</v>
      </c>
      <c r="X70" s="90" t="s">
        <v>491</v>
      </c>
      <c r="Y70" s="86"/>
      <c r="Z70" s="86"/>
      <c r="AA70" s="92" t="s">
        <v>549</v>
      </c>
      <c r="AB70" s="86"/>
      <c r="AC70" s="86" t="b">
        <v>0</v>
      </c>
      <c r="AD70" s="86">
        <v>0</v>
      </c>
      <c r="AE70" s="92" t="s">
        <v>579</v>
      </c>
      <c r="AF70" s="86" t="b">
        <v>0</v>
      </c>
      <c r="AG70" s="86" t="s">
        <v>595</v>
      </c>
      <c r="AH70" s="86"/>
      <c r="AI70" s="92" t="s">
        <v>579</v>
      </c>
      <c r="AJ70" s="86" t="b">
        <v>0</v>
      </c>
      <c r="AK70" s="86">
        <v>8</v>
      </c>
      <c r="AL70" s="92" t="s">
        <v>547</v>
      </c>
      <c r="AM70" s="86" t="s">
        <v>600</v>
      </c>
      <c r="AN70" s="86" t="b">
        <v>0</v>
      </c>
      <c r="AO70" s="92" t="s">
        <v>547</v>
      </c>
      <c r="AP70" s="86" t="s">
        <v>176</v>
      </c>
      <c r="AQ70" s="86">
        <v>0</v>
      </c>
      <c r="AR70" s="86">
        <v>0</v>
      </c>
      <c r="AS70" s="86"/>
      <c r="AT70" s="86"/>
      <c r="AU70" s="86"/>
      <c r="AV70" s="86"/>
      <c r="AW70" s="86"/>
      <c r="AX70" s="86"/>
      <c r="AY70" s="86"/>
      <c r="AZ70" s="86"/>
      <c r="BA70">
        <v>1</v>
      </c>
      <c r="BB70" s="85" t="str">
        <f>REPLACE(INDEX(GroupVertices[Group],MATCH(Edges[[#This Row],[Vertex 1]],GroupVertices[Vertex],0)),1,1,"")</f>
        <v>3</v>
      </c>
      <c r="BC70" s="85" t="str">
        <f>REPLACE(INDEX(GroupVertices[Group],MATCH(Edges[[#This Row],[Vertex 2]],GroupVertices[Vertex],0)),1,1,"")</f>
        <v>3</v>
      </c>
      <c r="BD70" s="51"/>
      <c r="BE70" s="52"/>
      <c r="BF70" s="51"/>
      <c r="BG70" s="52"/>
      <c r="BH70" s="51"/>
      <c r="BI70" s="52"/>
      <c r="BJ70" s="51"/>
      <c r="BK70" s="52"/>
      <c r="BL70" s="51"/>
    </row>
    <row r="71" spans="1:64" ht="15">
      <c r="A71" s="84" t="s">
        <v>251</v>
      </c>
      <c r="B71" s="84" t="s">
        <v>249</v>
      </c>
      <c r="C71" s="53" t="s">
        <v>1910</v>
      </c>
      <c r="D71" s="54">
        <v>3</v>
      </c>
      <c r="E71" s="65" t="s">
        <v>132</v>
      </c>
      <c r="F71" s="55">
        <v>32</v>
      </c>
      <c r="G71" s="53"/>
      <c r="H71" s="57"/>
      <c r="I71" s="56"/>
      <c r="J71" s="56"/>
      <c r="K71" s="36" t="s">
        <v>65</v>
      </c>
      <c r="L71" s="83">
        <v>71</v>
      </c>
      <c r="M71" s="83"/>
      <c r="N71" s="63"/>
      <c r="O71" s="86" t="s">
        <v>309</v>
      </c>
      <c r="P71" s="88">
        <v>43650.383993055555</v>
      </c>
      <c r="Q71" s="86" t="s">
        <v>343</v>
      </c>
      <c r="R71" s="86"/>
      <c r="S71" s="86"/>
      <c r="T71" s="86"/>
      <c r="U71" s="86"/>
      <c r="V71" s="90" t="s">
        <v>440</v>
      </c>
      <c r="W71" s="88">
        <v>43650.383993055555</v>
      </c>
      <c r="X71" s="90" t="s">
        <v>491</v>
      </c>
      <c r="Y71" s="86"/>
      <c r="Z71" s="86"/>
      <c r="AA71" s="92" t="s">
        <v>549</v>
      </c>
      <c r="AB71" s="86"/>
      <c r="AC71" s="86" t="b">
        <v>0</v>
      </c>
      <c r="AD71" s="86">
        <v>0</v>
      </c>
      <c r="AE71" s="92" t="s">
        <v>579</v>
      </c>
      <c r="AF71" s="86" t="b">
        <v>0</v>
      </c>
      <c r="AG71" s="86" t="s">
        <v>595</v>
      </c>
      <c r="AH71" s="86"/>
      <c r="AI71" s="92" t="s">
        <v>579</v>
      </c>
      <c r="AJ71" s="86" t="b">
        <v>0</v>
      </c>
      <c r="AK71" s="86">
        <v>8</v>
      </c>
      <c r="AL71" s="92" t="s">
        <v>547</v>
      </c>
      <c r="AM71" s="86" t="s">
        <v>600</v>
      </c>
      <c r="AN71" s="86" t="b">
        <v>0</v>
      </c>
      <c r="AO71" s="92" t="s">
        <v>547</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3</v>
      </c>
      <c r="BD71" s="51">
        <v>0</v>
      </c>
      <c r="BE71" s="52">
        <v>0</v>
      </c>
      <c r="BF71" s="51">
        <v>3</v>
      </c>
      <c r="BG71" s="52">
        <v>18.75</v>
      </c>
      <c r="BH71" s="51">
        <v>0</v>
      </c>
      <c r="BI71" s="52">
        <v>0</v>
      </c>
      <c r="BJ71" s="51">
        <v>13</v>
      </c>
      <c r="BK71" s="52">
        <v>81.25</v>
      </c>
      <c r="BL71" s="51">
        <v>16</v>
      </c>
    </row>
    <row r="72" spans="1:64" ht="15">
      <c r="A72" s="84" t="s">
        <v>252</v>
      </c>
      <c r="B72" s="84" t="s">
        <v>292</v>
      </c>
      <c r="C72" s="53" t="s">
        <v>1910</v>
      </c>
      <c r="D72" s="54">
        <v>3</v>
      </c>
      <c r="E72" s="65" t="s">
        <v>132</v>
      </c>
      <c r="F72" s="55">
        <v>32</v>
      </c>
      <c r="G72" s="53"/>
      <c r="H72" s="57"/>
      <c r="I72" s="56"/>
      <c r="J72" s="56"/>
      <c r="K72" s="36" t="s">
        <v>65</v>
      </c>
      <c r="L72" s="83">
        <v>72</v>
      </c>
      <c r="M72" s="83"/>
      <c r="N72" s="63"/>
      <c r="O72" s="86" t="s">
        <v>309</v>
      </c>
      <c r="P72" s="88">
        <v>43651.02777777778</v>
      </c>
      <c r="Q72" s="86" t="s">
        <v>345</v>
      </c>
      <c r="R72" s="90" t="s">
        <v>368</v>
      </c>
      <c r="S72" s="86" t="s">
        <v>380</v>
      </c>
      <c r="T72" s="86" t="s">
        <v>394</v>
      </c>
      <c r="U72" s="86"/>
      <c r="V72" s="90" t="s">
        <v>441</v>
      </c>
      <c r="W72" s="88">
        <v>43651.02777777778</v>
      </c>
      <c r="X72" s="90" t="s">
        <v>492</v>
      </c>
      <c r="Y72" s="86"/>
      <c r="Z72" s="86"/>
      <c r="AA72" s="92" t="s">
        <v>550</v>
      </c>
      <c r="AB72" s="86"/>
      <c r="AC72" s="86" t="b">
        <v>0</v>
      </c>
      <c r="AD72" s="86">
        <v>0</v>
      </c>
      <c r="AE72" s="92" t="s">
        <v>579</v>
      </c>
      <c r="AF72" s="86" t="b">
        <v>0</v>
      </c>
      <c r="AG72" s="86" t="s">
        <v>595</v>
      </c>
      <c r="AH72" s="86"/>
      <c r="AI72" s="92" t="s">
        <v>579</v>
      </c>
      <c r="AJ72" s="86" t="b">
        <v>0</v>
      </c>
      <c r="AK72" s="86">
        <v>0</v>
      </c>
      <c r="AL72" s="92" t="s">
        <v>579</v>
      </c>
      <c r="AM72" s="86" t="s">
        <v>599</v>
      </c>
      <c r="AN72" s="86" t="b">
        <v>0</v>
      </c>
      <c r="AO72" s="92" t="s">
        <v>550</v>
      </c>
      <c r="AP72" s="86" t="s">
        <v>176</v>
      </c>
      <c r="AQ72" s="86">
        <v>0</v>
      </c>
      <c r="AR72" s="86">
        <v>0</v>
      </c>
      <c r="AS72" s="86"/>
      <c r="AT72" s="86"/>
      <c r="AU72" s="86"/>
      <c r="AV72" s="86"/>
      <c r="AW72" s="86"/>
      <c r="AX72" s="86"/>
      <c r="AY72" s="86"/>
      <c r="AZ72" s="86"/>
      <c r="BA72">
        <v>1</v>
      </c>
      <c r="BB72" s="85" t="str">
        <f>REPLACE(INDEX(GroupVertices[Group],MATCH(Edges[[#This Row],[Vertex 1]],GroupVertices[Vertex],0)),1,1,"")</f>
        <v>10</v>
      </c>
      <c r="BC72" s="85" t="str">
        <f>REPLACE(INDEX(GroupVertices[Group],MATCH(Edges[[#This Row],[Vertex 2]],GroupVertices[Vertex],0)),1,1,"")</f>
        <v>10</v>
      </c>
      <c r="BD72" s="51"/>
      <c r="BE72" s="52"/>
      <c r="BF72" s="51"/>
      <c r="BG72" s="52"/>
      <c r="BH72" s="51"/>
      <c r="BI72" s="52"/>
      <c r="BJ72" s="51"/>
      <c r="BK72" s="52"/>
      <c r="BL72" s="51"/>
    </row>
    <row r="73" spans="1:64" ht="15">
      <c r="A73" s="84" t="s">
        <v>252</v>
      </c>
      <c r="B73" s="84" t="s">
        <v>293</v>
      </c>
      <c r="C73" s="53" t="s">
        <v>1910</v>
      </c>
      <c r="D73" s="54">
        <v>3</v>
      </c>
      <c r="E73" s="65" t="s">
        <v>132</v>
      </c>
      <c r="F73" s="55">
        <v>32</v>
      </c>
      <c r="G73" s="53"/>
      <c r="H73" s="57"/>
      <c r="I73" s="56"/>
      <c r="J73" s="56"/>
      <c r="K73" s="36" t="s">
        <v>65</v>
      </c>
      <c r="L73" s="83">
        <v>73</v>
      </c>
      <c r="M73" s="83"/>
      <c r="N73" s="63"/>
      <c r="O73" s="86" t="s">
        <v>309</v>
      </c>
      <c r="P73" s="88">
        <v>43651.02777777778</v>
      </c>
      <c r="Q73" s="86" t="s">
        <v>345</v>
      </c>
      <c r="R73" s="90" t="s">
        <v>368</v>
      </c>
      <c r="S73" s="86" t="s">
        <v>380</v>
      </c>
      <c r="T73" s="86" t="s">
        <v>394</v>
      </c>
      <c r="U73" s="86"/>
      <c r="V73" s="90" t="s">
        <v>441</v>
      </c>
      <c r="W73" s="88">
        <v>43651.02777777778</v>
      </c>
      <c r="X73" s="90" t="s">
        <v>492</v>
      </c>
      <c r="Y73" s="86"/>
      <c r="Z73" s="86"/>
      <c r="AA73" s="92" t="s">
        <v>550</v>
      </c>
      <c r="AB73" s="86"/>
      <c r="AC73" s="86" t="b">
        <v>0</v>
      </c>
      <c r="AD73" s="86">
        <v>0</v>
      </c>
      <c r="AE73" s="92" t="s">
        <v>579</v>
      </c>
      <c r="AF73" s="86" t="b">
        <v>0</v>
      </c>
      <c r="AG73" s="86" t="s">
        <v>595</v>
      </c>
      <c r="AH73" s="86"/>
      <c r="AI73" s="92" t="s">
        <v>579</v>
      </c>
      <c r="AJ73" s="86" t="b">
        <v>0</v>
      </c>
      <c r="AK73" s="86">
        <v>0</v>
      </c>
      <c r="AL73" s="92" t="s">
        <v>579</v>
      </c>
      <c r="AM73" s="86" t="s">
        <v>599</v>
      </c>
      <c r="AN73" s="86" t="b">
        <v>0</v>
      </c>
      <c r="AO73" s="92" t="s">
        <v>550</v>
      </c>
      <c r="AP73" s="86" t="s">
        <v>176</v>
      </c>
      <c r="AQ73" s="86">
        <v>0</v>
      </c>
      <c r="AR73" s="86">
        <v>0</v>
      </c>
      <c r="AS73" s="86"/>
      <c r="AT73" s="86"/>
      <c r="AU73" s="86"/>
      <c r="AV73" s="86"/>
      <c r="AW73" s="86"/>
      <c r="AX73" s="86"/>
      <c r="AY73" s="86"/>
      <c r="AZ73" s="86"/>
      <c r="BA73">
        <v>1</v>
      </c>
      <c r="BB73" s="85" t="str">
        <f>REPLACE(INDEX(GroupVertices[Group],MATCH(Edges[[#This Row],[Vertex 1]],GroupVertices[Vertex],0)),1,1,"")</f>
        <v>10</v>
      </c>
      <c r="BC73" s="85" t="str">
        <f>REPLACE(INDEX(GroupVertices[Group],MATCH(Edges[[#This Row],[Vertex 2]],GroupVertices[Vertex],0)),1,1,"")</f>
        <v>10</v>
      </c>
      <c r="BD73" s="51">
        <v>0</v>
      </c>
      <c r="BE73" s="52">
        <v>0</v>
      </c>
      <c r="BF73" s="51">
        <v>0</v>
      </c>
      <c r="BG73" s="52">
        <v>0</v>
      </c>
      <c r="BH73" s="51">
        <v>0</v>
      </c>
      <c r="BI73" s="52">
        <v>0</v>
      </c>
      <c r="BJ73" s="51">
        <v>31</v>
      </c>
      <c r="BK73" s="52">
        <v>100</v>
      </c>
      <c r="BL73" s="51">
        <v>31</v>
      </c>
    </row>
    <row r="74" spans="1:64" ht="15">
      <c r="A74" s="84" t="s">
        <v>253</v>
      </c>
      <c r="B74" s="84" t="s">
        <v>253</v>
      </c>
      <c r="C74" s="53" t="s">
        <v>1910</v>
      </c>
      <c r="D74" s="54">
        <v>3</v>
      </c>
      <c r="E74" s="65" t="s">
        <v>132</v>
      </c>
      <c r="F74" s="55">
        <v>32</v>
      </c>
      <c r="G74" s="53"/>
      <c r="H74" s="57"/>
      <c r="I74" s="56"/>
      <c r="J74" s="56"/>
      <c r="K74" s="36" t="s">
        <v>65</v>
      </c>
      <c r="L74" s="83">
        <v>74</v>
      </c>
      <c r="M74" s="83"/>
      <c r="N74" s="63"/>
      <c r="O74" s="86" t="s">
        <v>176</v>
      </c>
      <c r="P74" s="88">
        <v>43651.19540509259</v>
      </c>
      <c r="Q74" s="86" t="s">
        <v>346</v>
      </c>
      <c r="R74" s="86"/>
      <c r="S74" s="86"/>
      <c r="T74" s="86"/>
      <c r="U74" s="86"/>
      <c r="V74" s="90" t="s">
        <v>410</v>
      </c>
      <c r="W74" s="88">
        <v>43651.19540509259</v>
      </c>
      <c r="X74" s="90" t="s">
        <v>493</v>
      </c>
      <c r="Y74" s="86"/>
      <c r="Z74" s="86"/>
      <c r="AA74" s="92" t="s">
        <v>551</v>
      </c>
      <c r="AB74" s="86"/>
      <c r="AC74" s="86" t="b">
        <v>0</v>
      </c>
      <c r="AD74" s="86">
        <v>0</v>
      </c>
      <c r="AE74" s="92" t="s">
        <v>579</v>
      </c>
      <c r="AF74" s="86" t="b">
        <v>0</v>
      </c>
      <c r="AG74" s="86" t="s">
        <v>595</v>
      </c>
      <c r="AH74" s="86"/>
      <c r="AI74" s="92" t="s">
        <v>579</v>
      </c>
      <c r="AJ74" s="86" t="b">
        <v>0</v>
      </c>
      <c r="AK74" s="86">
        <v>0</v>
      </c>
      <c r="AL74" s="92" t="s">
        <v>579</v>
      </c>
      <c r="AM74" s="86" t="s">
        <v>604</v>
      </c>
      <c r="AN74" s="86" t="b">
        <v>0</v>
      </c>
      <c r="AO74" s="92" t="s">
        <v>551</v>
      </c>
      <c r="AP74" s="86" t="s">
        <v>176</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2.272727272727273</v>
      </c>
      <c r="BF74" s="51">
        <v>3</v>
      </c>
      <c r="BG74" s="52">
        <v>6.818181818181818</v>
      </c>
      <c r="BH74" s="51">
        <v>0</v>
      </c>
      <c r="BI74" s="52">
        <v>0</v>
      </c>
      <c r="BJ74" s="51">
        <v>40</v>
      </c>
      <c r="BK74" s="52">
        <v>90.9090909090909</v>
      </c>
      <c r="BL74" s="51">
        <v>44</v>
      </c>
    </row>
    <row r="75" spans="1:64" ht="15">
      <c r="A75" s="84" t="s">
        <v>254</v>
      </c>
      <c r="B75" s="84" t="s">
        <v>294</v>
      </c>
      <c r="C75" s="53" t="s">
        <v>1910</v>
      </c>
      <c r="D75" s="54">
        <v>3</v>
      </c>
      <c r="E75" s="65" t="s">
        <v>132</v>
      </c>
      <c r="F75" s="55">
        <v>32</v>
      </c>
      <c r="G75" s="53"/>
      <c r="H75" s="57"/>
      <c r="I75" s="56"/>
      <c r="J75" s="56"/>
      <c r="K75" s="36" t="s">
        <v>65</v>
      </c>
      <c r="L75" s="83">
        <v>75</v>
      </c>
      <c r="M75" s="83"/>
      <c r="N75" s="63"/>
      <c r="O75" s="86" t="s">
        <v>309</v>
      </c>
      <c r="P75" s="88">
        <v>43651.285891203705</v>
      </c>
      <c r="Q75" s="86" t="s">
        <v>347</v>
      </c>
      <c r="R75" s="90" t="s">
        <v>369</v>
      </c>
      <c r="S75" s="86" t="s">
        <v>381</v>
      </c>
      <c r="T75" s="86"/>
      <c r="U75" s="86"/>
      <c r="V75" s="90" t="s">
        <v>442</v>
      </c>
      <c r="W75" s="88">
        <v>43651.285891203705</v>
      </c>
      <c r="X75" s="90" t="s">
        <v>494</v>
      </c>
      <c r="Y75" s="86"/>
      <c r="Z75" s="86"/>
      <c r="AA75" s="92" t="s">
        <v>552</v>
      </c>
      <c r="AB75" s="86"/>
      <c r="AC75" s="86" t="b">
        <v>0</v>
      </c>
      <c r="AD75" s="86">
        <v>0</v>
      </c>
      <c r="AE75" s="92" t="s">
        <v>579</v>
      </c>
      <c r="AF75" s="86" t="b">
        <v>0</v>
      </c>
      <c r="AG75" s="86" t="s">
        <v>595</v>
      </c>
      <c r="AH75" s="86"/>
      <c r="AI75" s="92" t="s">
        <v>579</v>
      </c>
      <c r="AJ75" s="86" t="b">
        <v>0</v>
      </c>
      <c r="AK75" s="86">
        <v>0</v>
      </c>
      <c r="AL75" s="92" t="s">
        <v>579</v>
      </c>
      <c r="AM75" s="86" t="s">
        <v>603</v>
      </c>
      <c r="AN75" s="86" t="b">
        <v>0</v>
      </c>
      <c r="AO75" s="92" t="s">
        <v>552</v>
      </c>
      <c r="AP75" s="86" t="s">
        <v>176</v>
      </c>
      <c r="AQ75" s="86">
        <v>0</v>
      </c>
      <c r="AR75" s="86">
        <v>0</v>
      </c>
      <c r="AS75" s="86"/>
      <c r="AT75" s="86"/>
      <c r="AU75" s="86"/>
      <c r="AV75" s="86"/>
      <c r="AW75" s="86"/>
      <c r="AX75" s="86"/>
      <c r="AY75" s="86"/>
      <c r="AZ75" s="86"/>
      <c r="BA75">
        <v>1</v>
      </c>
      <c r="BB75" s="85" t="str">
        <f>REPLACE(INDEX(GroupVertices[Group],MATCH(Edges[[#This Row],[Vertex 1]],GroupVertices[Vertex],0)),1,1,"")</f>
        <v>19</v>
      </c>
      <c r="BC75" s="85" t="str">
        <f>REPLACE(INDEX(GroupVertices[Group],MATCH(Edges[[#This Row],[Vertex 2]],GroupVertices[Vertex],0)),1,1,"")</f>
        <v>19</v>
      </c>
      <c r="BD75" s="51">
        <v>0</v>
      </c>
      <c r="BE75" s="52">
        <v>0</v>
      </c>
      <c r="BF75" s="51">
        <v>1</v>
      </c>
      <c r="BG75" s="52">
        <v>5.2631578947368425</v>
      </c>
      <c r="BH75" s="51">
        <v>0</v>
      </c>
      <c r="BI75" s="52">
        <v>0</v>
      </c>
      <c r="BJ75" s="51">
        <v>18</v>
      </c>
      <c r="BK75" s="52">
        <v>94.73684210526316</v>
      </c>
      <c r="BL75" s="51">
        <v>19</v>
      </c>
    </row>
    <row r="76" spans="1:64" ht="15">
      <c r="A76" s="84" t="s">
        <v>255</v>
      </c>
      <c r="B76" s="84" t="s">
        <v>295</v>
      </c>
      <c r="C76" s="53" t="s">
        <v>1910</v>
      </c>
      <c r="D76" s="54">
        <v>3</v>
      </c>
      <c r="E76" s="65" t="s">
        <v>132</v>
      </c>
      <c r="F76" s="55">
        <v>32</v>
      </c>
      <c r="G76" s="53"/>
      <c r="H76" s="57"/>
      <c r="I76" s="56"/>
      <c r="J76" s="56"/>
      <c r="K76" s="36" t="s">
        <v>65</v>
      </c>
      <c r="L76" s="83">
        <v>76</v>
      </c>
      <c r="M76" s="83"/>
      <c r="N76" s="63"/>
      <c r="O76" s="86" t="s">
        <v>309</v>
      </c>
      <c r="P76" s="88">
        <v>43651.47047453704</v>
      </c>
      <c r="Q76" s="86" t="s">
        <v>348</v>
      </c>
      <c r="R76" s="86"/>
      <c r="S76" s="86"/>
      <c r="T76" s="86" t="s">
        <v>395</v>
      </c>
      <c r="U76" s="90" t="s">
        <v>404</v>
      </c>
      <c r="V76" s="90" t="s">
        <v>404</v>
      </c>
      <c r="W76" s="88">
        <v>43651.47047453704</v>
      </c>
      <c r="X76" s="90" t="s">
        <v>495</v>
      </c>
      <c r="Y76" s="86"/>
      <c r="Z76" s="86"/>
      <c r="AA76" s="92" t="s">
        <v>553</v>
      </c>
      <c r="AB76" s="86"/>
      <c r="AC76" s="86" t="b">
        <v>0</v>
      </c>
      <c r="AD76" s="86">
        <v>0</v>
      </c>
      <c r="AE76" s="92" t="s">
        <v>579</v>
      </c>
      <c r="AF76" s="86" t="b">
        <v>0</v>
      </c>
      <c r="AG76" s="86" t="s">
        <v>595</v>
      </c>
      <c r="AH76" s="86"/>
      <c r="AI76" s="92" t="s">
        <v>579</v>
      </c>
      <c r="AJ76" s="86" t="b">
        <v>0</v>
      </c>
      <c r="AK76" s="86">
        <v>0</v>
      </c>
      <c r="AL76" s="92" t="s">
        <v>579</v>
      </c>
      <c r="AM76" s="86" t="s">
        <v>604</v>
      </c>
      <c r="AN76" s="86" t="b">
        <v>0</v>
      </c>
      <c r="AO76" s="92" t="s">
        <v>553</v>
      </c>
      <c r="AP76" s="86" t="s">
        <v>176</v>
      </c>
      <c r="AQ76" s="86">
        <v>0</v>
      </c>
      <c r="AR76" s="86">
        <v>0</v>
      </c>
      <c r="AS76" s="86"/>
      <c r="AT76" s="86"/>
      <c r="AU76" s="86"/>
      <c r="AV76" s="86"/>
      <c r="AW76" s="86"/>
      <c r="AX76" s="86"/>
      <c r="AY76" s="86"/>
      <c r="AZ76" s="86"/>
      <c r="BA76">
        <v>1</v>
      </c>
      <c r="BB76" s="85" t="str">
        <f>REPLACE(INDEX(GroupVertices[Group],MATCH(Edges[[#This Row],[Vertex 1]],GroupVertices[Vertex],0)),1,1,"")</f>
        <v>18</v>
      </c>
      <c r="BC76" s="85" t="str">
        <f>REPLACE(INDEX(GroupVertices[Group],MATCH(Edges[[#This Row],[Vertex 2]],GroupVertices[Vertex],0)),1,1,"")</f>
        <v>18</v>
      </c>
      <c r="BD76" s="51">
        <v>0</v>
      </c>
      <c r="BE76" s="52">
        <v>0</v>
      </c>
      <c r="BF76" s="51">
        <v>3</v>
      </c>
      <c r="BG76" s="52">
        <v>23.076923076923077</v>
      </c>
      <c r="BH76" s="51">
        <v>0</v>
      </c>
      <c r="BI76" s="52">
        <v>0</v>
      </c>
      <c r="BJ76" s="51">
        <v>10</v>
      </c>
      <c r="BK76" s="52">
        <v>76.92307692307692</v>
      </c>
      <c r="BL76" s="51">
        <v>13</v>
      </c>
    </row>
    <row r="77" spans="1:64" ht="15">
      <c r="A77" s="84" t="s">
        <v>256</v>
      </c>
      <c r="B77" s="84" t="s">
        <v>296</v>
      </c>
      <c r="C77" s="53" t="s">
        <v>1910</v>
      </c>
      <c r="D77" s="54">
        <v>3</v>
      </c>
      <c r="E77" s="65" t="s">
        <v>132</v>
      </c>
      <c r="F77" s="55">
        <v>32</v>
      </c>
      <c r="G77" s="53"/>
      <c r="H77" s="57"/>
      <c r="I77" s="56"/>
      <c r="J77" s="56"/>
      <c r="K77" s="36" t="s">
        <v>65</v>
      </c>
      <c r="L77" s="83">
        <v>77</v>
      </c>
      <c r="M77" s="83"/>
      <c r="N77" s="63"/>
      <c r="O77" s="86" t="s">
        <v>308</v>
      </c>
      <c r="P77" s="88">
        <v>43651.63217592592</v>
      </c>
      <c r="Q77" s="86" t="s">
        <v>349</v>
      </c>
      <c r="R77" s="86"/>
      <c r="S77" s="86"/>
      <c r="T77" s="86"/>
      <c r="U77" s="86"/>
      <c r="V77" s="90" t="s">
        <v>443</v>
      </c>
      <c r="W77" s="88">
        <v>43651.63217592592</v>
      </c>
      <c r="X77" s="90" t="s">
        <v>496</v>
      </c>
      <c r="Y77" s="86"/>
      <c r="Z77" s="86"/>
      <c r="AA77" s="92" t="s">
        <v>554</v>
      </c>
      <c r="AB77" s="92" t="s">
        <v>575</v>
      </c>
      <c r="AC77" s="86" t="b">
        <v>0</v>
      </c>
      <c r="AD77" s="86">
        <v>0</v>
      </c>
      <c r="AE77" s="92" t="s">
        <v>591</v>
      </c>
      <c r="AF77" s="86" t="b">
        <v>0</v>
      </c>
      <c r="AG77" s="86" t="s">
        <v>595</v>
      </c>
      <c r="AH77" s="86"/>
      <c r="AI77" s="92" t="s">
        <v>579</v>
      </c>
      <c r="AJ77" s="86" t="b">
        <v>0</v>
      </c>
      <c r="AK77" s="86">
        <v>0</v>
      </c>
      <c r="AL77" s="92" t="s">
        <v>579</v>
      </c>
      <c r="AM77" s="86" t="s">
        <v>604</v>
      </c>
      <c r="AN77" s="86" t="b">
        <v>0</v>
      </c>
      <c r="AO77" s="92" t="s">
        <v>575</v>
      </c>
      <c r="AP77" s="86" t="s">
        <v>176</v>
      </c>
      <c r="AQ77" s="86">
        <v>0</v>
      </c>
      <c r="AR77" s="86">
        <v>0</v>
      </c>
      <c r="AS77" s="86"/>
      <c r="AT77" s="86"/>
      <c r="AU77" s="86"/>
      <c r="AV77" s="86"/>
      <c r="AW77" s="86"/>
      <c r="AX77" s="86"/>
      <c r="AY77" s="86"/>
      <c r="AZ77" s="86"/>
      <c r="BA77">
        <v>1</v>
      </c>
      <c r="BB77" s="85" t="str">
        <f>REPLACE(INDEX(GroupVertices[Group],MATCH(Edges[[#This Row],[Vertex 1]],GroupVertices[Vertex],0)),1,1,"")</f>
        <v>17</v>
      </c>
      <c r="BC77" s="85" t="str">
        <f>REPLACE(INDEX(GroupVertices[Group],MATCH(Edges[[#This Row],[Vertex 2]],GroupVertices[Vertex],0)),1,1,"")</f>
        <v>17</v>
      </c>
      <c r="BD77" s="51">
        <v>1</v>
      </c>
      <c r="BE77" s="52">
        <v>2.9411764705882355</v>
      </c>
      <c r="BF77" s="51">
        <v>0</v>
      </c>
      <c r="BG77" s="52">
        <v>0</v>
      </c>
      <c r="BH77" s="51">
        <v>0</v>
      </c>
      <c r="BI77" s="52">
        <v>0</v>
      </c>
      <c r="BJ77" s="51">
        <v>33</v>
      </c>
      <c r="BK77" s="52">
        <v>97.05882352941177</v>
      </c>
      <c r="BL77" s="51">
        <v>34</v>
      </c>
    </row>
    <row r="78" spans="1:64" ht="15">
      <c r="A78" s="84" t="s">
        <v>257</v>
      </c>
      <c r="B78" s="84" t="s">
        <v>297</v>
      </c>
      <c r="C78" s="53" t="s">
        <v>1910</v>
      </c>
      <c r="D78" s="54">
        <v>3</v>
      </c>
      <c r="E78" s="65" t="s">
        <v>132</v>
      </c>
      <c r="F78" s="55">
        <v>32</v>
      </c>
      <c r="G78" s="53"/>
      <c r="H78" s="57"/>
      <c r="I78" s="56"/>
      <c r="J78" s="56"/>
      <c r="K78" s="36" t="s">
        <v>65</v>
      </c>
      <c r="L78" s="83">
        <v>78</v>
      </c>
      <c r="M78" s="83"/>
      <c r="N78" s="63"/>
      <c r="O78" s="86" t="s">
        <v>309</v>
      </c>
      <c r="P78" s="88">
        <v>43652.513877314814</v>
      </c>
      <c r="Q78" s="86" t="s">
        <v>350</v>
      </c>
      <c r="R78" s="90" t="s">
        <v>370</v>
      </c>
      <c r="S78" s="86" t="s">
        <v>382</v>
      </c>
      <c r="T78" s="86" t="s">
        <v>396</v>
      </c>
      <c r="U78" s="86"/>
      <c r="V78" s="90" t="s">
        <v>444</v>
      </c>
      <c r="W78" s="88">
        <v>43652.513877314814</v>
      </c>
      <c r="X78" s="90" t="s">
        <v>497</v>
      </c>
      <c r="Y78" s="86"/>
      <c r="Z78" s="86"/>
      <c r="AA78" s="92" t="s">
        <v>555</v>
      </c>
      <c r="AB78" s="86"/>
      <c r="AC78" s="86" t="b">
        <v>0</v>
      </c>
      <c r="AD78" s="86">
        <v>0</v>
      </c>
      <c r="AE78" s="92" t="s">
        <v>579</v>
      </c>
      <c r="AF78" s="86" t="b">
        <v>0</v>
      </c>
      <c r="AG78" s="86" t="s">
        <v>595</v>
      </c>
      <c r="AH78" s="86"/>
      <c r="AI78" s="92" t="s">
        <v>579</v>
      </c>
      <c r="AJ78" s="86" t="b">
        <v>0</v>
      </c>
      <c r="AK78" s="86">
        <v>0</v>
      </c>
      <c r="AL78" s="92" t="s">
        <v>579</v>
      </c>
      <c r="AM78" s="86" t="s">
        <v>607</v>
      </c>
      <c r="AN78" s="86" t="b">
        <v>0</v>
      </c>
      <c r="AO78" s="92" t="s">
        <v>555</v>
      </c>
      <c r="AP78" s="86" t="s">
        <v>176</v>
      </c>
      <c r="AQ78" s="86">
        <v>0</v>
      </c>
      <c r="AR78" s="86">
        <v>0</v>
      </c>
      <c r="AS78" s="86"/>
      <c r="AT78" s="86"/>
      <c r="AU78" s="86"/>
      <c r="AV78" s="86"/>
      <c r="AW78" s="86"/>
      <c r="AX78" s="86"/>
      <c r="AY78" s="86"/>
      <c r="AZ78" s="86"/>
      <c r="BA78">
        <v>1</v>
      </c>
      <c r="BB78" s="85" t="str">
        <f>REPLACE(INDEX(GroupVertices[Group],MATCH(Edges[[#This Row],[Vertex 1]],GroupVertices[Vertex],0)),1,1,"")</f>
        <v>16</v>
      </c>
      <c r="BC78" s="85" t="str">
        <f>REPLACE(INDEX(GroupVertices[Group],MATCH(Edges[[#This Row],[Vertex 2]],GroupVertices[Vertex],0)),1,1,"")</f>
        <v>16</v>
      </c>
      <c r="BD78" s="51">
        <v>0</v>
      </c>
      <c r="BE78" s="52">
        <v>0</v>
      </c>
      <c r="BF78" s="51">
        <v>2</v>
      </c>
      <c r="BG78" s="52">
        <v>7.142857142857143</v>
      </c>
      <c r="BH78" s="51">
        <v>0</v>
      </c>
      <c r="BI78" s="52">
        <v>0</v>
      </c>
      <c r="BJ78" s="51">
        <v>26</v>
      </c>
      <c r="BK78" s="52">
        <v>92.85714285714286</v>
      </c>
      <c r="BL78" s="51">
        <v>28</v>
      </c>
    </row>
    <row r="79" spans="1:64" ht="15">
      <c r="A79" s="84" t="s">
        <v>258</v>
      </c>
      <c r="B79" s="84" t="s">
        <v>258</v>
      </c>
      <c r="C79" s="53" t="s">
        <v>1910</v>
      </c>
      <c r="D79" s="54">
        <v>3</v>
      </c>
      <c r="E79" s="65" t="s">
        <v>132</v>
      </c>
      <c r="F79" s="55">
        <v>32</v>
      </c>
      <c r="G79" s="53"/>
      <c r="H79" s="57"/>
      <c r="I79" s="56"/>
      <c r="J79" s="56"/>
      <c r="K79" s="36" t="s">
        <v>65</v>
      </c>
      <c r="L79" s="83">
        <v>79</v>
      </c>
      <c r="M79" s="83"/>
      <c r="N79" s="63"/>
      <c r="O79" s="86" t="s">
        <v>176</v>
      </c>
      <c r="P79" s="88">
        <v>43652.518425925926</v>
      </c>
      <c r="Q79" s="86" t="s">
        <v>351</v>
      </c>
      <c r="R79" s="86"/>
      <c r="S79" s="86"/>
      <c r="T79" s="86"/>
      <c r="U79" s="90" t="s">
        <v>405</v>
      </c>
      <c r="V79" s="90" t="s">
        <v>405</v>
      </c>
      <c r="W79" s="88">
        <v>43652.518425925926</v>
      </c>
      <c r="X79" s="90" t="s">
        <v>498</v>
      </c>
      <c r="Y79" s="86"/>
      <c r="Z79" s="86"/>
      <c r="AA79" s="92" t="s">
        <v>556</v>
      </c>
      <c r="AB79" s="86"/>
      <c r="AC79" s="86" t="b">
        <v>0</v>
      </c>
      <c r="AD79" s="86">
        <v>0</v>
      </c>
      <c r="AE79" s="92" t="s">
        <v>579</v>
      </c>
      <c r="AF79" s="86" t="b">
        <v>0</v>
      </c>
      <c r="AG79" s="86" t="s">
        <v>595</v>
      </c>
      <c r="AH79" s="86"/>
      <c r="AI79" s="92" t="s">
        <v>579</v>
      </c>
      <c r="AJ79" s="86" t="b">
        <v>0</v>
      </c>
      <c r="AK79" s="86">
        <v>0</v>
      </c>
      <c r="AL79" s="92" t="s">
        <v>579</v>
      </c>
      <c r="AM79" s="86" t="s">
        <v>600</v>
      </c>
      <c r="AN79" s="86" t="b">
        <v>0</v>
      </c>
      <c r="AO79" s="92" t="s">
        <v>556</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v>0</v>
      </c>
      <c r="BE79" s="52">
        <v>0</v>
      </c>
      <c r="BF79" s="51">
        <v>4</v>
      </c>
      <c r="BG79" s="52">
        <v>21.05263157894737</v>
      </c>
      <c r="BH79" s="51">
        <v>0</v>
      </c>
      <c r="BI79" s="52">
        <v>0</v>
      </c>
      <c r="BJ79" s="51">
        <v>15</v>
      </c>
      <c r="BK79" s="52">
        <v>78.94736842105263</v>
      </c>
      <c r="BL79" s="51">
        <v>19</v>
      </c>
    </row>
    <row r="80" spans="1:64" ht="15">
      <c r="A80" s="84" t="s">
        <v>259</v>
      </c>
      <c r="B80" s="84" t="s">
        <v>259</v>
      </c>
      <c r="C80" s="53" t="s">
        <v>1910</v>
      </c>
      <c r="D80" s="54">
        <v>3</v>
      </c>
      <c r="E80" s="65" t="s">
        <v>132</v>
      </c>
      <c r="F80" s="55">
        <v>32</v>
      </c>
      <c r="G80" s="53"/>
      <c r="H80" s="57"/>
      <c r="I80" s="56"/>
      <c r="J80" s="56"/>
      <c r="K80" s="36" t="s">
        <v>65</v>
      </c>
      <c r="L80" s="83">
        <v>80</v>
      </c>
      <c r="M80" s="83"/>
      <c r="N80" s="63"/>
      <c r="O80" s="86" t="s">
        <v>176</v>
      </c>
      <c r="P80" s="88">
        <v>43619.06599537037</v>
      </c>
      <c r="Q80" s="86" t="s">
        <v>352</v>
      </c>
      <c r="R80" s="86"/>
      <c r="S80" s="86"/>
      <c r="T80" s="86"/>
      <c r="U80" s="90" t="s">
        <v>406</v>
      </c>
      <c r="V80" s="90" t="s">
        <v>406</v>
      </c>
      <c r="W80" s="88">
        <v>43619.06599537037</v>
      </c>
      <c r="X80" s="90" t="s">
        <v>499</v>
      </c>
      <c r="Y80" s="86"/>
      <c r="Z80" s="86"/>
      <c r="AA80" s="92" t="s">
        <v>557</v>
      </c>
      <c r="AB80" s="86"/>
      <c r="AC80" s="86" t="b">
        <v>0</v>
      </c>
      <c r="AD80" s="86">
        <v>4132</v>
      </c>
      <c r="AE80" s="92" t="s">
        <v>579</v>
      </c>
      <c r="AF80" s="86" t="b">
        <v>0</v>
      </c>
      <c r="AG80" s="86" t="s">
        <v>595</v>
      </c>
      <c r="AH80" s="86"/>
      <c r="AI80" s="92" t="s">
        <v>579</v>
      </c>
      <c r="AJ80" s="86" t="b">
        <v>0</v>
      </c>
      <c r="AK80" s="86">
        <v>1871</v>
      </c>
      <c r="AL80" s="92" t="s">
        <v>579</v>
      </c>
      <c r="AM80" s="86" t="s">
        <v>608</v>
      </c>
      <c r="AN80" s="86" t="b">
        <v>0</v>
      </c>
      <c r="AO80" s="92" t="s">
        <v>557</v>
      </c>
      <c r="AP80" s="86" t="s">
        <v>609</v>
      </c>
      <c r="AQ80" s="86">
        <v>0</v>
      </c>
      <c r="AR80" s="86">
        <v>0</v>
      </c>
      <c r="AS80" s="86"/>
      <c r="AT80" s="86"/>
      <c r="AU80" s="86"/>
      <c r="AV80" s="86"/>
      <c r="AW80" s="86"/>
      <c r="AX80" s="86"/>
      <c r="AY80" s="86"/>
      <c r="AZ80" s="86"/>
      <c r="BA80">
        <v>1</v>
      </c>
      <c r="BB80" s="85" t="str">
        <f>REPLACE(INDEX(GroupVertices[Group],MATCH(Edges[[#This Row],[Vertex 1]],GroupVertices[Vertex],0)),1,1,"")</f>
        <v>15</v>
      </c>
      <c r="BC80" s="85" t="str">
        <f>REPLACE(INDEX(GroupVertices[Group],MATCH(Edges[[#This Row],[Vertex 2]],GroupVertices[Vertex],0)),1,1,"")</f>
        <v>15</v>
      </c>
      <c r="BD80" s="51">
        <v>1</v>
      </c>
      <c r="BE80" s="52">
        <v>4.166666666666667</v>
      </c>
      <c r="BF80" s="51">
        <v>3</v>
      </c>
      <c r="BG80" s="52">
        <v>12.5</v>
      </c>
      <c r="BH80" s="51">
        <v>0</v>
      </c>
      <c r="BI80" s="52">
        <v>0</v>
      </c>
      <c r="BJ80" s="51">
        <v>20</v>
      </c>
      <c r="BK80" s="52">
        <v>83.33333333333333</v>
      </c>
      <c r="BL80" s="51">
        <v>24</v>
      </c>
    </row>
    <row r="81" spans="1:64" ht="15">
      <c r="A81" s="84" t="s">
        <v>260</v>
      </c>
      <c r="B81" s="84" t="s">
        <v>259</v>
      </c>
      <c r="C81" s="53" t="s">
        <v>1910</v>
      </c>
      <c r="D81" s="54">
        <v>3</v>
      </c>
      <c r="E81" s="65" t="s">
        <v>132</v>
      </c>
      <c r="F81" s="55">
        <v>32</v>
      </c>
      <c r="G81" s="53"/>
      <c r="H81" s="57"/>
      <c r="I81" s="56"/>
      <c r="J81" s="56"/>
      <c r="K81" s="36" t="s">
        <v>65</v>
      </c>
      <c r="L81" s="83">
        <v>81</v>
      </c>
      <c r="M81" s="83"/>
      <c r="N81" s="63"/>
      <c r="O81" s="86" t="s">
        <v>309</v>
      </c>
      <c r="P81" s="88">
        <v>43652.546111111114</v>
      </c>
      <c r="Q81" s="86" t="s">
        <v>353</v>
      </c>
      <c r="R81" s="86"/>
      <c r="S81" s="86"/>
      <c r="T81" s="86"/>
      <c r="U81" s="86"/>
      <c r="V81" s="90" t="s">
        <v>445</v>
      </c>
      <c r="W81" s="88">
        <v>43652.546111111114</v>
      </c>
      <c r="X81" s="90" t="s">
        <v>500</v>
      </c>
      <c r="Y81" s="86"/>
      <c r="Z81" s="86"/>
      <c r="AA81" s="92" t="s">
        <v>558</v>
      </c>
      <c r="AB81" s="86"/>
      <c r="AC81" s="86" t="b">
        <v>0</v>
      </c>
      <c r="AD81" s="86">
        <v>0</v>
      </c>
      <c r="AE81" s="92" t="s">
        <v>579</v>
      </c>
      <c r="AF81" s="86" t="b">
        <v>0</v>
      </c>
      <c r="AG81" s="86" t="s">
        <v>595</v>
      </c>
      <c r="AH81" s="86"/>
      <c r="AI81" s="92" t="s">
        <v>579</v>
      </c>
      <c r="AJ81" s="86" t="b">
        <v>0</v>
      </c>
      <c r="AK81" s="86">
        <v>1871</v>
      </c>
      <c r="AL81" s="92" t="s">
        <v>557</v>
      </c>
      <c r="AM81" s="86" t="s">
        <v>603</v>
      </c>
      <c r="AN81" s="86" t="b">
        <v>0</v>
      </c>
      <c r="AO81" s="92" t="s">
        <v>557</v>
      </c>
      <c r="AP81" s="86" t="s">
        <v>176</v>
      </c>
      <c r="AQ81" s="86">
        <v>0</v>
      </c>
      <c r="AR81" s="86">
        <v>0</v>
      </c>
      <c r="AS81" s="86"/>
      <c r="AT81" s="86"/>
      <c r="AU81" s="86"/>
      <c r="AV81" s="86"/>
      <c r="AW81" s="86"/>
      <c r="AX81" s="86"/>
      <c r="AY81" s="86"/>
      <c r="AZ81" s="86"/>
      <c r="BA81">
        <v>1</v>
      </c>
      <c r="BB81" s="85" t="str">
        <f>REPLACE(INDEX(GroupVertices[Group],MATCH(Edges[[#This Row],[Vertex 1]],GroupVertices[Vertex],0)),1,1,"")</f>
        <v>15</v>
      </c>
      <c r="BC81" s="85" t="str">
        <f>REPLACE(INDEX(GroupVertices[Group],MATCH(Edges[[#This Row],[Vertex 2]],GroupVertices[Vertex],0)),1,1,"")</f>
        <v>15</v>
      </c>
      <c r="BD81" s="51">
        <v>1</v>
      </c>
      <c r="BE81" s="52">
        <v>5.2631578947368425</v>
      </c>
      <c r="BF81" s="51">
        <v>1</v>
      </c>
      <c r="BG81" s="52">
        <v>5.2631578947368425</v>
      </c>
      <c r="BH81" s="51">
        <v>0</v>
      </c>
      <c r="BI81" s="52">
        <v>0</v>
      </c>
      <c r="BJ81" s="51">
        <v>17</v>
      </c>
      <c r="BK81" s="52">
        <v>89.47368421052632</v>
      </c>
      <c r="BL81" s="51">
        <v>19</v>
      </c>
    </row>
    <row r="82" spans="1:64" ht="15">
      <c r="A82" s="84" t="s">
        <v>261</v>
      </c>
      <c r="B82" s="84" t="s">
        <v>298</v>
      </c>
      <c r="C82" s="53" t="s">
        <v>1910</v>
      </c>
      <c r="D82" s="54">
        <v>3</v>
      </c>
      <c r="E82" s="65" t="s">
        <v>132</v>
      </c>
      <c r="F82" s="55">
        <v>32</v>
      </c>
      <c r="G82" s="53"/>
      <c r="H82" s="57"/>
      <c r="I82" s="56"/>
      <c r="J82" s="56"/>
      <c r="K82" s="36" t="s">
        <v>65</v>
      </c>
      <c r="L82" s="83">
        <v>82</v>
      </c>
      <c r="M82" s="83"/>
      <c r="N82" s="63"/>
      <c r="O82" s="86" t="s">
        <v>308</v>
      </c>
      <c r="P82" s="88">
        <v>43653.58045138889</v>
      </c>
      <c r="Q82" s="86" t="s">
        <v>354</v>
      </c>
      <c r="R82" s="86"/>
      <c r="S82" s="86"/>
      <c r="T82" s="86"/>
      <c r="U82" s="86"/>
      <c r="V82" s="90" t="s">
        <v>410</v>
      </c>
      <c r="W82" s="88">
        <v>43653.58045138889</v>
      </c>
      <c r="X82" s="90" t="s">
        <v>501</v>
      </c>
      <c r="Y82" s="86"/>
      <c r="Z82" s="86"/>
      <c r="AA82" s="92" t="s">
        <v>559</v>
      </c>
      <c r="AB82" s="92" t="s">
        <v>576</v>
      </c>
      <c r="AC82" s="86" t="b">
        <v>0</v>
      </c>
      <c r="AD82" s="86">
        <v>0</v>
      </c>
      <c r="AE82" s="92" t="s">
        <v>592</v>
      </c>
      <c r="AF82" s="86" t="b">
        <v>0</v>
      </c>
      <c r="AG82" s="86" t="s">
        <v>595</v>
      </c>
      <c r="AH82" s="86"/>
      <c r="AI82" s="92" t="s">
        <v>579</v>
      </c>
      <c r="AJ82" s="86" t="b">
        <v>0</v>
      </c>
      <c r="AK82" s="86">
        <v>0</v>
      </c>
      <c r="AL82" s="92" t="s">
        <v>579</v>
      </c>
      <c r="AM82" s="86" t="s">
        <v>603</v>
      </c>
      <c r="AN82" s="86" t="b">
        <v>0</v>
      </c>
      <c r="AO82" s="92" t="s">
        <v>576</v>
      </c>
      <c r="AP82" s="86" t="s">
        <v>176</v>
      </c>
      <c r="AQ82" s="86">
        <v>0</v>
      </c>
      <c r="AR82" s="86">
        <v>0</v>
      </c>
      <c r="AS82" s="86"/>
      <c r="AT82" s="86"/>
      <c r="AU82" s="86"/>
      <c r="AV82" s="86"/>
      <c r="AW82" s="86"/>
      <c r="AX82" s="86"/>
      <c r="AY82" s="86"/>
      <c r="AZ82" s="86"/>
      <c r="BA82">
        <v>1</v>
      </c>
      <c r="BB82" s="85" t="str">
        <f>REPLACE(INDEX(GroupVertices[Group],MATCH(Edges[[#This Row],[Vertex 1]],GroupVertices[Vertex],0)),1,1,"")</f>
        <v>14</v>
      </c>
      <c r="BC82" s="85" t="str">
        <f>REPLACE(INDEX(GroupVertices[Group],MATCH(Edges[[#This Row],[Vertex 2]],GroupVertices[Vertex],0)),1,1,"")</f>
        <v>14</v>
      </c>
      <c r="BD82" s="51">
        <v>4</v>
      </c>
      <c r="BE82" s="52">
        <v>8.16326530612245</v>
      </c>
      <c r="BF82" s="51">
        <v>2</v>
      </c>
      <c r="BG82" s="52">
        <v>4.081632653061225</v>
      </c>
      <c r="BH82" s="51">
        <v>0</v>
      </c>
      <c r="BI82" s="52">
        <v>0</v>
      </c>
      <c r="BJ82" s="51">
        <v>43</v>
      </c>
      <c r="BK82" s="52">
        <v>87.75510204081633</v>
      </c>
      <c r="BL82" s="51">
        <v>49</v>
      </c>
    </row>
    <row r="83" spans="1:64" ht="15">
      <c r="A83" s="84" t="s">
        <v>262</v>
      </c>
      <c r="B83" s="84" t="s">
        <v>299</v>
      </c>
      <c r="C83" s="53" t="s">
        <v>1910</v>
      </c>
      <c r="D83" s="54">
        <v>3</v>
      </c>
      <c r="E83" s="65" t="s">
        <v>132</v>
      </c>
      <c r="F83" s="55">
        <v>32</v>
      </c>
      <c r="G83" s="53"/>
      <c r="H83" s="57"/>
      <c r="I83" s="56"/>
      <c r="J83" s="56"/>
      <c r="K83" s="36" t="s">
        <v>65</v>
      </c>
      <c r="L83" s="83">
        <v>83</v>
      </c>
      <c r="M83" s="83"/>
      <c r="N83" s="63"/>
      <c r="O83" s="86" t="s">
        <v>309</v>
      </c>
      <c r="P83" s="88">
        <v>43654.34947916667</v>
      </c>
      <c r="Q83" s="86" t="s">
        <v>355</v>
      </c>
      <c r="R83" s="86"/>
      <c r="S83" s="86"/>
      <c r="T83" s="86" t="s">
        <v>397</v>
      </c>
      <c r="U83" s="86"/>
      <c r="V83" s="90" t="s">
        <v>410</v>
      </c>
      <c r="W83" s="88">
        <v>43654.34947916667</v>
      </c>
      <c r="X83" s="90" t="s">
        <v>502</v>
      </c>
      <c r="Y83" s="86"/>
      <c r="Z83" s="86"/>
      <c r="AA83" s="92" t="s">
        <v>560</v>
      </c>
      <c r="AB83" s="92" t="s">
        <v>577</v>
      </c>
      <c r="AC83" s="86" t="b">
        <v>0</v>
      </c>
      <c r="AD83" s="86">
        <v>0</v>
      </c>
      <c r="AE83" s="92" t="s">
        <v>593</v>
      </c>
      <c r="AF83" s="86" t="b">
        <v>0</v>
      </c>
      <c r="AG83" s="86" t="s">
        <v>595</v>
      </c>
      <c r="AH83" s="86"/>
      <c r="AI83" s="92" t="s">
        <v>579</v>
      </c>
      <c r="AJ83" s="86" t="b">
        <v>0</v>
      </c>
      <c r="AK83" s="86">
        <v>0</v>
      </c>
      <c r="AL83" s="92" t="s">
        <v>579</v>
      </c>
      <c r="AM83" s="86" t="s">
        <v>600</v>
      </c>
      <c r="AN83" s="86" t="b">
        <v>0</v>
      </c>
      <c r="AO83" s="92" t="s">
        <v>577</v>
      </c>
      <c r="AP83" s="86" t="s">
        <v>176</v>
      </c>
      <c r="AQ83" s="86">
        <v>0</v>
      </c>
      <c r="AR83" s="86">
        <v>0</v>
      </c>
      <c r="AS83" s="86"/>
      <c r="AT83" s="86"/>
      <c r="AU83" s="86"/>
      <c r="AV83" s="86"/>
      <c r="AW83" s="86"/>
      <c r="AX83" s="86"/>
      <c r="AY83" s="86"/>
      <c r="AZ83" s="86"/>
      <c r="BA83">
        <v>1</v>
      </c>
      <c r="BB83" s="85" t="str">
        <f>REPLACE(INDEX(GroupVertices[Group],MATCH(Edges[[#This Row],[Vertex 1]],GroupVertices[Vertex],0)),1,1,"")</f>
        <v>8</v>
      </c>
      <c r="BC83" s="85" t="str">
        <f>REPLACE(INDEX(GroupVertices[Group],MATCH(Edges[[#This Row],[Vertex 2]],GroupVertices[Vertex],0)),1,1,"")</f>
        <v>8</v>
      </c>
      <c r="BD83" s="51"/>
      <c r="BE83" s="52"/>
      <c r="BF83" s="51"/>
      <c r="BG83" s="52"/>
      <c r="BH83" s="51"/>
      <c r="BI83" s="52"/>
      <c r="BJ83" s="51"/>
      <c r="BK83" s="52"/>
      <c r="BL83" s="51"/>
    </row>
    <row r="84" spans="1:64" ht="15">
      <c r="A84" s="84" t="s">
        <v>262</v>
      </c>
      <c r="B84" s="84" t="s">
        <v>300</v>
      </c>
      <c r="C84" s="53" t="s">
        <v>1910</v>
      </c>
      <c r="D84" s="54">
        <v>3</v>
      </c>
      <c r="E84" s="65" t="s">
        <v>132</v>
      </c>
      <c r="F84" s="55">
        <v>32</v>
      </c>
      <c r="G84" s="53"/>
      <c r="H84" s="57"/>
      <c r="I84" s="56"/>
      <c r="J84" s="56"/>
      <c r="K84" s="36" t="s">
        <v>65</v>
      </c>
      <c r="L84" s="83">
        <v>84</v>
      </c>
      <c r="M84" s="83"/>
      <c r="N84" s="63"/>
      <c r="O84" s="86" t="s">
        <v>309</v>
      </c>
      <c r="P84" s="88">
        <v>43654.34947916667</v>
      </c>
      <c r="Q84" s="86" t="s">
        <v>355</v>
      </c>
      <c r="R84" s="86"/>
      <c r="S84" s="86"/>
      <c r="T84" s="86" t="s">
        <v>397</v>
      </c>
      <c r="U84" s="86"/>
      <c r="V84" s="90" t="s">
        <v>410</v>
      </c>
      <c r="W84" s="88">
        <v>43654.34947916667</v>
      </c>
      <c r="X84" s="90" t="s">
        <v>502</v>
      </c>
      <c r="Y84" s="86"/>
      <c r="Z84" s="86"/>
      <c r="AA84" s="92" t="s">
        <v>560</v>
      </c>
      <c r="AB84" s="92" t="s">
        <v>577</v>
      </c>
      <c r="AC84" s="86" t="b">
        <v>0</v>
      </c>
      <c r="AD84" s="86">
        <v>0</v>
      </c>
      <c r="AE84" s="92" t="s">
        <v>593</v>
      </c>
      <c r="AF84" s="86" t="b">
        <v>0</v>
      </c>
      <c r="AG84" s="86" t="s">
        <v>595</v>
      </c>
      <c r="AH84" s="86"/>
      <c r="AI84" s="92" t="s">
        <v>579</v>
      </c>
      <c r="AJ84" s="86" t="b">
        <v>0</v>
      </c>
      <c r="AK84" s="86">
        <v>0</v>
      </c>
      <c r="AL84" s="92" t="s">
        <v>579</v>
      </c>
      <c r="AM84" s="86" t="s">
        <v>600</v>
      </c>
      <c r="AN84" s="86" t="b">
        <v>0</v>
      </c>
      <c r="AO84" s="92" t="s">
        <v>577</v>
      </c>
      <c r="AP84" s="86" t="s">
        <v>176</v>
      </c>
      <c r="AQ84" s="86">
        <v>0</v>
      </c>
      <c r="AR84" s="86">
        <v>0</v>
      </c>
      <c r="AS84" s="86"/>
      <c r="AT84" s="86"/>
      <c r="AU84" s="86"/>
      <c r="AV84" s="86"/>
      <c r="AW84" s="86"/>
      <c r="AX84" s="86"/>
      <c r="AY84" s="86"/>
      <c r="AZ84" s="86"/>
      <c r="BA84">
        <v>1</v>
      </c>
      <c r="BB84" s="85" t="str">
        <f>REPLACE(INDEX(GroupVertices[Group],MATCH(Edges[[#This Row],[Vertex 1]],GroupVertices[Vertex],0)),1,1,"")</f>
        <v>8</v>
      </c>
      <c r="BC84" s="85" t="str">
        <f>REPLACE(INDEX(GroupVertices[Group],MATCH(Edges[[#This Row],[Vertex 2]],GroupVertices[Vertex],0)),1,1,"")</f>
        <v>8</v>
      </c>
      <c r="BD84" s="51"/>
      <c r="BE84" s="52"/>
      <c r="BF84" s="51"/>
      <c r="BG84" s="52"/>
      <c r="BH84" s="51"/>
      <c r="BI84" s="52"/>
      <c r="BJ84" s="51"/>
      <c r="BK84" s="52"/>
      <c r="BL84" s="51"/>
    </row>
    <row r="85" spans="1:64" ht="15">
      <c r="A85" s="84" t="s">
        <v>262</v>
      </c>
      <c r="B85" s="84" t="s">
        <v>301</v>
      </c>
      <c r="C85" s="53" t="s">
        <v>1910</v>
      </c>
      <c r="D85" s="54">
        <v>3</v>
      </c>
      <c r="E85" s="65" t="s">
        <v>132</v>
      </c>
      <c r="F85" s="55">
        <v>32</v>
      </c>
      <c r="G85" s="53"/>
      <c r="H85" s="57"/>
      <c r="I85" s="56"/>
      <c r="J85" s="56"/>
      <c r="K85" s="36" t="s">
        <v>65</v>
      </c>
      <c r="L85" s="83">
        <v>85</v>
      </c>
      <c r="M85" s="83"/>
      <c r="N85" s="63"/>
      <c r="O85" s="86" t="s">
        <v>309</v>
      </c>
      <c r="P85" s="88">
        <v>43654.34947916667</v>
      </c>
      <c r="Q85" s="86" t="s">
        <v>355</v>
      </c>
      <c r="R85" s="86"/>
      <c r="S85" s="86"/>
      <c r="T85" s="86" t="s">
        <v>397</v>
      </c>
      <c r="U85" s="86"/>
      <c r="V85" s="90" t="s">
        <v>410</v>
      </c>
      <c r="W85" s="88">
        <v>43654.34947916667</v>
      </c>
      <c r="X85" s="90" t="s">
        <v>502</v>
      </c>
      <c r="Y85" s="86"/>
      <c r="Z85" s="86"/>
      <c r="AA85" s="92" t="s">
        <v>560</v>
      </c>
      <c r="AB85" s="92" t="s">
        <v>577</v>
      </c>
      <c r="AC85" s="86" t="b">
        <v>0</v>
      </c>
      <c r="AD85" s="86">
        <v>0</v>
      </c>
      <c r="AE85" s="92" t="s">
        <v>593</v>
      </c>
      <c r="AF85" s="86" t="b">
        <v>0</v>
      </c>
      <c r="AG85" s="86" t="s">
        <v>595</v>
      </c>
      <c r="AH85" s="86"/>
      <c r="AI85" s="92" t="s">
        <v>579</v>
      </c>
      <c r="AJ85" s="86" t="b">
        <v>0</v>
      </c>
      <c r="AK85" s="86">
        <v>0</v>
      </c>
      <c r="AL85" s="92" t="s">
        <v>579</v>
      </c>
      <c r="AM85" s="86" t="s">
        <v>600</v>
      </c>
      <c r="AN85" s="86" t="b">
        <v>0</v>
      </c>
      <c r="AO85" s="92" t="s">
        <v>577</v>
      </c>
      <c r="AP85" s="86" t="s">
        <v>176</v>
      </c>
      <c r="AQ85" s="86">
        <v>0</v>
      </c>
      <c r="AR85" s="86">
        <v>0</v>
      </c>
      <c r="AS85" s="86"/>
      <c r="AT85" s="86"/>
      <c r="AU85" s="86"/>
      <c r="AV85" s="86"/>
      <c r="AW85" s="86"/>
      <c r="AX85" s="86"/>
      <c r="AY85" s="86"/>
      <c r="AZ85" s="86"/>
      <c r="BA85">
        <v>1</v>
      </c>
      <c r="BB85" s="85" t="str">
        <f>REPLACE(INDEX(GroupVertices[Group],MATCH(Edges[[#This Row],[Vertex 1]],GroupVertices[Vertex],0)),1,1,"")</f>
        <v>8</v>
      </c>
      <c r="BC85" s="85" t="str">
        <f>REPLACE(INDEX(GroupVertices[Group],MATCH(Edges[[#This Row],[Vertex 2]],GroupVertices[Vertex],0)),1,1,"")</f>
        <v>8</v>
      </c>
      <c r="BD85" s="51">
        <v>0</v>
      </c>
      <c r="BE85" s="52">
        <v>0</v>
      </c>
      <c r="BF85" s="51">
        <v>2</v>
      </c>
      <c r="BG85" s="52">
        <v>6.25</v>
      </c>
      <c r="BH85" s="51">
        <v>0</v>
      </c>
      <c r="BI85" s="52">
        <v>0</v>
      </c>
      <c r="BJ85" s="51">
        <v>30</v>
      </c>
      <c r="BK85" s="52">
        <v>93.75</v>
      </c>
      <c r="BL85" s="51">
        <v>32</v>
      </c>
    </row>
    <row r="86" spans="1:64" ht="15">
      <c r="A86" s="84" t="s">
        <v>263</v>
      </c>
      <c r="B86" s="84" t="s">
        <v>302</v>
      </c>
      <c r="C86" s="53" t="s">
        <v>1910</v>
      </c>
      <c r="D86" s="54">
        <v>3</v>
      </c>
      <c r="E86" s="65" t="s">
        <v>132</v>
      </c>
      <c r="F86" s="55">
        <v>32</v>
      </c>
      <c r="G86" s="53"/>
      <c r="H86" s="57"/>
      <c r="I86" s="56"/>
      <c r="J86" s="56"/>
      <c r="K86" s="36" t="s">
        <v>65</v>
      </c>
      <c r="L86" s="83">
        <v>86</v>
      </c>
      <c r="M86" s="83"/>
      <c r="N86" s="63"/>
      <c r="O86" s="86" t="s">
        <v>309</v>
      </c>
      <c r="P86" s="88">
        <v>43654.48082175926</v>
      </c>
      <c r="Q86" s="86" t="s">
        <v>356</v>
      </c>
      <c r="R86" s="86"/>
      <c r="S86" s="86"/>
      <c r="T86" s="86"/>
      <c r="U86" s="86"/>
      <c r="V86" s="90" t="s">
        <v>446</v>
      </c>
      <c r="W86" s="88">
        <v>43654.48082175926</v>
      </c>
      <c r="X86" s="90" t="s">
        <v>503</v>
      </c>
      <c r="Y86" s="86"/>
      <c r="Z86" s="86"/>
      <c r="AA86" s="92" t="s">
        <v>561</v>
      </c>
      <c r="AB86" s="86"/>
      <c r="AC86" s="86" t="b">
        <v>0</v>
      </c>
      <c r="AD86" s="86">
        <v>1</v>
      </c>
      <c r="AE86" s="92" t="s">
        <v>579</v>
      </c>
      <c r="AF86" s="86" t="b">
        <v>0</v>
      </c>
      <c r="AG86" s="86" t="s">
        <v>595</v>
      </c>
      <c r="AH86" s="86"/>
      <c r="AI86" s="92" t="s">
        <v>579</v>
      </c>
      <c r="AJ86" s="86" t="b">
        <v>0</v>
      </c>
      <c r="AK86" s="86">
        <v>0</v>
      </c>
      <c r="AL86" s="92" t="s">
        <v>579</v>
      </c>
      <c r="AM86" s="86" t="s">
        <v>600</v>
      </c>
      <c r="AN86" s="86" t="b">
        <v>0</v>
      </c>
      <c r="AO86" s="92" t="s">
        <v>561</v>
      </c>
      <c r="AP86" s="86" t="s">
        <v>176</v>
      </c>
      <c r="AQ86" s="86">
        <v>0</v>
      </c>
      <c r="AR86" s="86">
        <v>0</v>
      </c>
      <c r="AS86" s="86"/>
      <c r="AT86" s="86"/>
      <c r="AU86" s="86"/>
      <c r="AV86" s="86"/>
      <c r="AW86" s="86"/>
      <c r="AX86" s="86"/>
      <c r="AY86" s="86"/>
      <c r="AZ86" s="86"/>
      <c r="BA86">
        <v>1</v>
      </c>
      <c r="BB86" s="85" t="str">
        <f>REPLACE(INDEX(GroupVertices[Group],MATCH(Edges[[#This Row],[Vertex 1]],GroupVertices[Vertex],0)),1,1,"")</f>
        <v>4</v>
      </c>
      <c r="BC86" s="85" t="str">
        <f>REPLACE(INDEX(GroupVertices[Group],MATCH(Edges[[#This Row],[Vertex 2]],GroupVertices[Vertex],0)),1,1,"")</f>
        <v>4</v>
      </c>
      <c r="BD86" s="51"/>
      <c r="BE86" s="52"/>
      <c r="BF86" s="51"/>
      <c r="BG86" s="52"/>
      <c r="BH86" s="51"/>
      <c r="BI86" s="52"/>
      <c r="BJ86" s="51"/>
      <c r="BK86" s="52"/>
      <c r="BL86" s="51"/>
    </row>
    <row r="87" spans="1:64" ht="15">
      <c r="A87" s="84" t="s">
        <v>263</v>
      </c>
      <c r="B87" s="84" t="s">
        <v>303</v>
      </c>
      <c r="C87" s="53" t="s">
        <v>1910</v>
      </c>
      <c r="D87" s="54">
        <v>3</v>
      </c>
      <c r="E87" s="65" t="s">
        <v>132</v>
      </c>
      <c r="F87" s="55">
        <v>32</v>
      </c>
      <c r="G87" s="53"/>
      <c r="H87" s="57"/>
      <c r="I87" s="56"/>
      <c r="J87" s="56"/>
      <c r="K87" s="36" t="s">
        <v>65</v>
      </c>
      <c r="L87" s="83">
        <v>87</v>
      </c>
      <c r="M87" s="83"/>
      <c r="N87" s="63"/>
      <c r="O87" s="86" t="s">
        <v>309</v>
      </c>
      <c r="P87" s="88">
        <v>43654.48082175926</v>
      </c>
      <c r="Q87" s="86" t="s">
        <v>356</v>
      </c>
      <c r="R87" s="86"/>
      <c r="S87" s="86"/>
      <c r="T87" s="86"/>
      <c r="U87" s="86"/>
      <c r="V87" s="90" t="s">
        <v>446</v>
      </c>
      <c r="W87" s="88">
        <v>43654.48082175926</v>
      </c>
      <c r="X87" s="90" t="s">
        <v>503</v>
      </c>
      <c r="Y87" s="86"/>
      <c r="Z87" s="86"/>
      <c r="AA87" s="92" t="s">
        <v>561</v>
      </c>
      <c r="AB87" s="86"/>
      <c r="AC87" s="86" t="b">
        <v>0</v>
      </c>
      <c r="AD87" s="86">
        <v>1</v>
      </c>
      <c r="AE87" s="92" t="s">
        <v>579</v>
      </c>
      <c r="AF87" s="86" t="b">
        <v>0</v>
      </c>
      <c r="AG87" s="86" t="s">
        <v>595</v>
      </c>
      <c r="AH87" s="86"/>
      <c r="AI87" s="92" t="s">
        <v>579</v>
      </c>
      <c r="AJ87" s="86" t="b">
        <v>0</v>
      </c>
      <c r="AK87" s="86">
        <v>0</v>
      </c>
      <c r="AL87" s="92" t="s">
        <v>579</v>
      </c>
      <c r="AM87" s="86" t="s">
        <v>600</v>
      </c>
      <c r="AN87" s="86" t="b">
        <v>0</v>
      </c>
      <c r="AO87" s="92" t="s">
        <v>561</v>
      </c>
      <c r="AP87" s="86" t="s">
        <v>176</v>
      </c>
      <c r="AQ87" s="86">
        <v>0</v>
      </c>
      <c r="AR87" s="86">
        <v>0</v>
      </c>
      <c r="AS87" s="86"/>
      <c r="AT87" s="86"/>
      <c r="AU87" s="86"/>
      <c r="AV87" s="86"/>
      <c r="AW87" s="86"/>
      <c r="AX87" s="86"/>
      <c r="AY87" s="86"/>
      <c r="AZ87" s="86"/>
      <c r="BA87">
        <v>1</v>
      </c>
      <c r="BB87" s="85" t="str">
        <f>REPLACE(INDEX(GroupVertices[Group],MATCH(Edges[[#This Row],[Vertex 1]],GroupVertices[Vertex],0)),1,1,"")</f>
        <v>4</v>
      </c>
      <c r="BC87" s="85" t="str">
        <f>REPLACE(INDEX(GroupVertices[Group],MATCH(Edges[[#This Row],[Vertex 2]],GroupVertices[Vertex],0)),1,1,"")</f>
        <v>4</v>
      </c>
      <c r="BD87" s="51"/>
      <c r="BE87" s="52"/>
      <c r="BF87" s="51"/>
      <c r="BG87" s="52"/>
      <c r="BH87" s="51"/>
      <c r="BI87" s="52"/>
      <c r="BJ87" s="51"/>
      <c r="BK87" s="52"/>
      <c r="BL87" s="51"/>
    </row>
    <row r="88" spans="1:64" ht="15">
      <c r="A88" s="84" t="s">
        <v>263</v>
      </c>
      <c r="B88" s="84" t="s">
        <v>304</v>
      </c>
      <c r="C88" s="53" t="s">
        <v>1910</v>
      </c>
      <c r="D88" s="54">
        <v>3</v>
      </c>
      <c r="E88" s="65" t="s">
        <v>132</v>
      </c>
      <c r="F88" s="55">
        <v>32</v>
      </c>
      <c r="G88" s="53"/>
      <c r="H88" s="57"/>
      <c r="I88" s="56"/>
      <c r="J88" s="56"/>
      <c r="K88" s="36" t="s">
        <v>65</v>
      </c>
      <c r="L88" s="83">
        <v>88</v>
      </c>
      <c r="M88" s="83"/>
      <c r="N88" s="63"/>
      <c r="O88" s="86" t="s">
        <v>309</v>
      </c>
      <c r="P88" s="88">
        <v>43654.48082175926</v>
      </c>
      <c r="Q88" s="86" t="s">
        <v>356</v>
      </c>
      <c r="R88" s="86"/>
      <c r="S88" s="86"/>
      <c r="T88" s="86"/>
      <c r="U88" s="86"/>
      <c r="V88" s="90" t="s">
        <v>446</v>
      </c>
      <c r="W88" s="88">
        <v>43654.48082175926</v>
      </c>
      <c r="X88" s="90" t="s">
        <v>503</v>
      </c>
      <c r="Y88" s="86"/>
      <c r="Z88" s="86"/>
      <c r="AA88" s="92" t="s">
        <v>561</v>
      </c>
      <c r="AB88" s="86"/>
      <c r="AC88" s="86" t="b">
        <v>0</v>
      </c>
      <c r="AD88" s="86">
        <v>1</v>
      </c>
      <c r="AE88" s="92" t="s">
        <v>579</v>
      </c>
      <c r="AF88" s="86" t="b">
        <v>0</v>
      </c>
      <c r="AG88" s="86" t="s">
        <v>595</v>
      </c>
      <c r="AH88" s="86"/>
      <c r="AI88" s="92" t="s">
        <v>579</v>
      </c>
      <c r="AJ88" s="86" t="b">
        <v>0</v>
      </c>
      <c r="AK88" s="86">
        <v>0</v>
      </c>
      <c r="AL88" s="92" t="s">
        <v>579</v>
      </c>
      <c r="AM88" s="86" t="s">
        <v>600</v>
      </c>
      <c r="AN88" s="86" t="b">
        <v>0</v>
      </c>
      <c r="AO88" s="92" t="s">
        <v>561</v>
      </c>
      <c r="AP88" s="86" t="s">
        <v>176</v>
      </c>
      <c r="AQ88" s="86">
        <v>0</v>
      </c>
      <c r="AR88" s="86">
        <v>0</v>
      </c>
      <c r="AS88" s="86"/>
      <c r="AT88" s="86"/>
      <c r="AU88" s="86"/>
      <c r="AV88" s="86"/>
      <c r="AW88" s="86"/>
      <c r="AX88" s="86"/>
      <c r="AY88" s="86"/>
      <c r="AZ88" s="86"/>
      <c r="BA88">
        <v>1</v>
      </c>
      <c r="BB88" s="85" t="str">
        <f>REPLACE(INDEX(GroupVertices[Group],MATCH(Edges[[#This Row],[Vertex 1]],GroupVertices[Vertex],0)),1,1,"")</f>
        <v>4</v>
      </c>
      <c r="BC88" s="85" t="str">
        <f>REPLACE(INDEX(GroupVertices[Group],MATCH(Edges[[#This Row],[Vertex 2]],GroupVertices[Vertex],0)),1,1,"")</f>
        <v>4</v>
      </c>
      <c r="BD88" s="51"/>
      <c r="BE88" s="52"/>
      <c r="BF88" s="51"/>
      <c r="BG88" s="52"/>
      <c r="BH88" s="51"/>
      <c r="BI88" s="52"/>
      <c r="BJ88" s="51"/>
      <c r="BK88" s="52"/>
      <c r="BL88" s="51"/>
    </row>
    <row r="89" spans="1:64" ht="15">
      <c r="A89" s="84" t="s">
        <v>263</v>
      </c>
      <c r="B89" s="84" t="s">
        <v>305</v>
      </c>
      <c r="C89" s="53" t="s">
        <v>1910</v>
      </c>
      <c r="D89" s="54">
        <v>3</v>
      </c>
      <c r="E89" s="65" t="s">
        <v>132</v>
      </c>
      <c r="F89" s="55">
        <v>32</v>
      </c>
      <c r="G89" s="53"/>
      <c r="H89" s="57"/>
      <c r="I89" s="56"/>
      <c r="J89" s="56"/>
      <c r="K89" s="36" t="s">
        <v>65</v>
      </c>
      <c r="L89" s="83">
        <v>89</v>
      </c>
      <c r="M89" s="83"/>
      <c r="N89" s="63"/>
      <c r="O89" s="86" t="s">
        <v>309</v>
      </c>
      <c r="P89" s="88">
        <v>43654.48082175926</v>
      </c>
      <c r="Q89" s="86" t="s">
        <v>356</v>
      </c>
      <c r="R89" s="86"/>
      <c r="S89" s="86"/>
      <c r="T89" s="86"/>
      <c r="U89" s="86"/>
      <c r="V89" s="90" t="s">
        <v>446</v>
      </c>
      <c r="W89" s="88">
        <v>43654.48082175926</v>
      </c>
      <c r="X89" s="90" t="s">
        <v>503</v>
      </c>
      <c r="Y89" s="86"/>
      <c r="Z89" s="86"/>
      <c r="AA89" s="92" t="s">
        <v>561</v>
      </c>
      <c r="AB89" s="86"/>
      <c r="AC89" s="86" t="b">
        <v>0</v>
      </c>
      <c r="AD89" s="86">
        <v>1</v>
      </c>
      <c r="AE89" s="92" t="s">
        <v>579</v>
      </c>
      <c r="AF89" s="86" t="b">
        <v>0</v>
      </c>
      <c r="AG89" s="86" t="s">
        <v>595</v>
      </c>
      <c r="AH89" s="86"/>
      <c r="AI89" s="92" t="s">
        <v>579</v>
      </c>
      <c r="AJ89" s="86" t="b">
        <v>0</v>
      </c>
      <c r="AK89" s="86">
        <v>0</v>
      </c>
      <c r="AL89" s="92" t="s">
        <v>579</v>
      </c>
      <c r="AM89" s="86" t="s">
        <v>600</v>
      </c>
      <c r="AN89" s="86" t="b">
        <v>0</v>
      </c>
      <c r="AO89" s="92" t="s">
        <v>561</v>
      </c>
      <c r="AP89" s="86" t="s">
        <v>176</v>
      </c>
      <c r="AQ89" s="86">
        <v>0</v>
      </c>
      <c r="AR89" s="86">
        <v>0</v>
      </c>
      <c r="AS89" s="86"/>
      <c r="AT89" s="86"/>
      <c r="AU89" s="86"/>
      <c r="AV89" s="86"/>
      <c r="AW89" s="86"/>
      <c r="AX89" s="86"/>
      <c r="AY89" s="86"/>
      <c r="AZ89" s="86"/>
      <c r="BA89">
        <v>1</v>
      </c>
      <c r="BB89" s="85" t="str">
        <f>REPLACE(INDEX(GroupVertices[Group],MATCH(Edges[[#This Row],[Vertex 1]],GroupVertices[Vertex],0)),1,1,"")</f>
        <v>4</v>
      </c>
      <c r="BC89" s="85" t="str">
        <f>REPLACE(INDEX(GroupVertices[Group],MATCH(Edges[[#This Row],[Vertex 2]],GroupVertices[Vertex],0)),1,1,"")</f>
        <v>4</v>
      </c>
      <c r="BD89" s="51"/>
      <c r="BE89" s="52"/>
      <c r="BF89" s="51"/>
      <c r="BG89" s="52"/>
      <c r="BH89" s="51"/>
      <c r="BI89" s="52"/>
      <c r="BJ89" s="51"/>
      <c r="BK89" s="52"/>
      <c r="BL89" s="51"/>
    </row>
    <row r="90" spans="1:64" ht="15">
      <c r="A90" s="84" t="s">
        <v>263</v>
      </c>
      <c r="B90" s="84" t="s">
        <v>306</v>
      </c>
      <c r="C90" s="53" t="s">
        <v>1910</v>
      </c>
      <c r="D90" s="54">
        <v>3</v>
      </c>
      <c r="E90" s="65" t="s">
        <v>132</v>
      </c>
      <c r="F90" s="55">
        <v>32</v>
      </c>
      <c r="G90" s="53"/>
      <c r="H90" s="57"/>
      <c r="I90" s="56"/>
      <c r="J90" s="56"/>
      <c r="K90" s="36" t="s">
        <v>65</v>
      </c>
      <c r="L90" s="83">
        <v>90</v>
      </c>
      <c r="M90" s="83"/>
      <c r="N90" s="63"/>
      <c r="O90" s="86" t="s">
        <v>309</v>
      </c>
      <c r="P90" s="88">
        <v>43654.48082175926</v>
      </c>
      <c r="Q90" s="86" t="s">
        <v>356</v>
      </c>
      <c r="R90" s="86"/>
      <c r="S90" s="86"/>
      <c r="T90" s="86"/>
      <c r="U90" s="86"/>
      <c r="V90" s="90" t="s">
        <v>446</v>
      </c>
      <c r="W90" s="88">
        <v>43654.48082175926</v>
      </c>
      <c r="X90" s="90" t="s">
        <v>503</v>
      </c>
      <c r="Y90" s="86"/>
      <c r="Z90" s="86"/>
      <c r="AA90" s="92" t="s">
        <v>561</v>
      </c>
      <c r="AB90" s="86"/>
      <c r="AC90" s="86" t="b">
        <v>0</v>
      </c>
      <c r="AD90" s="86">
        <v>1</v>
      </c>
      <c r="AE90" s="92" t="s">
        <v>579</v>
      </c>
      <c r="AF90" s="86" t="b">
        <v>0</v>
      </c>
      <c r="AG90" s="86" t="s">
        <v>595</v>
      </c>
      <c r="AH90" s="86"/>
      <c r="AI90" s="92" t="s">
        <v>579</v>
      </c>
      <c r="AJ90" s="86" t="b">
        <v>0</v>
      </c>
      <c r="AK90" s="86">
        <v>0</v>
      </c>
      <c r="AL90" s="92" t="s">
        <v>579</v>
      </c>
      <c r="AM90" s="86" t="s">
        <v>600</v>
      </c>
      <c r="AN90" s="86" t="b">
        <v>0</v>
      </c>
      <c r="AO90" s="92" t="s">
        <v>561</v>
      </c>
      <c r="AP90" s="86" t="s">
        <v>176</v>
      </c>
      <c r="AQ90" s="86">
        <v>0</v>
      </c>
      <c r="AR90" s="86">
        <v>0</v>
      </c>
      <c r="AS90" s="86"/>
      <c r="AT90" s="86"/>
      <c r="AU90" s="86"/>
      <c r="AV90" s="86"/>
      <c r="AW90" s="86"/>
      <c r="AX90" s="86"/>
      <c r="AY90" s="86"/>
      <c r="AZ90" s="86"/>
      <c r="BA90">
        <v>1</v>
      </c>
      <c r="BB90" s="85" t="str">
        <f>REPLACE(INDEX(GroupVertices[Group],MATCH(Edges[[#This Row],[Vertex 1]],GroupVertices[Vertex],0)),1,1,"")</f>
        <v>4</v>
      </c>
      <c r="BC90" s="85" t="str">
        <f>REPLACE(INDEX(GroupVertices[Group],MATCH(Edges[[#This Row],[Vertex 2]],GroupVertices[Vertex],0)),1,1,"")</f>
        <v>4</v>
      </c>
      <c r="BD90" s="51">
        <v>2</v>
      </c>
      <c r="BE90" s="52">
        <v>5</v>
      </c>
      <c r="BF90" s="51">
        <v>4</v>
      </c>
      <c r="BG90" s="52">
        <v>10</v>
      </c>
      <c r="BH90" s="51">
        <v>0</v>
      </c>
      <c r="BI90" s="52">
        <v>0</v>
      </c>
      <c r="BJ90" s="51">
        <v>34</v>
      </c>
      <c r="BK90" s="52">
        <v>85</v>
      </c>
      <c r="BL90" s="51">
        <v>40</v>
      </c>
    </row>
    <row r="91" spans="1:64" ht="15">
      <c r="A91" s="84" t="s">
        <v>264</v>
      </c>
      <c r="B91" s="84" t="s">
        <v>264</v>
      </c>
      <c r="C91" s="53" t="s">
        <v>1910</v>
      </c>
      <c r="D91" s="54">
        <v>3</v>
      </c>
      <c r="E91" s="65" t="s">
        <v>132</v>
      </c>
      <c r="F91" s="55">
        <v>32</v>
      </c>
      <c r="G91" s="53"/>
      <c r="H91" s="57"/>
      <c r="I91" s="56"/>
      <c r="J91" s="56"/>
      <c r="K91" s="36" t="s">
        <v>65</v>
      </c>
      <c r="L91" s="83">
        <v>91</v>
      </c>
      <c r="M91" s="83"/>
      <c r="N91" s="63"/>
      <c r="O91" s="86" t="s">
        <v>176</v>
      </c>
      <c r="P91" s="88">
        <v>43654.64635416667</v>
      </c>
      <c r="Q91" s="86" t="s">
        <v>357</v>
      </c>
      <c r="R91" s="90" t="s">
        <v>371</v>
      </c>
      <c r="S91" s="86" t="s">
        <v>373</v>
      </c>
      <c r="T91" s="86"/>
      <c r="U91" s="90" t="s">
        <v>407</v>
      </c>
      <c r="V91" s="90" t="s">
        <v>407</v>
      </c>
      <c r="W91" s="88">
        <v>43654.64635416667</v>
      </c>
      <c r="X91" s="90" t="s">
        <v>504</v>
      </c>
      <c r="Y91" s="86"/>
      <c r="Z91" s="86"/>
      <c r="AA91" s="92" t="s">
        <v>562</v>
      </c>
      <c r="AB91" s="86"/>
      <c r="AC91" s="86" t="b">
        <v>0</v>
      </c>
      <c r="AD91" s="86">
        <v>0</v>
      </c>
      <c r="AE91" s="92" t="s">
        <v>579</v>
      </c>
      <c r="AF91" s="86" t="b">
        <v>0</v>
      </c>
      <c r="AG91" s="86" t="s">
        <v>595</v>
      </c>
      <c r="AH91" s="86"/>
      <c r="AI91" s="92" t="s">
        <v>579</v>
      </c>
      <c r="AJ91" s="86" t="b">
        <v>0</v>
      </c>
      <c r="AK91" s="86">
        <v>0</v>
      </c>
      <c r="AL91" s="92" t="s">
        <v>579</v>
      </c>
      <c r="AM91" s="86" t="s">
        <v>608</v>
      </c>
      <c r="AN91" s="86" t="b">
        <v>0</v>
      </c>
      <c r="AO91" s="92" t="s">
        <v>562</v>
      </c>
      <c r="AP91" s="86" t="s">
        <v>176</v>
      </c>
      <c r="AQ91" s="86">
        <v>0</v>
      </c>
      <c r="AR91" s="86">
        <v>0</v>
      </c>
      <c r="AS91" s="86"/>
      <c r="AT91" s="86"/>
      <c r="AU91" s="86"/>
      <c r="AV91" s="86"/>
      <c r="AW91" s="86"/>
      <c r="AX91" s="86"/>
      <c r="AY91" s="86"/>
      <c r="AZ91" s="86"/>
      <c r="BA91">
        <v>1</v>
      </c>
      <c r="BB91" s="85" t="str">
        <f>REPLACE(INDEX(GroupVertices[Group],MATCH(Edges[[#This Row],[Vertex 1]],GroupVertices[Vertex],0)),1,1,"")</f>
        <v>1</v>
      </c>
      <c r="BC91" s="85" t="str">
        <f>REPLACE(INDEX(GroupVertices[Group],MATCH(Edges[[#This Row],[Vertex 2]],GroupVertices[Vertex],0)),1,1,"")</f>
        <v>1</v>
      </c>
      <c r="BD91" s="51">
        <v>1</v>
      </c>
      <c r="BE91" s="52">
        <v>2.7027027027027026</v>
      </c>
      <c r="BF91" s="51">
        <v>1</v>
      </c>
      <c r="BG91" s="52">
        <v>2.7027027027027026</v>
      </c>
      <c r="BH91" s="51">
        <v>0</v>
      </c>
      <c r="BI91" s="52">
        <v>0</v>
      </c>
      <c r="BJ91" s="51">
        <v>35</v>
      </c>
      <c r="BK91" s="52">
        <v>94.5945945945946</v>
      </c>
      <c r="BL91" s="51">
        <v>37</v>
      </c>
    </row>
    <row r="92" spans="1:64" ht="15">
      <c r="A92" s="84" t="s">
        <v>265</v>
      </c>
      <c r="B92" s="84" t="s">
        <v>307</v>
      </c>
      <c r="C92" s="53" t="s">
        <v>1910</v>
      </c>
      <c r="D92" s="54">
        <v>3</v>
      </c>
      <c r="E92" s="65" t="s">
        <v>132</v>
      </c>
      <c r="F92" s="55">
        <v>32</v>
      </c>
      <c r="G92" s="53"/>
      <c r="H92" s="57"/>
      <c r="I92" s="56"/>
      <c r="J92" s="56"/>
      <c r="K92" s="36" t="s">
        <v>65</v>
      </c>
      <c r="L92" s="83">
        <v>92</v>
      </c>
      <c r="M92" s="83"/>
      <c r="N92" s="63"/>
      <c r="O92" s="86" t="s">
        <v>308</v>
      </c>
      <c r="P92" s="88">
        <v>43654.65550925926</v>
      </c>
      <c r="Q92" s="86" t="s">
        <v>358</v>
      </c>
      <c r="R92" s="86"/>
      <c r="S92" s="86"/>
      <c r="T92" s="86"/>
      <c r="U92" s="86"/>
      <c r="V92" s="90" t="s">
        <v>447</v>
      </c>
      <c r="W92" s="88">
        <v>43654.65550925926</v>
      </c>
      <c r="X92" s="90" t="s">
        <v>505</v>
      </c>
      <c r="Y92" s="86"/>
      <c r="Z92" s="86"/>
      <c r="AA92" s="92" t="s">
        <v>563</v>
      </c>
      <c r="AB92" s="92" t="s">
        <v>578</v>
      </c>
      <c r="AC92" s="86" t="b">
        <v>0</v>
      </c>
      <c r="AD92" s="86">
        <v>1</v>
      </c>
      <c r="AE92" s="92" t="s">
        <v>594</v>
      </c>
      <c r="AF92" s="86" t="b">
        <v>0</v>
      </c>
      <c r="AG92" s="86" t="s">
        <v>595</v>
      </c>
      <c r="AH92" s="86"/>
      <c r="AI92" s="92" t="s">
        <v>579</v>
      </c>
      <c r="AJ92" s="86" t="b">
        <v>0</v>
      </c>
      <c r="AK92" s="86">
        <v>0</v>
      </c>
      <c r="AL92" s="92" t="s">
        <v>579</v>
      </c>
      <c r="AM92" s="86" t="s">
        <v>603</v>
      </c>
      <c r="AN92" s="86" t="b">
        <v>0</v>
      </c>
      <c r="AO92" s="92" t="s">
        <v>578</v>
      </c>
      <c r="AP92" s="86" t="s">
        <v>176</v>
      </c>
      <c r="AQ92" s="86">
        <v>0</v>
      </c>
      <c r="AR92" s="86">
        <v>0</v>
      </c>
      <c r="AS92" s="86"/>
      <c r="AT92" s="86"/>
      <c r="AU92" s="86"/>
      <c r="AV92" s="86"/>
      <c r="AW92" s="86"/>
      <c r="AX92" s="86"/>
      <c r="AY92" s="86"/>
      <c r="AZ92" s="86"/>
      <c r="BA92">
        <v>1</v>
      </c>
      <c r="BB92" s="85" t="str">
        <f>REPLACE(INDEX(GroupVertices[Group],MATCH(Edges[[#This Row],[Vertex 1]],GroupVertices[Vertex],0)),1,1,"")</f>
        <v>13</v>
      </c>
      <c r="BC92" s="85" t="str">
        <f>REPLACE(INDEX(GroupVertices[Group],MATCH(Edges[[#This Row],[Vertex 2]],GroupVertices[Vertex],0)),1,1,"")</f>
        <v>13</v>
      </c>
      <c r="BD92" s="51">
        <v>1</v>
      </c>
      <c r="BE92" s="52">
        <v>4</v>
      </c>
      <c r="BF92" s="51">
        <v>1</v>
      </c>
      <c r="BG92" s="52">
        <v>4</v>
      </c>
      <c r="BH92" s="51">
        <v>0</v>
      </c>
      <c r="BI92" s="52">
        <v>0</v>
      </c>
      <c r="BJ92" s="51">
        <v>23</v>
      </c>
      <c r="BK92" s="52">
        <v>92</v>
      </c>
      <c r="BL92" s="51">
        <v>25</v>
      </c>
    </row>
    <row r="93" spans="1:64" ht="15">
      <c r="A93" s="84" t="s">
        <v>266</v>
      </c>
      <c r="B93" s="84" t="s">
        <v>263</v>
      </c>
      <c r="C93" s="53" t="s">
        <v>1910</v>
      </c>
      <c r="D93" s="54">
        <v>3</v>
      </c>
      <c r="E93" s="65" t="s">
        <v>132</v>
      </c>
      <c r="F93" s="55">
        <v>32</v>
      </c>
      <c r="G93" s="53"/>
      <c r="H93" s="57"/>
      <c r="I93" s="56"/>
      <c r="J93" s="56"/>
      <c r="K93" s="36" t="s">
        <v>65</v>
      </c>
      <c r="L93" s="83">
        <v>93</v>
      </c>
      <c r="M93" s="83"/>
      <c r="N93" s="63"/>
      <c r="O93" s="86" t="s">
        <v>309</v>
      </c>
      <c r="P93" s="88">
        <v>43654.69898148148</v>
      </c>
      <c r="Q93" s="86" t="s">
        <v>359</v>
      </c>
      <c r="R93" s="86"/>
      <c r="S93" s="86"/>
      <c r="T93" s="86"/>
      <c r="U93" s="86"/>
      <c r="V93" s="90" t="s">
        <v>448</v>
      </c>
      <c r="W93" s="88">
        <v>43654.69898148148</v>
      </c>
      <c r="X93" s="90" t="s">
        <v>506</v>
      </c>
      <c r="Y93" s="86"/>
      <c r="Z93" s="86"/>
      <c r="AA93" s="92" t="s">
        <v>564</v>
      </c>
      <c r="AB93" s="86"/>
      <c r="AC93" s="86" t="b">
        <v>0</v>
      </c>
      <c r="AD93" s="86">
        <v>0</v>
      </c>
      <c r="AE93" s="92" t="s">
        <v>579</v>
      </c>
      <c r="AF93" s="86" t="b">
        <v>0</v>
      </c>
      <c r="AG93" s="86" t="s">
        <v>595</v>
      </c>
      <c r="AH93" s="86"/>
      <c r="AI93" s="92" t="s">
        <v>579</v>
      </c>
      <c r="AJ93" s="86" t="b">
        <v>0</v>
      </c>
      <c r="AK93" s="86">
        <v>0</v>
      </c>
      <c r="AL93" s="92" t="s">
        <v>561</v>
      </c>
      <c r="AM93" s="86" t="s">
        <v>600</v>
      </c>
      <c r="AN93" s="86" t="b">
        <v>0</v>
      </c>
      <c r="AO93" s="92" t="s">
        <v>561</v>
      </c>
      <c r="AP93" s="86" t="s">
        <v>176</v>
      </c>
      <c r="AQ93" s="86">
        <v>0</v>
      </c>
      <c r="AR93" s="86">
        <v>0</v>
      </c>
      <c r="AS93" s="86"/>
      <c r="AT93" s="86"/>
      <c r="AU93" s="86"/>
      <c r="AV93" s="86"/>
      <c r="AW93" s="86"/>
      <c r="AX93" s="86"/>
      <c r="AY93" s="86"/>
      <c r="AZ93" s="86"/>
      <c r="BA93">
        <v>1</v>
      </c>
      <c r="BB93" s="85" t="str">
        <f>REPLACE(INDEX(GroupVertices[Group],MATCH(Edges[[#This Row],[Vertex 1]],GroupVertices[Vertex],0)),1,1,"")</f>
        <v>4</v>
      </c>
      <c r="BC93" s="85" t="str">
        <f>REPLACE(INDEX(GroupVertices[Group],MATCH(Edges[[#This Row],[Vertex 2]],GroupVertices[Vertex],0)),1,1,"")</f>
        <v>4</v>
      </c>
      <c r="BD93" s="51">
        <v>0</v>
      </c>
      <c r="BE93" s="52">
        <v>0</v>
      </c>
      <c r="BF93" s="51">
        <v>4</v>
      </c>
      <c r="BG93" s="52">
        <v>17.391304347826086</v>
      </c>
      <c r="BH93" s="51">
        <v>0</v>
      </c>
      <c r="BI93" s="52">
        <v>0</v>
      </c>
      <c r="BJ93" s="51">
        <v>19</v>
      </c>
      <c r="BK93" s="52">
        <v>82.6086956521739</v>
      </c>
      <c r="BL93"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R3" r:id="rId1" display="https://yourstory.com/socialstory/2019/06/chennai-water-crisis-plastic-pollution-migrant-labourers"/>
    <hyperlink ref="R8" r:id="rId2" display="https://www.thehindu.com/news/national/policy-on-electric-vehicles-well-thought-out-rajiv-kumar/article28218450.ece"/>
    <hyperlink ref="R11" r:id="rId3" display="https://twitter.com/sumanthraman/status/1145214196587433984"/>
    <hyperlink ref="R13" r:id="rId4" display="https://www.bbc.co.uk/news/world-asia-india-48703464"/>
    <hyperlink ref="R28" r:id="rId5" display="https://www.washingtonpost.com/world/2019/06/28/major-indian-city-runs-out-water-million-people-pray-rain"/>
    <hyperlink ref="R39" r:id="rId6" display="http://www.ziva-arunexcello.com/"/>
    <hyperlink ref="R44" r:id="rId7" display="https://www.dtnext.in/News/City/2019/07/03012407/1154688/Metrowater-draws-from-polluted-Retteri-lake.vpf"/>
    <hyperlink ref="R68" r:id="rId8" display="https://indicbookclub.com/book/5c21e3c29421f952a95d4322"/>
    <hyperlink ref="R72" r:id="rId9" display="https://www.livemint.com/news/india/six-indian-metros-are-hotspots-of-air-pollutant-nitrogen-oxide-greenpeace-1562245277547.html"/>
    <hyperlink ref="R73" r:id="rId10" display="https://www.livemint.com/news/india/six-indian-metros-are-hotspots-of-air-pollutant-nitrogen-oxide-greenpeace-1562245277547.html"/>
    <hyperlink ref="R75" r:id="rId11" display="http://toi.in/micron/redirect.html?str=iICfnZ/a24gj"/>
    <hyperlink ref="R78" r:id="rId12" display="https://www.thequint.com/news/environment/environment-budget-2019"/>
    <hyperlink ref="R91" r:id="rId13" display="https://www.thehindu.com/news/cities/chennai/what-chennai-fishermen-are-doing-to-combat-oceanic-plastic-pollution/article27559100.ece"/>
    <hyperlink ref="U5" r:id="rId14" display="https://pbs.twimg.com/media/D-NV4bmU0AAldRu.jpg"/>
    <hyperlink ref="U8" r:id="rId15" display="https://pbs.twimg.com/media/D-ScjXdUEAInDFS.jpg"/>
    <hyperlink ref="U13" r:id="rId16" display="https://pbs.twimg.com/media/D9mHKZ4WwAA8zp9.jpg"/>
    <hyperlink ref="U15" r:id="rId17" display="https://pbs.twimg.com/ext_tw_video_thumb/1145604364934848512/pu/img/GQylQNwAZ7rB_yBx.jpg"/>
    <hyperlink ref="U29" r:id="rId18" display="https://pbs.twimg.com/media/D-ahpiKUEAAmKpe.jpg"/>
    <hyperlink ref="U39" r:id="rId19" display="https://pbs.twimg.com/media/D-cuU_nU4AEfgjA.jpg"/>
    <hyperlink ref="U76" r:id="rId20" display="https://pbs.twimg.com/media/D-tTWjKUIAAj2J_.jpg"/>
    <hyperlink ref="U79" r:id="rId21" display="https://pbs.twimg.com/media/D-ysv7FVAAEjewL.jpg"/>
    <hyperlink ref="U80" r:id="rId22" display="https://pbs.twimg.com/amplify_video_thumb/1134396541697961984/img/mZmVDygCTMJ-ypBQ.jpg"/>
    <hyperlink ref="U91" r:id="rId23" display="https://pbs.twimg.com/media/D-9qGmyXsAYpOcv.jpg"/>
    <hyperlink ref="V3" r:id="rId24" display="http://pbs.twimg.com/profile_images/763336353392173057/cJ-LmZMM_normal.jpg"/>
    <hyperlink ref="V4" r:id="rId25" display="http://pbs.twimg.com/profile_images/774138290597302272/9sTMr9Za_normal.jpg"/>
    <hyperlink ref="V5" r:id="rId26" display="https://pbs.twimg.com/media/D-NV4bmU0AAldRu.jpg"/>
    <hyperlink ref="V6" r:id="rId27" display="http://abs.twimg.com/sticky/default_profile_images/default_profile_normal.png"/>
    <hyperlink ref="V7" r:id="rId28" display="http://abs.twimg.com/sticky/default_profile_images/default_profile_normal.png"/>
    <hyperlink ref="V8" r:id="rId29" display="https://pbs.twimg.com/media/D-ScjXdUEAInDFS.jpg"/>
    <hyperlink ref="V9" r:id="rId30" display="http://pbs.twimg.com/profile_images/980407902409129985/r6JYf7Pi_normal.jpg"/>
    <hyperlink ref="V10" r:id="rId31" display="http://pbs.twimg.com/profile_images/1023797318552715264/VXgD9tmJ_normal.jpg"/>
    <hyperlink ref="V11" r:id="rId32" display="http://pbs.twimg.com/profile_images/1118145326660112384/qQGwfdLl_normal.jpg"/>
    <hyperlink ref="V12" r:id="rId33" display="http://pbs.twimg.com/profile_images/1119977004621713408/LUGJd4pG_normal.jpg"/>
    <hyperlink ref="V13" r:id="rId34" display="https://pbs.twimg.com/media/D9mHKZ4WwAA8zp9.jpg"/>
    <hyperlink ref="V14" r:id="rId35" display="http://pbs.twimg.com/profile_images/1140277664399278080/g9NTI2wG_normal.jpg"/>
    <hyperlink ref="V15" r:id="rId36" display="https://pbs.twimg.com/ext_tw_video_thumb/1145604364934848512/pu/img/GQylQNwAZ7rB_yBx.jpg"/>
    <hyperlink ref="V16" r:id="rId37" display="http://pbs.twimg.com/profile_images/1147418496818483200/nTb-2HOF_normal.jpg"/>
    <hyperlink ref="V17" r:id="rId38" display="http://pbs.twimg.com/profile_images/1147418496818483200/nTb-2HOF_normal.jpg"/>
    <hyperlink ref="V18" r:id="rId39" display="http://pbs.twimg.com/profile_images/1111340559480827904/Lg4dYyeq_normal.jpg"/>
    <hyperlink ref="V19" r:id="rId40" display="http://pbs.twimg.com/profile_images/1111340559480827904/Lg4dYyeq_normal.jpg"/>
    <hyperlink ref="V20" r:id="rId41" display="http://pbs.twimg.com/profile_images/1111340559480827904/Lg4dYyeq_normal.jpg"/>
    <hyperlink ref="V21" r:id="rId42" display="http://pbs.twimg.com/profile_images/1111340559480827904/Lg4dYyeq_normal.jpg"/>
    <hyperlink ref="V22" r:id="rId43" display="http://pbs.twimg.com/profile_images/1111340559480827904/Lg4dYyeq_normal.jpg"/>
    <hyperlink ref="V23" r:id="rId44" display="http://pbs.twimg.com/profile_images/1111340559480827904/Lg4dYyeq_normal.jpg"/>
    <hyperlink ref="V24" r:id="rId45" display="http://pbs.twimg.com/profile_images/1111340559480827904/Lg4dYyeq_normal.jpg"/>
    <hyperlink ref="V25" r:id="rId46" display="http://pbs.twimg.com/profile_images/1111340559480827904/Lg4dYyeq_normal.jpg"/>
    <hyperlink ref="V26" r:id="rId47" display="http://pbs.twimg.com/profile_images/1111340559480827904/Lg4dYyeq_normal.jpg"/>
    <hyperlink ref="V27" r:id="rId48" display="http://pbs.twimg.com/profile_images/1111340559480827904/Lg4dYyeq_normal.jpg"/>
    <hyperlink ref="V28" r:id="rId49" display="http://pbs.twimg.com/profile_images/1135905559285325825/2mBoG6Wv_normal.jpg"/>
    <hyperlink ref="V29" r:id="rId50" display="https://pbs.twimg.com/media/D-ahpiKUEAAmKpe.jpg"/>
    <hyperlink ref="V30" r:id="rId51" display="http://pbs.twimg.com/profile_images/1130050142411866112/GR9mR15D_normal.jpg"/>
    <hyperlink ref="V31" r:id="rId52" display="http://pbs.twimg.com/profile_images/1130050142411866112/GR9mR15D_normal.jpg"/>
    <hyperlink ref="V32" r:id="rId53" display="http://pbs.twimg.com/profile_images/1130050142411866112/GR9mR15D_normal.jpg"/>
    <hyperlink ref="V33" r:id="rId54" display="http://pbs.twimg.com/profile_images/1130050142411866112/GR9mR15D_normal.jpg"/>
    <hyperlink ref="V34" r:id="rId55" display="http://pbs.twimg.com/profile_images/1130050142411866112/GR9mR15D_normal.jpg"/>
    <hyperlink ref="V35" r:id="rId56" display="http://pbs.twimg.com/profile_images/1130050142411866112/GR9mR15D_normal.jpg"/>
    <hyperlink ref="V36" r:id="rId57" display="http://pbs.twimg.com/profile_images/1140225441124384768/r7b4FBco_normal.jpg"/>
    <hyperlink ref="V37" r:id="rId58" display="http://pbs.twimg.com/profile_images/1140225441124384768/r7b4FBco_normal.jpg"/>
    <hyperlink ref="V38" r:id="rId59" display="http://pbs.twimg.com/profile_images/1140225441124384768/r7b4FBco_normal.jpg"/>
    <hyperlink ref="V39" r:id="rId60" display="https://pbs.twimg.com/media/D-cuU_nU4AEfgjA.jpg"/>
    <hyperlink ref="V40" r:id="rId61" display="http://pbs.twimg.com/profile_images/644173244359163904/MT8Ia0FE_normal.jpg"/>
    <hyperlink ref="V41" r:id="rId62" display="http://pbs.twimg.com/profile_images/1046329519395803137/61piLJoM_normal.jpg"/>
    <hyperlink ref="V42" r:id="rId63" display="http://pbs.twimg.com/profile_images/924620488034344960/S72yDRef_normal.jpg"/>
    <hyperlink ref="V43" r:id="rId64" display="http://pbs.twimg.com/profile_images/924620488034344960/S72yDRef_normal.jpg"/>
    <hyperlink ref="V44" r:id="rId65" display="http://pbs.twimg.com/profile_images/1017300498733387776/C5rbZDOr_normal.jpg"/>
    <hyperlink ref="V45" r:id="rId66" display="http://pbs.twimg.com/profile_images/1131361354978418688/l-RrSQx5_normal.jpg"/>
    <hyperlink ref="V46" r:id="rId67" display="http://pbs.twimg.com/profile_images/1146838373690007552/laTM_3KH_normal.jpg"/>
    <hyperlink ref="V47" r:id="rId68" display="http://pbs.twimg.com/profile_images/754775216098717696/NrKVDsEf_normal.jpg"/>
    <hyperlink ref="V48" r:id="rId69" display="http://pbs.twimg.com/profile_images/754775216098717696/NrKVDsEf_normal.jpg"/>
    <hyperlink ref="V49" r:id="rId70" display="http://pbs.twimg.com/profile_images/754775216098717696/NrKVDsEf_normal.jpg"/>
    <hyperlink ref="V50" r:id="rId71" display="http://pbs.twimg.com/profile_images/754775216098717696/NrKVDsEf_normal.jpg"/>
    <hyperlink ref="V51" r:id="rId72" display="http://pbs.twimg.com/profile_images/982650298987634689/g7BpWy0b_normal.jpg"/>
    <hyperlink ref="V52" r:id="rId73" display="http://pbs.twimg.com/profile_images/754207981970087936/8Cqso4Bl_normal.jpg"/>
    <hyperlink ref="V53" r:id="rId74" display="http://pbs.twimg.com/profile_images/754207981970087936/8Cqso4Bl_normal.jpg"/>
    <hyperlink ref="V54" r:id="rId75" display="http://pbs.twimg.com/profile_images/949915332763947008/hFpY1ifA_normal.jpg"/>
    <hyperlink ref="V55" r:id="rId76" display="http://pbs.twimg.com/profile_images/1027275205574459392/43Qpgo1J_normal.jpg"/>
    <hyperlink ref="V56" r:id="rId77" display="http://pbs.twimg.com/profile_images/707091225224974336/qKHdlznI_normal.jpg"/>
    <hyperlink ref="V57" r:id="rId78" display="http://pbs.twimg.com/profile_images/1071194857517998081/s0YtIsoL_normal.jpg"/>
    <hyperlink ref="V58" r:id="rId79" display="http://pbs.twimg.com/profile_images/1111312484705538048/VeNaiGPh_normal.jpg"/>
    <hyperlink ref="V59" r:id="rId80" display="http://pbs.twimg.com/profile_images/1111312484705538048/VeNaiGPh_normal.jpg"/>
    <hyperlink ref="V60" r:id="rId81" display="http://pbs.twimg.com/profile_images/1133222224893272064/NPXRM3kZ_normal.jpg"/>
    <hyperlink ref="V61" r:id="rId82" display="http://pbs.twimg.com/profile_images/1133222224893272064/NPXRM3kZ_normal.jpg"/>
    <hyperlink ref="V62" r:id="rId83" display="http://abs.twimg.com/sticky/default_profile_images/default_profile_normal.png"/>
    <hyperlink ref="V63" r:id="rId84" display="http://abs.twimg.com/sticky/default_profile_images/default_profile_normal.png"/>
    <hyperlink ref="V64" r:id="rId85" display="http://pbs.twimg.com/profile_images/644901765272371200/joMZAyFg_normal.jpg"/>
    <hyperlink ref="V65" r:id="rId86" display="http://pbs.twimg.com/profile_images/644901765272371200/joMZAyFg_normal.jpg"/>
    <hyperlink ref="V66" r:id="rId87" display="http://pbs.twimg.com/profile_images/972096547939696640/jPM6woAT_normal.jpg"/>
    <hyperlink ref="V67" r:id="rId88" display="http://pbs.twimg.com/profile_images/972096547939696640/jPM6woAT_normal.jpg"/>
    <hyperlink ref="V68" r:id="rId89" display="http://pbs.twimg.com/profile_images/1006569780650786816/WlnEPD0d_normal.jpg"/>
    <hyperlink ref="V69" r:id="rId90" display="http://pbs.twimg.com/profile_images/1147488203407912963/8VDAsi79_normal.jpg"/>
    <hyperlink ref="V70" r:id="rId91" display="http://pbs.twimg.com/profile_images/1131974743891095557/_frGU0hO_normal.jpg"/>
    <hyperlink ref="V71" r:id="rId92" display="http://pbs.twimg.com/profile_images/1131974743891095557/_frGU0hO_normal.jpg"/>
    <hyperlink ref="V72" r:id="rId93" display="http://pbs.twimg.com/profile_images/501416583353626624/bMSDIYHq_normal.jpeg"/>
    <hyperlink ref="V73" r:id="rId94" display="http://pbs.twimg.com/profile_images/501416583353626624/bMSDIYHq_normal.jpeg"/>
    <hyperlink ref="V74" r:id="rId95" display="http://abs.twimg.com/sticky/default_profile_images/default_profile_normal.png"/>
    <hyperlink ref="V75" r:id="rId96" display="http://pbs.twimg.com/profile_images/1119703269482196992/D4a61KIN_normal.jpg"/>
    <hyperlink ref="V76" r:id="rId97" display="https://pbs.twimg.com/media/D-tTWjKUIAAj2J_.jpg"/>
    <hyperlink ref="V77" r:id="rId98" display="http://pbs.twimg.com/profile_images/1146007883068432384/KHiTUTCK_normal.jpg"/>
    <hyperlink ref="V78" r:id="rId99" display="http://pbs.twimg.com/profile_images/1088440396538044416/r7L9DjIF_normal.jpg"/>
    <hyperlink ref="V79" r:id="rId100" display="https://pbs.twimg.com/media/D-ysv7FVAAEjewL.jpg"/>
    <hyperlink ref="V80" r:id="rId101" display="https://pbs.twimg.com/amplify_video_thumb/1134396541697961984/img/mZmVDygCTMJ-ypBQ.jpg"/>
    <hyperlink ref="V81" r:id="rId102" display="http://pbs.twimg.com/profile_images/797386232905011200/-zA9PQRm_normal.jpg"/>
    <hyperlink ref="V82" r:id="rId103" display="http://abs.twimg.com/sticky/default_profile_images/default_profile_normal.png"/>
    <hyperlink ref="V83" r:id="rId104" display="http://abs.twimg.com/sticky/default_profile_images/default_profile_normal.png"/>
    <hyperlink ref="V84" r:id="rId105" display="http://abs.twimg.com/sticky/default_profile_images/default_profile_normal.png"/>
    <hyperlink ref="V85" r:id="rId106" display="http://abs.twimg.com/sticky/default_profile_images/default_profile_normal.png"/>
    <hyperlink ref="V86" r:id="rId107" display="http://pbs.twimg.com/profile_images/1084759863467491328/e0G8OKQb_normal.jpg"/>
    <hyperlink ref="V87" r:id="rId108" display="http://pbs.twimg.com/profile_images/1084759863467491328/e0G8OKQb_normal.jpg"/>
    <hyperlink ref="V88" r:id="rId109" display="http://pbs.twimg.com/profile_images/1084759863467491328/e0G8OKQb_normal.jpg"/>
    <hyperlink ref="V89" r:id="rId110" display="http://pbs.twimg.com/profile_images/1084759863467491328/e0G8OKQb_normal.jpg"/>
    <hyperlink ref="V90" r:id="rId111" display="http://pbs.twimg.com/profile_images/1084759863467491328/e0G8OKQb_normal.jpg"/>
    <hyperlink ref="V91" r:id="rId112" display="https://pbs.twimg.com/media/D-9qGmyXsAYpOcv.jpg"/>
    <hyperlink ref="V92" r:id="rId113" display="http://pbs.twimg.com/profile_images/948848968854773760/Cuilg37v_normal.jpg"/>
    <hyperlink ref="V93" r:id="rId114" display="http://pbs.twimg.com/profile_images/635718649672654848/MmM2nOT1_normal.jpg"/>
    <hyperlink ref="X3" r:id="rId115" display="https://twitter.com/#!/_socialstory/status/1144807393651560448"/>
    <hyperlink ref="X4" r:id="rId116" display="https://twitter.com/#!/karuntyagi1978/status/1144820274900029441"/>
    <hyperlink ref="X5" r:id="rId117" display="https://twitter.com/#!/kreshandinesh12/status/1144853162290843648"/>
    <hyperlink ref="X6" r:id="rId118" display="https://twitter.com/#!/esantoshkumarpa/status/1145206439108939783"/>
    <hyperlink ref="X7" r:id="rId119" display="https://twitter.com/#!/esantoshkumarpa/status/1145206439108939783"/>
    <hyperlink ref="X8" r:id="rId120" display="https://twitter.com/#!/jeypeefarm/status/1145212375903002624"/>
    <hyperlink ref="X9" r:id="rId121" display="https://twitter.com/#!/wetamilans/status/1145215639285579776"/>
    <hyperlink ref="X10" r:id="rId122" display="https://twitter.com/#!/aim_hyd/status/1145264947791720451"/>
    <hyperlink ref="X11" r:id="rId123" display="https://twitter.com/#!/krishnathavasi/status/1145318935178272768"/>
    <hyperlink ref="X12" r:id="rId124" display="https://twitter.com/#!/grpjbf31e1s2ymc/status/1145319407851151360"/>
    <hyperlink ref="X13" r:id="rId125" display="https://twitter.com/#!/wateraidpress/status/1142093044436656128"/>
    <hyperlink ref="X14" r:id="rId126" display="https://twitter.com/#!/akshiartgupta/status/1145480275058515970"/>
    <hyperlink ref="X15" r:id="rId127" display="https://twitter.com/#!/keenpinks/status/1145604398065733633"/>
    <hyperlink ref="X16" r:id="rId128" display="https://twitter.com/#!/immanentwords/status/1145604989630308353"/>
    <hyperlink ref="X17" r:id="rId129" display="https://twitter.com/#!/immanentwords/status/1145604989630308353"/>
    <hyperlink ref="X18" r:id="rId130" display="https://twitter.com/#!/dmeister89/status/1145607490567979008"/>
    <hyperlink ref="X19" r:id="rId131" display="https://twitter.com/#!/dmeister89/status/1145607490567979008"/>
    <hyperlink ref="X20" r:id="rId132" display="https://twitter.com/#!/dmeister89/status/1145607490567979008"/>
    <hyperlink ref="X21" r:id="rId133" display="https://twitter.com/#!/dmeister89/status/1145607490567979008"/>
    <hyperlink ref="X22" r:id="rId134" display="https://twitter.com/#!/dmeister89/status/1145607490567979008"/>
    <hyperlink ref="X23" r:id="rId135" display="https://twitter.com/#!/dmeister89/status/1145607490567979008"/>
    <hyperlink ref="X24" r:id="rId136" display="https://twitter.com/#!/dmeister89/status/1145607490567979008"/>
    <hyperlink ref="X25" r:id="rId137" display="https://twitter.com/#!/dmeister89/status/1145607490567979008"/>
    <hyperlink ref="X26" r:id="rId138" display="https://twitter.com/#!/dmeister89/status/1145607490567979008"/>
    <hyperlink ref="X27" r:id="rId139" display="https://twitter.com/#!/dmeister89/status/1145607490567979008"/>
    <hyperlink ref="X28" r:id="rId140" display="https://twitter.com/#!/janetnotjackson/status/1145763344277803008"/>
    <hyperlink ref="X29" r:id="rId141" display="https://twitter.com/#!/nazishhasan01/status/1145780904586952704"/>
    <hyperlink ref="X30" r:id="rId142" display="https://twitter.com/#!/teaisfuntastic1/status/1145811424285011975"/>
    <hyperlink ref="X31" r:id="rId143" display="https://twitter.com/#!/teaisfuntastic1/status/1145811424285011975"/>
    <hyperlink ref="X32" r:id="rId144" display="https://twitter.com/#!/teaisfuntastic1/status/1145811557013741570"/>
    <hyperlink ref="X33" r:id="rId145" display="https://twitter.com/#!/teaisfuntastic1/status/1145811424285011975"/>
    <hyperlink ref="X34" r:id="rId146" display="https://twitter.com/#!/teaisfuntastic1/status/1145811557013741570"/>
    <hyperlink ref="X35" r:id="rId147" display="https://twitter.com/#!/teaisfuntastic1/status/1145814054080000000"/>
    <hyperlink ref="X36" r:id="rId148" display="https://twitter.com/#!/thesenathipathi/status/1145920434094743552"/>
    <hyperlink ref="X37" r:id="rId149" display="https://twitter.com/#!/thesenathipathi/status/1145920434094743552"/>
    <hyperlink ref="X38" r:id="rId150" display="https://twitter.com/#!/thesenathipathi/status/1145920434094743552"/>
    <hyperlink ref="X39" r:id="rId151" display="https://twitter.com/#!/zarunexcello/status/1145935586596806656"/>
    <hyperlink ref="X40" r:id="rId152" display="https://twitter.com/#!/queergrlkahanis/status/1145992855204220928"/>
    <hyperlink ref="X41" r:id="rId153" display="https://twitter.com/#!/rashidib/status/1146019912810287104"/>
    <hyperlink ref="X42" r:id="rId154" display="https://twitter.com/#!/sohail95624705/status/1146059038125260800"/>
    <hyperlink ref="X43" r:id="rId155" display="https://twitter.com/#!/sohail95624705/status/1146059038125260800"/>
    <hyperlink ref="X44" r:id="rId156" display="https://twitter.com/#!/dt_next/status/1146253996203495425"/>
    <hyperlink ref="X45" r:id="rId157" display="https://twitter.com/#!/ali53016669/status/1146376536452239361"/>
    <hyperlink ref="X46" r:id="rId158" display="https://twitter.com/#!/rajeevsaraf9/status/1146030377917489153"/>
    <hyperlink ref="X47" r:id="rId159" display="https://twitter.com/#!/cabipoolchn/status/1146036448052809728"/>
    <hyperlink ref="X48" r:id="rId160" display="https://twitter.com/#!/cabipoolchn/status/1146036448052809728"/>
    <hyperlink ref="X49" r:id="rId161" display="https://twitter.com/#!/cabipoolchn/status/1146383769907191808"/>
    <hyperlink ref="X50" r:id="rId162" display="https://twitter.com/#!/cabipoolchn/status/1146383769907191808"/>
    <hyperlink ref="X51" r:id="rId163" display="https://twitter.com/#!/ivvanrider/status/1146370792113897473"/>
    <hyperlink ref="X52" r:id="rId164" display="https://twitter.com/#!/cabipooldel/status/1146384713944371200"/>
    <hyperlink ref="X53" r:id="rId165" display="https://twitter.com/#!/cabipooldel/status/1146384713944371200"/>
    <hyperlink ref="X54" r:id="rId166" display="https://twitter.com/#!/messikabeta/status/1146417319947587584"/>
    <hyperlink ref="X55" r:id="rId167" display="https://twitter.com/#!/devendra_46/status/1146441070902833155"/>
    <hyperlink ref="X56" r:id="rId168" display="https://twitter.com/#!/anvaysingh/status/1146408919897714689"/>
    <hyperlink ref="X57" r:id="rId169" display="https://twitter.com/#!/ghaz_ali_/status/1146443696910422021"/>
    <hyperlink ref="X58" r:id="rId170" display="https://twitter.com/#!/nayagam_p/status/1146700736052383744"/>
    <hyperlink ref="X59" r:id="rId171" display="https://twitter.com/#!/nayagam_p/status/1146700736052383744"/>
    <hyperlink ref="X60" r:id="rId172" display="https://twitter.com/#!/r0nshah/status/1146701011299577857"/>
    <hyperlink ref="X61" r:id="rId173" display="https://twitter.com/#!/r0nshah/status/1146701011299577857"/>
    <hyperlink ref="X62" r:id="rId174" display="https://twitter.com/#!/kamath_nandini/status/1146702629256306688"/>
    <hyperlink ref="X63" r:id="rId175" display="https://twitter.com/#!/kamath_nandini/status/1146702629256306688"/>
    <hyperlink ref="X64" r:id="rId176" display="https://twitter.com/#!/doc_20kd/status/1146703066248306688"/>
    <hyperlink ref="X65" r:id="rId177" display="https://twitter.com/#!/doc_20kd/status/1146703066248306688"/>
    <hyperlink ref="X66" r:id="rId178" display="https://twitter.com/#!/equateall/status/1146703647876608000"/>
    <hyperlink ref="X67" r:id="rId179" display="https://twitter.com/#!/equateall/status/1146703647876608000"/>
    <hyperlink ref="X68" r:id="rId180" display="https://twitter.com/#!/indicbookclub/status/1146697822135189505"/>
    <hyperlink ref="X69" r:id="rId181" display="https://twitter.com/#!/kansaratva/status/1146700463254822912"/>
    <hyperlink ref="X70" r:id="rId182" display="https://twitter.com/#!/brdshah/status/1146708465659854848"/>
    <hyperlink ref="X71" r:id="rId183" display="https://twitter.com/#!/brdshah/status/1146708465659854848"/>
    <hyperlink ref="X72" r:id="rId184" display="https://twitter.com/#!/rsriram9/status/1146941764131065860"/>
    <hyperlink ref="X73" r:id="rId185" display="https://twitter.com/#!/rsriram9/status/1146941764131065860"/>
    <hyperlink ref="X74" r:id="rId186" display="https://twitter.com/#!/manindrakumarm5/status/1147002510059556864"/>
    <hyperlink ref="X75" r:id="rId187" display="https://twitter.com/#!/meeramohanty/status/1147035301870616581"/>
    <hyperlink ref="X76" r:id="rId188" display="https://twitter.com/#!/geekyjunk/status/1147102193054441472"/>
    <hyperlink ref="X77" r:id="rId189" display="https://twitter.com/#!/david_sam99/status/1147160792380387328"/>
    <hyperlink ref="X78" r:id="rId190" display="https://twitter.com/#!/mythreyeeramesh/status/1147480310092726272"/>
    <hyperlink ref="X79" r:id="rId191" display="https://twitter.com/#!/creatorsmixed/status/1147481956306657280"/>
    <hyperlink ref="X80" r:id="rId192" display="https://twitter.com/#!/eriksolheim/status/1135359203550420992"/>
    <hyperlink ref="X81" r:id="rId193" display="https://twitter.com/#!/kilimandege/status/1147491992269676546"/>
    <hyperlink ref="X82" r:id="rId194" display="https://twitter.com/#!/balasibra108/status/1147866821497933826"/>
    <hyperlink ref="X83" r:id="rId195" display="https://twitter.com/#!/abhinavsurana1/status/1148145507266514944"/>
    <hyperlink ref="X84" r:id="rId196" display="https://twitter.com/#!/abhinavsurana1/status/1148145507266514944"/>
    <hyperlink ref="X85" r:id="rId197" display="https://twitter.com/#!/abhinavsurana1/status/1148145507266514944"/>
    <hyperlink ref="X86" r:id="rId198" display="https://twitter.com/#!/priyank018/status/1148193104744210432"/>
    <hyperlink ref="X87" r:id="rId199" display="https://twitter.com/#!/priyank018/status/1148193104744210432"/>
    <hyperlink ref="X88" r:id="rId200" display="https://twitter.com/#!/priyank018/status/1148193104744210432"/>
    <hyperlink ref="X89" r:id="rId201" display="https://twitter.com/#!/priyank018/status/1148193104744210432"/>
    <hyperlink ref="X90" r:id="rId202" display="https://twitter.com/#!/priyank018/status/1148193104744210432"/>
    <hyperlink ref="X91" r:id="rId203" display="https://twitter.com/#!/ekboondhpani/status/1148253093018161152"/>
    <hyperlink ref="X92" r:id="rId204" display="https://twitter.com/#!/ravikr/status/1148256409785470976"/>
    <hyperlink ref="X93" r:id="rId205" display="https://twitter.com/#!/vashisth_sagar/status/1148272165101268992"/>
    <hyperlink ref="AZ8" r:id="rId206" display="https://api.twitter.com/1.1/geo/id/4c5da31ab17fb2d7.json"/>
    <hyperlink ref="AZ28" r:id="rId207" display="https://api.twitter.com/1.1/geo/id/01fbe706f872cb32.json"/>
    <hyperlink ref="AZ56" r:id="rId208" display="https://api.twitter.com/1.1/geo/id/2e6064382c71b343.json"/>
  </hyperlinks>
  <printOptions/>
  <pageMargins left="0.7" right="0.7" top="0.75" bottom="0.75" header="0.3" footer="0.3"/>
  <pageSetup horizontalDpi="600" verticalDpi="600" orientation="portrait" r:id="rId212"/>
  <legacyDrawing r:id="rId210"/>
  <tableParts>
    <tablePart r:id="rId2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1737</v>
      </c>
      <c r="B1" s="13" t="s">
        <v>1882</v>
      </c>
      <c r="C1" s="13" t="s">
        <v>1883</v>
      </c>
      <c r="D1" s="13" t="s">
        <v>144</v>
      </c>
      <c r="E1" s="13" t="s">
        <v>1885</v>
      </c>
      <c r="F1" s="13" t="s">
        <v>1886</v>
      </c>
      <c r="G1" s="13" t="s">
        <v>1887</v>
      </c>
    </row>
    <row r="2" spans="1:7" ht="15">
      <c r="A2" s="85" t="s">
        <v>1409</v>
      </c>
      <c r="B2" s="85">
        <v>47</v>
      </c>
      <c r="C2" s="134">
        <v>0.025529603476371537</v>
      </c>
      <c r="D2" s="85" t="s">
        <v>1884</v>
      </c>
      <c r="E2" s="85"/>
      <c r="F2" s="85"/>
      <c r="G2" s="85"/>
    </row>
    <row r="3" spans="1:7" ht="15">
      <c r="A3" s="85" t="s">
        <v>1410</v>
      </c>
      <c r="B3" s="85">
        <v>117</v>
      </c>
      <c r="C3" s="134">
        <v>0.06355241716458447</v>
      </c>
      <c r="D3" s="85" t="s">
        <v>1884</v>
      </c>
      <c r="E3" s="85"/>
      <c r="F3" s="85"/>
      <c r="G3" s="85"/>
    </row>
    <row r="4" spans="1:7" ht="15">
      <c r="A4" s="85" t="s">
        <v>1411</v>
      </c>
      <c r="B4" s="85">
        <v>0</v>
      </c>
      <c r="C4" s="134">
        <v>0</v>
      </c>
      <c r="D4" s="85" t="s">
        <v>1884</v>
      </c>
      <c r="E4" s="85"/>
      <c r="F4" s="85"/>
      <c r="G4" s="85"/>
    </row>
    <row r="5" spans="1:7" ht="15">
      <c r="A5" s="85" t="s">
        <v>1412</v>
      </c>
      <c r="B5" s="85">
        <v>1677</v>
      </c>
      <c r="C5" s="134">
        <v>0.910917979359044</v>
      </c>
      <c r="D5" s="85" t="s">
        <v>1884</v>
      </c>
      <c r="E5" s="85"/>
      <c r="F5" s="85"/>
      <c r="G5" s="85"/>
    </row>
    <row r="6" spans="1:7" ht="15">
      <c r="A6" s="85" t="s">
        <v>1413</v>
      </c>
      <c r="B6" s="85">
        <v>1841</v>
      </c>
      <c r="C6" s="134">
        <v>1</v>
      </c>
      <c r="D6" s="85" t="s">
        <v>1884</v>
      </c>
      <c r="E6" s="85"/>
      <c r="F6" s="85"/>
      <c r="G6" s="85"/>
    </row>
    <row r="7" spans="1:7" ht="15">
      <c r="A7" s="91" t="s">
        <v>391</v>
      </c>
      <c r="B7" s="91">
        <v>48</v>
      </c>
      <c r="C7" s="135">
        <v>0.004931271006482874</v>
      </c>
      <c r="D7" s="91" t="s">
        <v>1884</v>
      </c>
      <c r="E7" s="91" t="b">
        <v>0</v>
      </c>
      <c r="F7" s="91" t="b">
        <v>0</v>
      </c>
      <c r="G7" s="91" t="b">
        <v>0</v>
      </c>
    </row>
    <row r="8" spans="1:7" ht="15">
      <c r="A8" s="91" t="s">
        <v>1378</v>
      </c>
      <c r="B8" s="91">
        <v>42</v>
      </c>
      <c r="C8" s="135">
        <v>0.004654154571487388</v>
      </c>
      <c r="D8" s="91" t="s">
        <v>1884</v>
      </c>
      <c r="E8" s="91" t="b">
        <v>0</v>
      </c>
      <c r="F8" s="91" t="b">
        <v>0</v>
      </c>
      <c r="G8" s="91" t="b">
        <v>0</v>
      </c>
    </row>
    <row r="9" spans="1:7" ht="15">
      <c r="A9" s="91" t="s">
        <v>1414</v>
      </c>
      <c r="B9" s="91">
        <v>32</v>
      </c>
      <c r="C9" s="135">
        <v>0.01064993676498292</v>
      </c>
      <c r="D9" s="91" t="s">
        <v>1884</v>
      </c>
      <c r="E9" s="91" t="b">
        <v>0</v>
      </c>
      <c r="F9" s="91" t="b">
        <v>0</v>
      </c>
      <c r="G9" s="91" t="b">
        <v>0</v>
      </c>
    </row>
    <row r="10" spans="1:7" ht="15">
      <c r="A10" s="91" t="s">
        <v>1415</v>
      </c>
      <c r="B10" s="91">
        <v>16</v>
      </c>
      <c r="C10" s="135">
        <v>0.0074287650214356505</v>
      </c>
      <c r="D10" s="91" t="s">
        <v>1884</v>
      </c>
      <c r="E10" s="91" t="b">
        <v>0</v>
      </c>
      <c r="F10" s="91" t="b">
        <v>0</v>
      </c>
      <c r="G10" s="91" t="b">
        <v>0</v>
      </c>
    </row>
    <row r="11" spans="1:7" ht="15">
      <c r="A11" s="91" t="s">
        <v>1416</v>
      </c>
      <c r="B11" s="91">
        <v>16</v>
      </c>
      <c r="C11" s="135">
        <v>0.0078077465028894765</v>
      </c>
      <c r="D11" s="91" t="s">
        <v>1884</v>
      </c>
      <c r="E11" s="91" t="b">
        <v>0</v>
      </c>
      <c r="F11" s="91" t="b">
        <v>0</v>
      </c>
      <c r="G11" s="91" t="b">
        <v>0</v>
      </c>
    </row>
    <row r="12" spans="1:7" ht="15">
      <c r="A12" s="91" t="s">
        <v>1424</v>
      </c>
      <c r="B12" s="91">
        <v>12</v>
      </c>
      <c r="C12" s="135">
        <v>0.0068493467990960845</v>
      </c>
      <c r="D12" s="91" t="s">
        <v>1884</v>
      </c>
      <c r="E12" s="91" t="b">
        <v>0</v>
      </c>
      <c r="F12" s="91" t="b">
        <v>0</v>
      </c>
      <c r="G12" s="91" t="b">
        <v>0</v>
      </c>
    </row>
    <row r="13" spans="1:7" ht="15">
      <c r="A13" s="91" t="s">
        <v>1738</v>
      </c>
      <c r="B13" s="91">
        <v>10</v>
      </c>
      <c r="C13" s="135">
        <v>0.006035003901683298</v>
      </c>
      <c r="D13" s="91" t="s">
        <v>1884</v>
      </c>
      <c r="E13" s="91" t="b">
        <v>0</v>
      </c>
      <c r="F13" s="91" t="b">
        <v>1</v>
      </c>
      <c r="G13" s="91" t="b">
        <v>0</v>
      </c>
    </row>
    <row r="14" spans="1:7" ht="15">
      <c r="A14" s="91" t="s">
        <v>1434</v>
      </c>
      <c r="B14" s="91">
        <v>10</v>
      </c>
      <c r="C14" s="135">
        <v>0.006035003901683298</v>
      </c>
      <c r="D14" s="91" t="s">
        <v>1884</v>
      </c>
      <c r="E14" s="91" t="b">
        <v>0</v>
      </c>
      <c r="F14" s="91" t="b">
        <v>0</v>
      </c>
      <c r="G14" s="91" t="b">
        <v>0</v>
      </c>
    </row>
    <row r="15" spans="1:7" ht="15">
      <c r="A15" s="91" t="s">
        <v>1395</v>
      </c>
      <c r="B15" s="91">
        <v>9</v>
      </c>
      <c r="C15" s="135">
        <v>0.005757050875187756</v>
      </c>
      <c r="D15" s="91" t="s">
        <v>1884</v>
      </c>
      <c r="E15" s="91" t="b">
        <v>0</v>
      </c>
      <c r="F15" s="91" t="b">
        <v>0</v>
      </c>
      <c r="G15" s="91" t="b">
        <v>0</v>
      </c>
    </row>
    <row r="16" spans="1:7" ht="15">
      <c r="A16" s="91" t="s">
        <v>1435</v>
      </c>
      <c r="B16" s="91">
        <v>9</v>
      </c>
      <c r="C16" s="135">
        <v>0.005757050875187756</v>
      </c>
      <c r="D16" s="91" t="s">
        <v>1884</v>
      </c>
      <c r="E16" s="91" t="b">
        <v>0</v>
      </c>
      <c r="F16" s="91" t="b">
        <v>0</v>
      </c>
      <c r="G16" s="91" t="b">
        <v>0</v>
      </c>
    </row>
    <row r="17" spans="1:7" ht="15">
      <c r="A17" s="91" t="s">
        <v>1739</v>
      </c>
      <c r="B17" s="91">
        <v>9</v>
      </c>
      <c r="C17" s="135">
        <v>0.009151589446315788</v>
      </c>
      <c r="D17" s="91" t="s">
        <v>1884</v>
      </c>
      <c r="E17" s="91" t="b">
        <v>0</v>
      </c>
      <c r="F17" s="91" t="b">
        <v>0</v>
      </c>
      <c r="G17" s="91" t="b">
        <v>0</v>
      </c>
    </row>
    <row r="18" spans="1:7" ht="15">
      <c r="A18" s="91" t="s">
        <v>1426</v>
      </c>
      <c r="B18" s="91">
        <v>8</v>
      </c>
      <c r="C18" s="135">
        <v>0.005440872768828419</v>
      </c>
      <c r="D18" s="91" t="s">
        <v>1884</v>
      </c>
      <c r="E18" s="91" t="b">
        <v>0</v>
      </c>
      <c r="F18" s="91" t="b">
        <v>0</v>
      </c>
      <c r="G18" s="91" t="b">
        <v>0</v>
      </c>
    </row>
    <row r="19" spans="1:7" ht="15">
      <c r="A19" s="91" t="s">
        <v>1427</v>
      </c>
      <c r="B19" s="91">
        <v>8</v>
      </c>
      <c r="C19" s="135">
        <v>0.005440872768828419</v>
      </c>
      <c r="D19" s="91" t="s">
        <v>1884</v>
      </c>
      <c r="E19" s="91" t="b">
        <v>0</v>
      </c>
      <c r="F19" s="91" t="b">
        <v>0</v>
      </c>
      <c r="G19" s="91" t="b">
        <v>0</v>
      </c>
    </row>
    <row r="20" spans="1:7" ht="15">
      <c r="A20" s="91" t="s">
        <v>1428</v>
      </c>
      <c r="B20" s="91">
        <v>8</v>
      </c>
      <c r="C20" s="135">
        <v>0.005440872768828419</v>
      </c>
      <c r="D20" s="91" t="s">
        <v>1884</v>
      </c>
      <c r="E20" s="91" t="b">
        <v>0</v>
      </c>
      <c r="F20" s="91" t="b">
        <v>0</v>
      </c>
      <c r="G20" s="91" t="b">
        <v>0</v>
      </c>
    </row>
    <row r="21" spans="1:7" ht="15">
      <c r="A21" s="91" t="s">
        <v>1429</v>
      </c>
      <c r="B21" s="91">
        <v>8</v>
      </c>
      <c r="C21" s="135">
        <v>0.005440872768828419</v>
      </c>
      <c r="D21" s="91" t="s">
        <v>1884</v>
      </c>
      <c r="E21" s="91" t="b">
        <v>0</v>
      </c>
      <c r="F21" s="91" t="b">
        <v>1</v>
      </c>
      <c r="G21" s="91" t="b">
        <v>0</v>
      </c>
    </row>
    <row r="22" spans="1:7" ht="15">
      <c r="A22" s="91" t="s">
        <v>1430</v>
      </c>
      <c r="B22" s="91">
        <v>8</v>
      </c>
      <c r="C22" s="135">
        <v>0.005440872768828419</v>
      </c>
      <c r="D22" s="91" t="s">
        <v>1884</v>
      </c>
      <c r="E22" s="91" t="b">
        <v>0</v>
      </c>
      <c r="F22" s="91" t="b">
        <v>1</v>
      </c>
      <c r="G22" s="91" t="b">
        <v>0</v>
      </c>
    </row>
    <row r="23" spans="1:7" ht="15">
      <c r="A23" s="91" t="s">
        <v>1431</v>
      </c>
      <c r="B23" s="91">
        <v>8</v>
      </c>
      <c r="C23" s="135">
        <v>0.005440872768828419</v>
      </c>
      <c r="D23" s="91" t="s">
        <v>1884</v>
      </c>
      <c r="E23" s="91" t="b">
        <v>0</v>
      </c>
      <c r="F23" s="91" t="b">
        <v>1</v>
      </c>
      <c r="G23" s="91" t="b">
        <v>0</v>
      </c>
    </row>
    <row r="24" spans="1:7" ht="15">
      <c r="A24" s="91" t="s">
        <v>1432</v>
      </c>
      <c r="B24" s="91">
        <v>8</v>
      </c>
      <c r="C24" s="135">
        <v>0.005440872768828419</v>
      </c>
      <c r="D24" s="91" t="s">
        <v>1884</v>
      </c>
      <c r="E24" s="91" t="b">
        <v>0</v>
      </c>
      <c r="F24" s="91" t="b">
        <v>0</v>
      </c>
      <c r="G24" s="91" t="b">
        <v>0</v>
      </c>
    </row>
    <row r="25" spans="1:7" ht="15">
      <c r="A25" s="91" t="s">
        <v>1433</v>
      </c>
      <c r="B25" s="91">
        <v>8</v>
      </c>
      <c r="C25" s="135">
        <v>0.005440872768828419</v>
      </c>
      <c r="D25" s="91" t="s">
        <v>1884</v>
      </c>
      <c r="E25" s="91" t="b">
        <v>0</v>
      </c>
      <c r="F25" s="91" t="b">
        <v>0</v>
      </c>
      <c r="G25" s="91" t="b">
        <v>0</v>
      </c>
    </row>
    <row r="26" spans="1:7" ht="15">
      <c r="A26" s="91" t="s">
        <v>1468</v>
      </c>
      <c r="B26" s="91">
        <v>7</v>
      </c>
      <c r="C26" s="135">
        <v>0.007117902902690058</v>
      </c>
      <c r="D26" s="91" t="s">
        <v>1884</v>
      </c>
      <c r="E26" s="91" t="b">
        <v>0</v>
      </c>
      <c r="F26" s="91" t="b">
        <v>0</v>
      </c>
      <c r="G26" s="91" t="b">
        <v>0</v>
      </c>
    </row>
    <row r="27" spans="1:7" ht="15">
      <c r="A27" s="91" t="s">
        <v>1740</v>
      </c>
      <c r="B27" s="91">
        <v>7</v>
      </c>
      <c r="C27" s="135">
        <v>0.005081667727146849</v>
      </c>
      <c r="D27" s="91" t="s">
        <v>1884</v>
      </c>
      <c r="E27" s="91" t="b">
        <v>0</v>
      </c>
      <c r="F27" s="91" t="b">
        <v>0</v>
      </c>
      <c r="G27" s="91" t="b">
        <v>0</v>
      </c>
    </row>
    <row r="28" spans="1:7" ht="15">
      <c r="A28" s="91" t="s">
        <v>626</v>
      </c>
      <c r="B28" s="91">
        <v>7</v>
      </c>
      <c r="C28" s="135">
        <v>0.005081667727146849</v>
      </c>
      <c r="D28" s="91" t="s">
        <v>1884</v>
      </c>
      <c r="E28" s="91" t="b">
        <v>0</v>
      </c>
      <c r="F28" s="91" t="b">
        <v>0</v>
      </c>
      <c r="G28" s="91" t="b">
        <v>0</v>
      </c>
    </row>
    <row r="29" spans="1:7" ht="15">
      <c r="A29" s="91" t="s">
        <v>249</v>
      </c>
      <c r="B29" s="91">
        <v>7</v>
      </c>
      <c r="C29" s="135">
        <v>0.005081667727146849</v>
      </c>
      <c r="D29" s="91" t="s">
        <v>1884</v>
      </c>
      <c r="E29" s="91" t="b">
        <v>0</v>
      </c>
      <c r="F29" s="91" t="b">
        <v>0</v>
      </c>
      <c r="G29" s="91" t="b">
        <v>0</v>
      </c>
    </row>
    <row r="30" spans="1:7" ht="15">
      <c r="A30" s="91" t="s">
        <v>1741</v>
      </c>
      <c r="B30" s="91">
        <v>6</v>
      </c>
      <c r="C30" s="135">
        <v>0.0046732493747634486</v>
      </c>
      <c r="D30" s="91" t="s">
        <v>1884</v>
      </c>
      <c r="E30" s="91" t="b">
        <v>0</v>
      </c>
      <c r="F30" s="91" t="b">
        <v>0</v>
      </c>
      <c r="G30" s="91" t="b">
        <v>0</v>
      </c>
    </row>
    <row r="31" spans="1:7" ht="15">
      <c r="A31" s="91" t="s">
        <v>1453</v>
      </c>
      <c r="B31" s="91">
        <v>6</v>
      </c>
      <c r="C31" s="135">
        <v>0.0046732493747634486</v>
      </c>
      <c r="D31" s="91" t="s">
        <v>1884</v>
      </c>
      <c r="E31" s="91" t="b">
        <v>0</v>
      </c>
      <c r="F31" s="91" t="b">
        <v>0</v>
      </c>
      <c r="G31" s="91" t="b">
        <v>0</v>
      </c>
    </row>
    <row r="32" spans="1:7" ht="15">
      <c r="A32" s="91" t="s">
        <v>1421</v>
      </c>
      <c r="B32" s="91">
        <v>6</v>
      </c>
      <c r="C32" s="135">
        <v>0.0046732493747634486</v>
      </c>
      <c r="D32" s="91" t="s">
        <v>1884</v>
      </c>
      <c r="E32" s="91" t="b">
        <v>0</v>
      </c>
      <c r="F32" s="91" t="b">
        <v>0</v>
      </c>
      <c r="G32" s="91" t="b">
        <v>0</v>
      </c>
    </row>
    <row r="33" spans="1:7" ht="15">
      <c r="A33" s="91" t="s">
        <v>1742</v>
      </c>
      <c r="B33" s="91">
        <v>6</v>
      </c>
      <c r="C33" s="135">
        <v>0.00836408534496255</v>
      </c>
      <c r="D33" s="91" t="s">
        <v>1884</v>
      </c>
      <c r="E33" s="91" t="b">
        <v>0</v>
      </c>
      <c r="F33" s="91" t="b">
        <v>0</v>
      </c>
      <c r="G33" s="91" t="b">
        <v>0</v>
      </c>
    </row>
    <row r="34" spans="1:7" ht="15">
      <c r="A34" s="91" t="s">
        <v>1743</v>
      </c>
      <c r="B34" s="91">
        <v>6</v>
      </c>
      <c r="C34" s="135">
        <v>0.0050488125971237235</v>
      </c>
      <c r="D34" s="91" t="s">
        <v>1884</v>
      </c>
      <c r="E34" s="91" t="b">
        <v>0</v>
      </c>
      <c r="F34" s="91" t="b">
        <v>0</v>
      </c>
      <c r="G34" s="91" t="b">
        <v>0</v>
      </c>
    </row>
    <row r="35" spans="1:7" ht="15">
      <c r="A35" s="91" t="s">
        <v>1418</v>
      </c>
      <c r="B35" s="91">
        <v>5</v>
      </c>
      <c r="C35" s="135">
        <v>0.004207343830936436</v>
      </c>
      <c r="D35" s="91" t="s">
        <v>1884</v>
      </c>
      <c r="E35" s="91" t="b">
        <v>0</v>
      </c>
      <c r="F35" s="91" t="b">
        <v>0</v>
      </c>
      <c r="G35" s="91" t="b">
        <v>0</v>
      </c>
    </row>
    <row r="36" spans="1:7" ht="15">
      <c r="A36" s="91" t="s">
        <v>1462</v>
      </c>
      <c r="B36" s="91">
        <v>5</v>
      </c>
      <c r="C36" s="135">
        <v>0.004207343830936436</v>
      </c>
      <c r="D36" s="91" t="s">
        <v>1884</v>
      </c>
      <c r="E36" s="91" t="b">
        <v>0</v>
      </c>
      <c r="F36" s="91" t="b">
        <v>0</v>
      </c>
      <c r="G36" s="91" t="b">
        <v>0</v>
      </c>
    </row>
    <row r="37" spans="1:7" ht="15">
      <c r="A37" s="91" t="s">
        <v>1744</v>
      </c>
      <c r="B37" s="91">
        <v>5</v>
      </c>
      <c r="C37" s="135">
        <v>0.004207343830936436</v>
      </c>
      <c r="D37" s="91" t="s">
        <v>1884</v>
      </c>
      <c r="E37" s="91" t="b">
        <v>0</v>
      </c>
      <c r="F37" s="91" t="b">
        <v>0</v>
      </c>
      <c r="G37" s="91" t="b">
        <v>0</v>
      </c>
    </row>
    <row r="38" spans="1:7" ht="15">
      <c r="A38" s="91" t="s">
        <v>1745</v>
      </c>
      <c r="B38" s="91">
        <v>5</v>
      </c>
      <c r="C38" s="135">
        <v>0.004207343830936436</v>
      </c>
      <c r="D38" s="91" t="s">
        <v>1884</v>
      </c>
      <c r="E38" s="91" t="b">
        <v>0</v>
      </c>
      <c r="F38" s="91" t="b">
        <v>1</v>
      </c>
      <c r="G38" s="91" t="b">
        <v>0</v>
      </c>
    </row>
    <row r="39" spans="1:7" ht="15">
      <c r="A39" s="91" t="s">
        <v>1445</v>
      </c>
      <c r="B39" s="91">
        <v>5</v>
      </c>
      <c r="C39" s="135">
        <v>0.004590387360612548</v>
      </c>
      <c r="D39" s="91" t="s">
        <v>1884</v>
      </c>
      <c r="E39" s="91" t="b">
        <v>0</v>
      </c>
      <c r="F39" s="91" t="b">
        <v>1</v>
      </c>
      <c r="G39" s="91" t="b">
        <v>0</v>
      </c>
    </row>
    <row r="40" spans="1:7" ht="15">
      <c r="A40" s="91" t="s">
        <v>1746</v>
      </c>
      <c r="B40" s="91">
        <v>5</v>
      </c>
      <c r="C40" s="135">
        <v>0.004207343830936436</v>
      </c>
      <c r="D40" s="91" t="s">
        <v>1884</v>
      </c>
      <c r="E40" s="91" t="b">
        <v>1</v>
      </c>
      <c r="F40" s="91" t="b">
        <v>0</v>
      </c>
      <c r="G40" s="91" t="b">
        <v>0</v>
      </c>
    </row>
    <row r="41" spans="1:7" ht="15">
      <c r="A41" s="91" t="s">
        <v>1747</v>
      </c>
      <c r="B41" s="91">
        <v>5</v>
      </c>
      <c r="C41" s="135">
        <v>0.004207343830936436</v>
      </c>
      <c r="D41" s="91" t="s">
        <v>1884</v>
      </c>
      <c r="E41" s="91" t="b">
        <v>0</v>
      </c>
      <c r="F41" s="91" t="b">
        <v>0</v>
      </c>
      <c r="G41" s="91" t="b">
        <v>0</v>
      </c>
    </row>
    <row r="42" spans="1:7" ht="15">
      <c r="A42" s="91" t="s">
        <v>1748</v>
      </c>
      <c r="B42" s="91">
        <v>4</v>
      </c>
      <c r="C42" s="135">
        <v>0.003672309888490039</v>
      </c>
      <c r="D42" s="91" t="s">
        <v>1884</v>
      </c>
      <c r="E42" s="91" t="b">
        <v>0</v>
      </c>
      <c r="F42" s="91" t="b">
        <v>0</v>
      </c>
      <c r="G42" s="91" t="b">
        <v>0</v>
      </c>
    </row>
    <row r="43" spans="1:7" ht="15">
      <c r="A43" s="91" t="s">
        <v>1749</v>
      </c>
      <c r="B43" s="91">
        <v>4</v>
      </c>
      <c r="C43" s="135">
        <v>0.004067373087251461</v>
      </c>
      <c r="D43" s="91" t="s">
        <v>1884</v>
      </c>
      <c r="E43" s="91" t="b">
        <v>0</v>
      </c>
      <c r="F43" s="91" t="b">
        <v>1</v>
      </c>
      <c r="G43" s="91" t="b">
        <v>0</v>
      </c>
    </row>
    <row r="44" spans="1:7" ht="15">
      <c r="A44" s="91" t="s">
        <v>1750</v>
      </c>
      <c r="B44" s="91">
        <v>4</v>
      </c>
      <c r="C44" s="135">
        <v>0.003672309888490039</v>
      </c>
      <c r="D44" s="91" t="s">
        <v>1884</v>
      </c>
      <c r="E44" s="91" t="b">
        <v>0</v>
      </c>
      <c r="F44" s="91" t="b">
        <v>0</v>
      </c>
      <c r="G44" s="91" t="b">
        <v>0</v>
      </c>
    </row>
    <row r="45" spans="1:7" ht="15">
      <c r="A45" s="91" t="s">
        <v>1751</v>
      </c>
      <c r="B45" s="91">
        <v>4</v>
      </c>
      <c r="C45" s="135">
        <v>0.003672309888490039</v>
      </c>
      <c r="D45" s="91" t="s">
        <v>1884</v>
      </c>
      <c r="E45" s="91" t="b">
        <v>1</v>
      </c>
      <c r="F45" s="91" t="b">
        <v>0</v>
      </c>
      <c r="G45" s="91" t="b">
        <v>0</v>
      </c>
    </row>
    <row r="46" spans="1:7" ht="15">
      <c r="A46" s="91" t="s">
        <v>1752</v>
      </c>
      <c r="B46" s="91">
        <v>4</v>
      </c>
      <c r="C46" s="135">
        <v>0.004624183392565869</v>
      </c>
      <c r="D46" s="91" t="s">
        <v>1884</v>
      </c>
      <c r="E46" s="91" t="b">
        <v>0</v>
      </c>
      <c r="F46" s="91" t="b">
        <v>1</v>
      </c>
      <c r="G46" s="91" t="b">
        <v>0</v>
      </c>
    </row>
    <row r="47" spans="1:7" ht="15">
      <c r="A47" s="91" t="s">
        <v>1753</v>
      </c>
      <c r="B47" s="91">
        <v>4</v>
      </c>
      <c r="C47" s="135">
        <v>0.003672309888490039</v>
      </c>
      <c r="D47" s="91" t="s">
        <v>1884</v>
      </c>
      <c r="E47" s="91" t="b">
        <v>0</v>
      </c>
      <c r="F47" s="91" t="b">
        <v>0</v>
      </c>
      <c r="G47" s="91" t="b">
        <v>0</v>
      </c>
    </row>
    <row r="48" spans="1:7" ht="15">
      <c r="A48" s="91" t="s">
        <v>1419</v>
      </c>
      <c r="B48" s="91">
        <v>4</v>
      </c>
      <c r="C48" s="135">
        <v>0.004624183392565869</v>
      </c>
      <c r="D48" s="91" t="s">
        <v>1884</v>
      </c>
      <c r="E48" s="91" t="b">
        <v>0</v>
      </c>
      <c r="F48" s="91" t="b">
        <v>0</v>
      </c>
      <c r="G48" s="91" t="b">
        <v>0</v>
      </c>
    </row>
    <row r="49" spans="1:7" ht="15">
      <c r="A49" s="91" t="s">
        <v>1392</v>
      </c>
      <c r="B49" s="91">
        <v>4</v>
      </c>
      <c r="C49" s="135">
        <v>0.003672309888490039</v>
      </c>
      <c r="D49" s="91" t="s">
        <v>1884</v>
      </c>
      <c r="E49" s="91" t="b">
        <v>0</v>
      </c>
      <c r="F49" s="91" t="b">
        <v>0</v>
      </c>
      <c r="G49" s="91" t="b">
        <v>0</v>
      </c>
    </row>
    <row r="50" spans="1:7" ht="15">
      <c r="A50" s="91" t="s">
        <v>1447</v>
      </c>
      <c r="B50" s="91">
        <v>4</v>
      </c>
      <c r="C50" s="135">
        <v>0.003672309888490039</v>
      </c>
      <c r="D50" s="91" t="s">
        <v>1884</v>
      </c>
      <c r="E50" s="91" t="b">
        <v>0</v>
      </c>
      <c r="F50" s="91" t="b">
        <v>0</v>
      </c>
      <c r="G50" s="91" t="b">
        <v>0</v>
      </c>
    </row>
    <row r="51" spans="1:7" ht="15">
      <c r="A51" s="91" t="s">
        <v>1471</v>
      </c>
      <c r="B51" s="91">
        <v>4</v>
      </c>
      <c r="C51" s="135">
        <v>0.004067373087251461</v>
      </c>
      <c r="D51" s="91" t="s">
        <v>1884</v>
      </c>
      <c r="E51" s="91" t="b">
        <v>0</v>
      </c>
      <c r="F51" s="91" t="b">
        <v>0</v>
      </c>
      <c r="G51" s="91" t="b">
        <v>0</v>
      </c>
    </row>
    <row r="52" spans="1:7" ht="15">
      <c r="A52" s="91" t="s">
        <v>1754</v>
      </c>
      <c r="B52" s="91">
        <v>4</v>
      </c>
      <c r="C52" s="135">
        <v>0.004624183392565869</v>
      </c>
      <c r="D52" s="91" t="s">
        <v>1884</v>
      </c>
      <c r="E52" s="91" t="b">
        <v>0</v>
      </c>
      <c r="F52" s="91" t="b">
        <v>0</v>
      </c>
      <c r="G52" s="91" t="b">
        <v>0</v>
      </c>
    </row>
    <row r="53" spans="1:7" ht="15">
      <c r="A53" s="91" t="s">
        <v>1457</v>
      </c>
      <c r="B53" s="91">
        <v>4</v>
      </c>
      <c r="C53" s="135">
        <v>0.003672309888490039</v>
      </c>
      <c r="D53" s="91" t="s">
        <v>1884</v>
      </c>
      <c r="E53" s="91" t="b">
        <v>0</v>
      </c>
      <c r="F53" s="91" t="b">
        <v>1</v>
      </c>
      <c r="G53" s="91" t="b">
        <v>0</v>
      </c>
    </row>
    <row r="54" spans="1:7" ht="15">
      <c r="A54" s="91" t="s">
        <v>1454</v>
      </c>
      <c r="B54" s="91">
        <v>4</v>
      </c>
      <c r="C54" s="135">
        <v>0.003672309888490039</v>
      </c>
      <c r="D54" s="91" t="s">
        <v>1884</v>
      </c>
      <c r="E54" s="91" t="b">
        <v>0</v>
      </c>
      <c r="F54" s="91" t="b">
        <v>0</v>
      </c>
      <c r="G54" s="91" t="b">
        <v>0</v>
      </c>
    </row>
    <row r="55" spans="1:7" ht="15">
      <c r="A55" s="91" t="s">
        <v>1755</v>
      </c>
      <c r="B55" s="91">
        <v>4</v>
      </c>
      <c r="C55" s="135">
        <v>0.003672309888490039</v>
      </c>
      <c r="D55" s="91" t="s">
        <v>1884</v>
      </c>
      <c r="E55" s="91" t="b">
        <v>0</v>
      </c>
      <c r="F55" s="91" t="b">
        <v>0</v>
      </c>
      <c r="G55" s="91" t="b">
        <v>0</v>
      </c>
    </row>
    <row r="56" spans="1:7" ht="15">
      <c r="A56" s="91" t="s">
        <v>1756</v>
      </c>
      <c r="B56" s="91">
        <v>4</v>
      </c>
      <c r="C56" s="135">
        <v>0.003672309888490039</v>
      </c>
      <c r="D56" s="91" t="s">
        <v>1884</v>
      </c>
      <c r="E56" s="91" t="b">
        <v>0</v>
      </c>
      <c r="F56" s="91" t="b">
        <v>0</v>
      </c>
      <c r="G56" s="91" t="b">
        <v>0</v>
      </c>
    </row>
    <row r="57" spans="1:7" ht="15">
      <c r="A57" s="91" t="s">
        <v>1757</v>
      </c>
      <c r="B57" s="91">
        <v>4</v>
      </c>
      <c r="C57" s="135">
        <v>0.003672309888490039</v>
      </c>
      <c r="D57" s="91" t="s">
        <v>1884</v>
      </c>
      <c r="E57" s="91" t="b">
        <v>1</v>
      </c>
      <c r="F57" s="91" t="b">
        <v>0</v>
      </c>
      <c r="G57" s="91" t="b">
        <v>0</v>
      </c>
    </row>
    <row r="58" spans="1:7" ht="15">
      <c r="A58" s="91" t="s">
        <v>1758</v>
      </c>
      <c r="B58" s="91">
        <v>4</v>
      </c>
      <c r="C58" s="135">
        <v>0.003672309888490039</v>
      </c>
      <c r="D58" s="91" t="s">
        <v>1884</v>
      </c>
      <c r="E58" s="91" t="b">
        <v>0</v>
      </c>
      <c r="F58" s="91" t="b">
        <v>0</v>
      </c>
      <c r="G58" s="91" t="b">
        <v>0</v>
      </c>
    </row>
    <row r="59" spans="1:7" ht="15">
      <c r="A59" s="91" t="s">
        <v>1759</v>
      </c>
      <c r="B59" s="91">
        <v>3</v>
      </c>
      <c r="C59" s="135">
        <v>0.0030505298154385966</v>
      </c>
      <c r="D59" s="91" t="s">
        <v>1884</v>
      </c>
      <c r="E59" s="91" t="b">
        <v>0</v>
      </c>
      <c r="F59" s="91" t="b">
        <v>0</v>
      </c>
      <c r="G59" s="91" t="b">
        <v>0</v>
      </c>
    </row>
    <row r="60" spans="1:7" ht="15">
      <c r="A60" s="91" t="s">
        <v>1760</v>
      </c>
      <c r="B60" s="91">
        <v>3</v>
      </c>
      <c r="C60" s="135">
        <v>0.0030505298154385966</v>
      </c>
      <c r="D60" s="91" t="s">
        <v>1884</v>
      </c>
      <c r="E60" s="91" t="b">
        <v>0</v>
      </c>
      <c r="F60" s="91" t="b">
        <v>0</v>
      </c>
      <c r="G60" s="91" t="b">
        <v>0</v>
      </c>
    </row>
    <row r="61" spans="1:7" ht="15">
      <c r="A61" s="91" t="s">
        <v>1761</v>
      </c>
      <c r="B61" s="91">
        <v>3</v>
      </c>
      <c r="C61" s="135">
        <v>0.003468137544424402</v>
      </c>
      <c r="D61" s="91" t="s">
        <v>1884</v>
      </c>
      <c r="E61" s="91" t="b">
        <v>0</v>
      </c>
      <c r="F61" s="91" t="b">
        <v>0</v>
      </c>
      <c r="G61" s="91" t="b">
        <v>0</v>
      </c>
    </row>
    <row r="62" spans="1:7" ht="15">
      <c r="A62" s="91" t="s">
        <v>1762</v>
      </c>
      <c r="B62" s="91">
        <v>3</v>
      </c>
      <c r="C62" s="135">
        <v>0.0030505298154385966</v>
      </c>
      <c r="D62" s="91" t="s">
        <v>1884</v>
      </c>
      <c r="E62" s="91" t="b">
        <v>0</v>
      </c>
      <c r="F62" s="91" t="b">
        <v>1</v>
      </c>
      <c r="G62" s="91" t="b">
        <v>0</v>
      </c>
    </row>
    <row r="63" spans="1:7" ht="15">
      <c r="A63" s="91" t="s">
        <v>1763</v>
      </c>
      <c r="B63" s="91">
        <v>3</v>
      </c>
      <c r="C63" s="135">
        <v>0.0030505298154385966</v>
      </c>
      <c r="D63" s="91" t="s">
        <v>1884</v>
      </c>
      <c r="E63" s="91" t="b">
        <v>0</v>
      </c>
      <c r="F63" s="91" t="b">
        <v>0</v>
      </c>
      <c r="G63" s="91" t="b">
        <v>0</v>
      </c>
    </row>
    <row r="64" spans="1:7" ht="15">
      <c r="A64" s="91" t="s">
        <v>1764</v>
      </c>
      <c r="B64" s="91">
        <v>3</v>
      </c>
      <c r="C64" s="135">
        <v>0.0030505298154385966</v>
      </c>
      <c r="D64" s="91" t="s">
        <v>1884</v>
      </c>
      <c r="E64" s="91" t="b">
        <v>0</v>
      </c>
      <c r="F64" s="91" t="b">
        <v>0</v>
      </c>
      <c r="G64" s="91" t="b">
        <v>0</v>
      </c>
    </row>
    <row r="65" spans="1:7" ht="15">
      <c r="A65" s="91" t="s">
        <v>1765</v>
      </c>
      <c r="B65" s="91">
        <v>3</v>
      </c>
      <c r="C65" s="135">
        <v>0.0030505298154385966</v>
      </c>
      <c r="D65" s="91" t="s">
        <v>1884</v>
      </c>
      <c r="E65" s="91" t="b">
        <v>0</v>
      </c>
      <c r="F65" s="91" t="b">
        <v>0</v>
      </c>
      <c r="G65" s="91" t="b">
        <v>0</v>
      </c>
    </row>
    <row r="66" spans="1:7" ht="15">
      <c r="A66" s="91" t="s">
        <v>1766</v>
      </c>
      <c r="B66" s="91">
        <v>3</v>
      </c>
      <c r="C66" s="135">
        <v>0.0030505298154385966</v>
      </c>
      <c r="D66" s="91" t="s">
        <v>1884</v>
      </c>
      <c r="E66" s="91" t="b">
        <v>0</v>
      </c>
      <c r="F66" s="91" t="b">
        <v>0</v>
      </c>
      <c r="G66" s="91" t="b">
        <v>0</v>
      </c>
    </row>
    <row r="67" spans="1:7" ht="15">
      <c r="A67" s="91" t="s">
        <v>1388</v>
      </c>
      <c r="B67" s="91">
        <v>3</v>
      </c>
      <c r="C67" s="135">
        <v>0.0030505298154385966</v>
      </c>
      <c r="D67" s="91" t="s">
        <v>1884</v>
      </c>
      <c r="E67" s="91" t="b">
        <v>0</v>
      </c>
      <c r="F67" s="91" t="b">
        <v>0</v>
      </c>
      <c r="G67" s="91" t="b">
        <v>0</v>
      </c>
    </row>
    <row r="68" spans="1:7" ht="15">
      <c r="A68" s="91" t="s">
        <v>1767</v>
      </c>
      <c r="B68" s="91">
        <v>3</v>
      </c>
      <c r="C68" s="135">
        <v>0.0030505298154385966</v>
      </c>
      <c r="D68" s="91" t="s">
        <v>1884</v>
      </c>
      <c r="E68" s="91" t="b">
        <v>0</v>
      </c>
      <c r="F68" s="91" t="b">
        <v>0</v>
      </c>
      <c r="G68" s="91" t="b">
        <v>0</v>
      </c>
    </row>
    <row r="69" spans="1:7" ht="15">
      <c r="A69" s="91" t="s">
        <v>1768</v>
      </c>
      <c r="B69" s="91">
        <v>3</v>
      </c>
      <c r="C69" s="135">
        <v>0.0030505298154385966</v>
      </c>
      <c r="D69" s="91" t="s">
        <v>1884</v>
      </c>
      <c r="E69" s="91" t="b">
        <v>0</v>
      </c>
      <c r="F69" s="91" t="b">
        <v>0</v>
      </c>
      <c r="G69" s="91" t="b">
        <v>0</v>
      </c>
    </row>
    <row r="70" spans="1:7" ht="15">
      <c r="A70" s="91" t="s">
        <v>1769</v>
      </c>
      <c r="B70" s="91">
        <v>3</v>
      </c>
      <c r="C70" s="135">
        <v>0.0030505298154385966</v>
      </c>
      <c r="D70" s="91" t="s">
        <v>1884</v>
      </c>
      <c r="E70" s="91" t="b">
        <v>0</v>
      </c>
      <c r="F70" s="91" t="b">
        <v>0</v>
      </c>
      <c r="G70" s="91" t="b">
        <v>0</v>
      </c>
    </row>
    <row r="71" spans="1:7" ht="15">
      <c r="A71" s="91" t="s">
        <v>290</v>
      </c>
      <c r="B71" s="91">
        <v>3</v>
      </c>
      <c r="C71" s="135">
        <v>0.0030505298154385966</v>
      </c>
      <c r="D71" s="91" t="s">
        <v>1884</v>
      </c>
      <c r="E71" s="91" t="b">
        <v>0</v>
      </c>
      <c r="F71" s="91" t="b">
        <v>0</v>
      </c>
      <c r="G71" s="91" t="b">
        <v>0</v>
      </c>
    </row>
    <row r="72" spans="1:7" ht="15">
      <c r="A72" s="91" t="s">
        <v>1446</v>
      </c>
      <c r="B72" s="91">
        <v>3</v>
      </c>
      <c r="C72" s="135">
        <v>0.0030505298154385966</v>
      </c>
      <c r="D72" s="91" t="s">
        <v>1884</v>
      </c>
      <c r="E72" s="91" t="b">
        <v>0</v>
      </c>
      <c r="F72" s="91" t="b">
        <v>0</v>
      </c>
      <c r="G72" s="91" t="b">
        <v>0</v>
      </c>
    </row>
    <row r="73" spans="1:7" ht="15">
      <c r="A73" s="91" t="s">
        <v>1448</v>
      </c>
      <c r="B73" s="91">
        <v>3</v>
      </c>
      <c r="C73" s="135">
        <v>0.0030505298154385966</v>
      </c>
      <c r="D73" s="91" t="s">
        <v>1884</v>
      </c>
      <c r="E73" s="91" t="b">
        <v>0</v>
      </c>
      <c r="F73" s="91" t="b">
        <v>1</v>
      </c>
      <c r="G73" s="91" t="b">
        <v>0</v>
      </c>
    </row>
    <row r="74" spans="1:7" ht="15">
      <c r="A74" s="91" t="s">
        <v>1449</v>
      </c>
      <c r="B74" s="91">
        <v>3</v>
      </c>
      <c r="C74" s="135">
        <v>0.0030505298154385966</v>
      </c>
      <c r="D74" s="91" t="s">
        <v>1884</v>
      </c>
      <c r="E74" s="91" t="b">
        <v>0</v>
      </c>
      <c r="F74" s="91" t="b">
        <v>0</v>
      </c>
      <c r="G74" s="91" t="b">
        <v>0</v>
      </c>
    </row>
    <row r="75" spans="1:7" ht="15">
      <c r="A75" s="91" t="s">
        <v>1770</v>
      </c>
      <c r="B75" s="91">
        <v>3</v>
      </c>
      <c r="C75" s="135">
        <v>0.0030505298154385966</v>
      </c>
      <c r="D75" s="91" t="s">
        <v>1884</v>
      </c>
      <c r="E75" s="91" t="b">
        <v>0</v>
      </c>
      <c r="F75" s="91" t="b">
        <v>1</v>
      </c>
      <c r="G75" s="91" t="b">
        <v>0</v>
      </c>
    </row>
    <row r="76" spans="1:7" ht="15">
      <c r="A76" s="91" t="s">
        <v>1771</v>
      </c>
      <c r="B76" s="91">
        <v>3</v>
      </c>
      <c r="C76" s="135">
        <v>0.0030505298154385966</v>
      </c>
      <c r="D76" s="91" t="s">
        <v>1884</v>
      </c>
      <c r="E76" s="91" t="b">
        <v>0</v>
      </c>
      <c r="F76" s="91" t="b">
        <v>0</v>
      </c>
      <c r="G76" s="91" t="b">
        <v>0</v>
      </c>
    </row>
    <row r="77" spans="1:7" ht="15">
      <c r="A77" s="91" t="s">
        <v>1772</v>
      </c>
      <c r="B77" s="91">
        <v>3</v>
      </c>
      <c r="C77" s="135">
        <v>0.0030505298154385966</v>
      </c>
      <c r="D77" s="91" t="s">
        <v>1884</v>
      </c>
      <c r="E77" s="91" t="b">
        <v>0</v>
      </c>
      <c r="F77" s="91" t="b">
        <v>0</v>
      </c>
      <c r="G77" s="91" t="b">
        <v>0</v>
      </c>
    </row>
    <row r="78" spans="1:7" ht="15">
      <c r="A78" s="91" t="s">
        <v>1773</v>
      </c>
      <c r="B78" s="91">
        <v>3</v>
      </c>
      <c r="C78" s="135">
        <v>0.0030505298154385966</v>
      </c>
      <c r="D78" s="91" t="s">
        <v>1884</v>
      </c>
      <c r="E78" s="91" t="b">
        <v>0</v>
      </c>
      <c r="F78" s="91" t="b">
        <v>0</v>
      </c>
      <c r="G78" s="91" t="b">
        <v>0</v>
      </c>
    </row>
    <row r="79" spans="1:7" ht="15">
      <c r="A79" s="91" t="s">
        <v>1774</v>
      </c>
      <c r="B79" s="91">
        <v>3</v>
      </c>
      <c r="C79" s="135">
        <v>0.0030505298154385966</v>
      </c>
      <c r="D79" s="91" t="s">
        <v>1884</v>
      </c>
      <c r="E79" s="91" t="b">
        <v>1</v>
      </c>
      <c r="F79" s="91" t="b">
        <v>0</v>
      </c>
      <c r="G79" s="91" t="b">
        <v>0</v>
      </c>
    </row>
    <row r="80" spans="1:7" ht="15">
      <c r="A80" s="91" t="s">
        <v>1775</v>
      </c>
      <c r="B80" s="91">
        <v>3</v>
      </c>
      <c r="C80" s="135">
        <v>0.0030505298154385966</v>
      </c>
      <c r="D80" s="91" t="s">
        <v>1884</v>
      </c>
      <c r="E80" s="91" t="b">
        <v>0</v>
      </c>
      <c r="F80" s="91" t="b">
        <v>0</v>
      </c>
      <c r="G80" s="91" t="b">
        <v>0</v>
      </c>
    </row>
    <row r="81" spans="1:7" ht="15">
      <c r="A81" s="91" t="s">
        <v>1776</v>
      </c>
      <c r="B81" s="91">
        <v>3</v>
      </c>
      <c r="C81" s="135">
        <v>0.0030505298154385966</v>
      </c>
      <c r="D81" s="91" t="s">
        <v>1884</v>
      </c>
      <c r="E81" s="91" t="b">
        <v>0</v>
      </c>
      <c r="F81" s="91" t="b">
        <v>0</v>
      </c>
      <c r="G81" s="91" t="b">
        <v>0</v>
      </c>
    </row>
    <row r="82" spans="1:7" ht="15">
      <c r="A82" s="91" t="s">
        <v>1777</v>
      </c>
      <c r="B82" s="91">
        <v>3</v>
      </c>
      <c r="C82" s="135">
        <v>0.004182042672481275</v>
      </c>
      <c r="D82" s="91" t="s">
        <v>1884</v>
      </c>
      <c r="E82" s="91" t="b">
        <v>0</v>
      </c>
      <c r="F82" s="91" t="b">
        <v>0</v>
      </c>
      <c r="G82" s="91" t="b">
        <v>0</v>
      </c>
    </row>
    <row r="83" spans="1:7" ht="15">
      <c r="A83" s="91" t="s">
        <v>1778</v>
      </c>
      <c r="B83" s="91">
        <v>3</v>
      </c>
      <c r="C83" s="135">
        <v>0.0030505298154385966</v>
      </c>
      <c r="D83" s="91" t="s">
        <v>1884</v>
      </c>
      <c r="E83" s="91" t="b">
        <v>0</v>
      </c>
      <c r="F83" s="91" t="b">
        <v>0</v>
      </c>
      <c r="G83" s="91" t="b">
        <v>0</v>
      </c>
    </row>
    <row r="84" spans="1:7" ht="15">
      <c r="A84" s="91" t="s">
        <v>1422</v>
      </c>
      <c r="B84" s="91">
        <v>3</v>
      </c>
      <c r="C84" s="135">
        <v>0.004182042672481275</v>
      </c>
      <c r="D84" s="91" t="s">
        <v>1884</v>
      </c>
      <c r="E84" s="91" t="b">
        <v>0</v>
      </c>
      <c r="F84" s="91" t="b">
        <v>0</v>
      </c>
      <c r="G84" s="91" t="b">
        <v>0</v>
      </c>
    </row>
    <row r="85" spans="1:7" ht="15">
      <c r="A85" s="91" t="s">
        <v>1779</v>
      </c>
      <c r="B85" s="91">
        <v>3</v>
      </c>
      <c r="C85" s="135">
        <v>0.0030505298154385966</v>
      </c>
      <c r="D85" s="91" t="s">
        <v>1884</v>
      </c>
      <c r="E85" s="91" t="b">
        <v>0</v>
      </c>
      <c r="F85" s="91" t="b">
        <v>0</v>
      </c>
      <c r="G85" s="91" t="b">
        <v>0</v>
      </c>
    </row>
    <row r="86" spans="1:7" ht="15">
      <c r="A86" s="91" t="s">
        <v>1451</v>
      </c>
      <c r="B86" s="91">
        <v>3</v>
      </c>
      <c r="C86" s="135">
        <v>0.0030505298154385966</v>
      </c>
      <c r="D86" s="91" t="s">
        <v>1884</v>
      </c>
      <c r="E86" s="91" t="b">
        <v>0</v>
      </c>
      <c r="F86" s="91" t="b">
        <v>0</v>
      </c>
      <c r="G86" s="91" t="b">
        <v>0</v>
      </c>
    </row>
    <row r="87" spans="1:7" ht="15">
      <c r="A87" s="91" t="s">
        <v>1452</v>
      </c>
      <c r="B87" s="91">
        <v>3</v>
      </c>
      <c r="C87" s="135">
        <v>0.0030505298154385966</v>
      </c>
      <c r="D87" s="91" t="s">
        <v>1884</v>
      </c>
      <c r="E87" s="91" t="b">
        <v>0</v>
      </c>
      <c r="F87" s="91" t="b">
        <v>0</v>
      </c>
      <c r="G87" s="91" t="b">
        <v>0</v>
      </c>
    </row>
    <row r="88" spans="1:7" ht="15">
      <c r="A88" s="91" t="s">
        <v>1455</v>
      </c>
      <c r="B88" s="91">
        <v>3</v>
      </c>
      <c r="C88" s="135">
        <v>0.0030505298154385966</v>
      </c>
      <c r="D88" s="91" t="s">
        <v>1884</v>
      </c>
      <c r="E88" s="91" t="b">
        <v>0</v>
      </c>
      <c r="F88" s="91" t="b">
        <v>1</v>
      </c>
      <c r="G88" s="91" t="b">
        <v>0</v>
      </c>
    </row>
    <row r="89" spans="1:7" ht="15">
      <c r="A89" s="91" t="s">
        <v>1456</v>
      </c>
      <c r="B89" s="91">
        <v>3</v>
      </c>
      <c r="C89" s="135">
        <v>0.0030505298154385966</v>
      </c>
      <c r="D89" s="91" t="s">
        <v>1884</v>
      </c>
      <c r="E89" s="91" t="b">
        <v>0</v>
      </c>
      <c r="F89" s="91" t="b">
        <v>0</v>
      </c>
      <c r="G89" s="91" t="b">
        <v>0</v>
      </c>
    </row>
    <row r="90" spans="1:7" ht="15">
      <c r="A90" s="91" t="s">
        <v>1458</v>
      </c>
      <c r="B90" s="91">
        <v>3</v>
      </c>
      <c r="C90" s="135">
        <v>0.0030505298154385966</v>
      </c>
      <c r="D90" s="91" t="s">
        <v>1884</v>
      </c>
      <c r="E90" s="91" t="b">
        <v>0</v>
      </c>
      <c r="F90" s="91" t="b">
        <v>0</v>
      </c>
      <c r="G90" s="91" t="b">
        <v>0</v>
      </c>
    </row>
    <row r="91" spans="1:7" ht="15">
      <c r="A91" s="91" t="s">
        <v>1459</v>
      </c>
      <c r="B91" s="91">
        <v>3</v>
      </c>
      <c r="C91" s="135">
        <v>0.0030505298154385966</v>
      </c>
      <c r="D91" s="91" t="s">
        <v>1884</v>
      </c>
      <c r="E91" s="91" t="b">
        <v>0</v>
      </c>
      <c r="F91" s="91" t="b">
        <v>0</v>
      </c>
      <c r="G91" s="91" t="b">
        <v>0</v>
      </c>
    </row>
    <row r="92" spans="1:7" ht="15">
      <c r="A92" s="91" t="s">
        <v>1460</v>
      </c>
      <c r="B92" s="91">
        <v>3</v>
      </c>
      <c r="C92" s="135">
        <v>0.0030505298154385966</v>
      </c>
      <c r="D92" s="91" t="s">
        <v>1884</v>
      </c>
      <c r="E92" s="91" t="b">
        <v>0</v>
      </c>
      <c r="F92" s="91" t="b">
        <v>0</v>
      </c>
      <c r="G92" s="91" t="b">
        <v>0</v>
      </c>
    </row>
    <row r="93" spans="1:7" ht="15">
      <c r="A93" s="91" t="s">
        <v>1780</v>
      </c>
      <c r="B93" s="91">
        <v>3</v>
      </c>
      <c r="C93" s="135">
        <v>0.0030505298154385966</v>
      </c>
      <c r="D93" s="91" t="s">
        <v>1884</v>
      </c>
      <c r="E93" s="91" t="b">
        <v>0</v>
      </c>
      <c r="F93" s="91" t="b">
        <v>0</v>
      </c>
      <c r="G93" s="91" t="b">
        <v>0</v>
      </c>
    </row>
    <row r="94" spans="1:7" ht="15">
      <c r="A94" s="91" t="s">
        <v>1781</v>
      </c>
      <c r="B94" s="91">
        <v>3</v>
      </c>
      <c r="C94" s="135">
        <v>0.0030505298154385966</v>
      </c>
      <c r="D94" s="91" t="s">
        <v>1884</v>
      </c>
      <c r="E94" s="91" t="b">
        <v>0</v>
      </c>
      <c r="F94" s="91" t="b">
        <v>0</v>
      </c>
      <c r="G94" s="91" t="b">
        <v>0</v>
      </c>
    </row>
    <row r="95" spans="1:7" ht="15">
      <c r="A95" s="91" t="s">
        <v>1782</v>
      </c>
      <c r="B95" s="91">
        <v>3</v>
      </c>
      <c r="C95" s="135">
        <v>0.0030505298154385966</v>
      </c>
      <c r="D95" s="91" t="s">
        <v>1884</v>
      </c>
      <c r="E95" s="91" t="b">
        <v>0</v>
      </c>
      <c r="F95" s="91" t="b">
        <v>0</v>
      </c>
      <c r="G95" s="91" t="b">
        <v>0</v>
      </c>
    </row>
    <row r="96" spans="1:7" ht="15">
      <c r="A96" s="91" t="s">
        <v>1783</v>
      </c>
      <c r="B96" s="91">
        <v>3</v>
      </c>
      <c r="C96" s="135">
        <v>0.0030505298154385966</v>
      </c>
      <c r="D96" s="91" t="s">
        <v>1884</v>
      </c>
      <c r="E96" s="91" t="b">
        <v>0</v>
      </c>
      <c r="F96" s="91" t="b">
        <v>1</v>
      </c>
      <c r="G96" s="91" t="b">
        <v>0</v>
      </c>
    </row>
    <row r="97" spans="1:7" ht="15">
      <c r="A97" s="91" t="s">
        <v>1784</v>
      </c>
      <c r="B97" s="91">
        <v>3</v>
      </c>
      <c r="C97" s="135">
        <v>0.0030505298154385966</v>
      </c>
      <c r="D97" s="91" t="s">
        <v>1884</v>
      </c>
      <c r="E97" s="91" t="b">
        <v>0</v>
      </c>
      <c r="F97" s="91" t="b">
        <v>1</v>
      </c>
      <c r="G97" s="91" t="b">
        <v>0</v>
      </c>
    </row>
    <row r="98" spans="1:7" ht="15">
      <c r="A98" s="91" t="s">
        <v>1785</v>
      </c>
      <c r="B98" s="91">
        <v>3</v>
      </c>
      <c r="C98" s="135">
        <v>0.0030505298154385966</v>
      </c>
      <c r="D98" s="91" t="s">
        <v>1884</v>
      </c>
      <c r="E98" s="91" t="b">
        <v>0</v>
      </c>
      <c r="F98" s="91" t="b">
        <v>0</v>
      </c>
      <c r="G98" s="91" t="b">
        <v>0</v>
      </c>
    </row>
    <row r="99" spans="1:7" ht="15">
      <c r="A99" s="91" t="s">
        <v>1786</v>
      </c>
      <c r="B99" s="91">
        <v>3</v>
      </c>
      <c r="C99" s="135">
        <v>0.0030505298154385966</v>
      </c>
      <c r="D99" s="91" t="s">
        <v>1884</v>
      </c>
      <c r="E99" s="91" t="b">
        <v>0</v>
      </c>
      <c r="F99" s="91" t="b">
        <v>0</v>
      </c>
      <c r="G99" s="91" t="b">
        <v>0</v>
      </c>
    </row>
    <row r="100" spans="1:7" ht="15">
      <c r="A100" s="91" t="s">
        <v>1787</v>
      </c>
      <c r="B100" s="91">
        <v>3</v>
      </c>
      <c r="C100" s="135">
        <v>0.0030505298154385966</v>
      </c>
      <c r="D100" s="91" t="s">
        <v>1884</v>
      </c>
      <c r="E100" s="91" t="b">
        <v>0</v>
      </c>
      <c r="F100" s="91" t="b">
        <v>0</v>
      </c>
      <c r="G100" s="91" t="b">
        <v>0</v>
      </c>
    </row>
    <row r="101" spans="1:7" ht="15">
      <c r="A101" s="91" t="s">
        <v>1788</v>
      </c>
      <c r="B101" s="91">
        <v>3</v>
      </c>
      <c r="C101" s="135">
        <v>0.0030505298154385966</v>
      </c>
      <c r="D101" s="91" t="s">
        <v>1884</v>
      </c>
      <c r="E101" s="91" t="b">
        <v>0</v>
      </c>
      <c r="F101" s="91" t="b">
        <v>0</v>
      </c>
      <c r="G101" s="91" t="b">
        <v>0</v>
      </c>
    </row>
    <row r="102" spans="1:7" ht="15">
      <c r="A102" s="91" t="s">
        <v>1789</v>
      </c>
      <c r="B102" s="91">
        <v>3</v>
      </c>
      <c r="C102" s="135">
        <v>0.0030505298154385966</v>
      </c>
      <c r="D102" s="91" t="s">
        <v>1884</v>
      </c>
      <c r="E102" s="91" t="b">
        <v>0</v>
      </c>
      <c r="F102" s="91" t="b">
        <v>0</v>
      </c>
      <c r="G102" s="91" t="b">
        <v>0</v>
      </c>
    </row>
    <row r="103" spans="1:7" ht="15">
      <c r="A103" s="91" t="s">
        <v>1420</v>
      </c>
      <c r="B103" s="91">
        <v>3</v>
      </c>
      <c r="C103" s="135">
        <v>0.004182042672481275</v>
      </c>
      <c r="D103" s="91" t="s">
        <v>1884</v>
      </c>
      <c r="E103" s="91" t="b">
        <v>0</v>
      </c>
      <c r="F103" s="91" t="b">
        <v>0</v>
      </c>
      <c r="G103" s="91" t="b">
        <v>0</v>
      </c>
    </row>
    <row r="104" spans="1:7" ht="15">
      <c r="A104" s="91" t="s">
        <v>1790</v>
      </c>
      <c r="B104" s="91">
        <v>3</v>
      </c>
      <c r="C104" s="135">
        <v>0.0030505298154385966</v>
      </c>
      <c r="D104" s="91" t="s">
        <v>1884</v>
      </c>
      <c r="E104" s="91" t="b">
        <v>0</v>
      </c>
      <c r="F104" s="91" t="b">
        <v>0</v>
      </c>
      <c r="G104" s="91" t="b">
        <v>0</v>
      </c>
    </row>
    <row r="105" spans="1:7" ht="15">
      <c r="A105" s="91" t="s">
        <v>268</v>
      </c>
      <c r="B105" s="91">
        <v>3</v>
      </c>
      <c r="C105" s="135">
        <v>0.0030505298154385966</v>
      </c>
      <c r="D105" s="91" t="s">
        <v>1884</v>
      </c>
      <c r="E105" s="91" t="b">
        <v>0</v>
      </c>
      <c r="F105" s="91" t="b">
        <v>0</v>
      </c>
      <c r="G105" s="91" t="b">
        <v>0</v>
      </c>
    </row>
    <row r="106" spans="1:7" ht="15">
      <c r="A106" s="91" t="s">
        <v>1465</v>
      </c>
      <c r="B106" s="91">
        <v>3</v>
      </c>
      <c r="C106" s="135">
        <v>0.0030505298154385966</v>
      </c>
      <c r="D106" s="91" t="s">
        <v>1884</v>
      </c>
      <c r="E106" s="91" t="b">
        <v>1</v>
      </c>
      <c r="F106" s="91" t="b">
        <v>0</v>
      </c>
      <c r="G106" s="91" t="b">
        <v>0</v>
      </c>
    </row>
    <row r="107" spans="1:7" ht="15">
      <c r="A107" s="91" t="s">
        <v>1791</v>
      </c>
      <c r="B107" s="91">
        <v>3</v>
      </c>
      <c r="C107" s="135">
        <v>0.0030505298154385966</v>
      </c>
      <c r="D107" s="91" t="s">
        <v>1884</v>
      </c>
      <c r="E107" s="91" t="b">
        <v>0</v>
      </c>
      <c r="F107" s="91" t="b">
        <v>0</v>
      </c>
      <c r="G107" s="91" t="b">
        <v>0</v>
      </c>
    </row>
    <row r="108" spans="1:7" ht="15">
      <c r="A108" s="91" t="s">
        <v>1437</v>
      </c>
      <c r="B108" s="91">
        <v>2</v>
      </c>
      <c r="C108" s="135">
        <v>0.0023120916962829346</v>
      </c>
      <c r="D108" s="91" t="s">
        <v>1884</v>
      </c>
      <c r="E108" s="91" t="b">
        <v>0</v>
      </c>
      <c r="F108" s="91" t="b">
        <v>0</v>
      </c>
      <c r="G108" s="91" t="b">
        <v>0</v>
      </c>
    </row>
    <row r="109" spans="1:7" ht="15">
      <c r="A109" s="91" t="s">
        <v>1438</v>
      </c>
      <c r="B109" s="91">
        <v>2</v>
      </c>
      <c r="C109" s="135">
        <v>0.0023120916962829346</v>
      </c>
      <c r="D109" s="91" t="s">
        <v>1884</v>
      </c>
      <c r="E109" s="91" t="b">
        <v>0</v>
      </c>
      <c r="F109" s="91" t="b">
        <v>0</v>
      </c>
      <c r="G109" s="91" t="b">
        <v>0</v>
      </c>
    </row>
    <row r="110" spans="1:7" ht="15">
      <c r="A110" s="91" t="s">
        <v>1439</v>
      </c>
      <c r="B110" s="91">
        <v>2</v>
      </c>
      <c r="C110" s="135">
        <v>0.0023120916962829346</v>
      </c>
      <c r="D110" s="91" t="s">
        <v>1884</v>
      </c>
      <c r="E110" s="91" t="b">
        <v>0</v>
      </c>
      <c r="F110" s="91" t="b">
        <v>1</v>
      </c>
      <c r="G110" s="91" t="b">
        <v>0</v>
      </c>
    </row>
    <row r="111" spans="1:7" ht="15">
      <c r="A111" s="91" t="s">
        <v>1440</v>
      </c>
      <c r="B111" s="91">
        <v>2</v>
      </c>
      <c r="C111" s="135">
        <v>0.0023120916962829346</v>
      </c>
      <c r="D111" s="91" t="s">
        <v>1884</v>
      </c>
      <c r="E111" s="91" t="b">
        <v>0</v>
      </c>
      <c r="F111" s="91" t="b">
        <v>0</v>
      </c>
      <c r="G111" s="91" t="b">
        <v>0</v>
      </c>
    </row>
    <row r="112" spans="1:7" ht="15">
      <c r="A112" s="91" t="s">
        <v>1441</v>
      </c>
      <c r="B112" s="91">
        <v>2</v>
      </c>
      <c r="C112" s="135">
        <v>0.0023120916962829346</v>
      </c>
      <c r="D112" s="91" t="s">
        <v>1884</v>
      </c>
      <c r="E112" s="91" t="b">
        <v>0</v>
      </c>
      <c r="F112" s="91" t="b">
        <v>0</v>
      </c>
      <c r="G112" s="91" t="b">
        <v>0</v>
      </c>
    </row>
    <row r="113" spans="1:7" ht="15">
      <c r="A113" s="91" t="s">
        <v>1442</v>
      </c>
      <c r="B113" s="91">
        <v>2</v>
      </c>
      <c r="C113" s="135">
        <v>0.0023120916962829346</v>
      </c>
      <c r="D113" s="91" t="s">
        <v>1884</v>
      </c>
      <c r="E113" s="91" t="b">
        <v>0</v>
      </c>
      <c r="F113" s="91" t="b">
        <v>0</v>
      </c>
      <c r="G113" s="91" t="b">
        <v>0</v>
      </c>
    </row>
    <row r="114" spans="1:7" ht="15">
      <c r="A114" s="91" t="s">
        <v>1443</v>
      </c>
      <c r="B114" s="91">
        <v>2</v>
      </c>
      <c r="C114" s="135">
        <v>0.0023120916962829346</v>
      </c>
      <c r="D114" s="91" t="s">
        <v>1884</v>
      </c>
      <c r="E114" s="91" t="b">
        <v>0</v>
      </c>
      <c r="F114" s="91" t="b">
        <v>0</v>
      </c>
      <c r="G114" s="91" t="b">
        <v>0</v>
      </c>
    </row>
    <row r="115" spans="1:7" ht="15">
      <c r="A115" s="91" t="s">
        <v>1792</v>
      </c>
      <c r="B115" s="91">
        <v>2</v>
      </c>
      <c r="C115" s="135">
        <v>0.0023120916962829346</v>
      </c>
      <c r="D115" s="91" t="s">
        <v>1884</v>
      </c>
      <c r="E115" s="91" t="b">
        <v>0</v>
      </c>
      <c r="F115" s="91" t="b">
        <v>0</v>
      </c>
      <c r="G115" s="91" t="b">
        <v>0</v>
      </c>
    </row>
    <row r="116" spans="1:7" ht="15">
      <c r="A116" s="91" t="s">
        <v>1793</v>
      </c>
      <c r="B116" s="91">
        <v>2</v>
      </c>
      <c r="C116" s="135">
        <v>0.0023120916962829346</v>
      </c>
      <c r="D116" s="91" t="s">
        <v>1884</v>
      </c>
      <c r="E116" s="91" t="b">
        <v>0</v>
      </c>
      <c r="F116" s="91" t="b">
        <v>1</v>
      </c>
      <c r="G116" s="91" t="b">
        <v>0</v>
      </c>
    </row>
    <row r="117" spans="1:7" ht="15">
      <c r="A117" s="91" t="s">
        <v>1794</v>
      </c>
      <c r="B117" s="91">
        <v>2</v>
      </c>
      <c r="C117" s="135">
        <v>0.0023120916962829346</v>
      </c>
      <c r="D117" s="91" t="s">
        <v>1884</v>
      </c>
      <c r="E117" s="91" t="b">
        <v>0</v>
      </c>
      <c r="F117" s="91" t="b">
        <v>1</v>
      </c>
      <c r="G117" s="91" t="b">
        <v>0</v>
      </c>
    </row>
    <row r="118" spans="1:7" ht="15">
      <c r="A118" s="91" t="s">
        <v>1795</v>
      </c>
      <c r="B118" s="91">
        <v>2</v>
      </c>
      <c r="C118" s="135">
        <v>0.0023120916962829346</v>
      </c>
      <c r="D118" s="91" t="s">
        <v>1884</v>
      </c>
      <c r="E118" s="91" t="b">
        <v>0</v>
      </c>
      <c r="F118" s="91" t="b">
        <v>1</v>
      </c>
      <c r="G118" s="91" t="b">
        <v>0</v>
      </c>
    </row>
    <row r="119" spans="1:7" ht="15">
      <c r="A119" s="91" t="s">
        <v>1796</v>
      </c>
      <c r="B119" s="91">
        <v>2</v>
      </c>
      <c r="C119" s="135">
        <v>0.0023120916962829346</v>
      </c>
      <c r="D119" s="91" t="s">
        <v>1884</v>
      </c>
      <c r="E119" s="91" t="b">
        <v>0</v>
      </c>
      <c r="F119" s="91" t="b">
        <v>0</v>
      </c>
      <c r="G119" s="91" t="b">
        <v>0</v>
      </c>
    </row>
    <row r="120" spans="1:7" ht="15">
      <c r="A120" s="91" t="s">
        <v>1797</v>
      </c>
      <c r="B120" s="91">
        <v>2</v>
      </c>
      <c r="C120" s="135">
        <v>0.0027880284483208493</v>
      </c>
      <c r="D120" s="91" t="s">
        <v>1884</v>
      </c>
      <c r="E120" s="91" t="b">
        <v>0</v>
      </c>
      <c r="F120" s="91" t="b">
        <v>0</v>
      </c>
      <c r="G120" s="91" t="b">
        <v>0</v>
      </c>
    </row>
    <row r="121" spans="1:7" ht="15">
      <c r="A121" s="91" t="s">
        <v>1798</v>
      </c>
      <c r="B121" s="91">
        <v>2</v>
      </c>
      <c r="C121" s="135">
        <v>0.0023120916962829346</v>
      </c>
      <c r="D121" s="91" t="s">
        <v>1884</v>
      </c>
      <c r="E121" s="91" t="b">
        <v>0</v>
      </c>
      <c r="F121" s="91" t="b">
        <v>0</v>
      </c>
      <c r="G121" s="91" t="b">
        <v>0</v>
      </c>
    </row>
    <row r="122" spans="1:7" ht="15">
      <c r="A122" s="91" t="s">
        <v>1799</v>
      </c>
      <c r="B122" s="91">
        <v>2</v>
      </c>
      <c r="C122" s="135">
        <v>0.0023120916962829346</v>
      </c>
      <c r="D122" s="91" t="s">
        <v>1884</v>
      </c>
      <c r="E122" s="91" t="b">
        <v>0</v>
      </c>
      <c r="F122" s="91" t="b">
        <v>0</v>
      </c>
      <c r="G122" s="91" t="b">
        <v>0</v>
      </c>
    </row>
    <row r="123" spans="1:7" ht="15">
      <c r="A123" s="91" t="s">
        <v>1800</v>
      </c>
      <c r="B123" s="91">
        <v>2</v>
      </c>
      <c r="C123" s="135">
        <v>0.0023120916962829346</v>
      </c>
      <c r="D123" s="91" t="s">
        <v>1884</v>
      </c>
      <c r="E123" s="91" t="b">
        <v>0</v>
      </c>
      <c r="F123" s="91" t="b">
        <v>0</v>
      </c>
      <c r="G123" s="91" t="b">
        <v>0</v>
      </c>
    </row>
    <row r="124" spans="1:7" ht="15">
      <c r="A124" s="91" t="s">
        <v>1801</v>
      </c>
      <c r="B124" s="91">
        <v>2</v>
      </c>
      <c r="C124" s="135">
        <v>0.0023120916962829346</v>
      </c>
      <c r="D124" s="91" t="s">
        <v>1884</v>
      </c>
      <c r="E124" s="91" t="b">
        <v>0</v>
      </c>
      <c r="F124" s="91" t="b">
        <v>0</v>
      </c>
      <c r="G124" s="91" t="b">
        <v>0</v>
      </c>
    </row>
    <row r="125" spans="1:7" ht="15">
      <c r="A125" s="91" t="s">
        <v>1802</v>
      </c>
      <c r="B125" s="91">
        <v>2</v>
      </c>
      <c r="C125" s="135">
        <v>0.0023120916962829346</v>
      </c>
      <c r="D125" s="91" t="s">
        <v>1884</v>
      </c>
      <c r="E125" s="91" t="b">
        <v>0</v>
      </c>
      <c r="F125" s="91" t="b">
        <v>0</v>
      </c>
      <c r="G125" s="91" t="b">
        <v>0</v>
      </c>
    </row>
    <row r="126" spans="1:7" ht="15">
      <c r="A126" s="91" t="s">
        <v>1484</v>
      </c>
      <c r="B126" s="91">
        <v>2</v>
      </c>
      <c r="C126" s="135">
        <v>0.0027880284483208493</v>
      </c>
      <c r="D126" s="91" t="s">
        <v>1884</v>
      </c>
      <c r="E126" s="91" t="b">
        <v>0</v>
      </c>
      <c r="F126" s="91" t="b">
        <v>0</v>
      </c>
      <c r="G126" s="91" t="b">
        <v>0</v>
      </c>
    </row>
    <row r="127" spans="1:7" ht="15">
      <c r="A127" s="91" t="s">
        <v>1803</v>
      </c>
      <c r="B127" s="91">
        <v>2</v>
      </c>
      <c r="C127" s="135">
        <v>0.0023120916962829346</v>
      </c>
      <c r="D127" s="91" t="s">
        <v>1884</v>
      </c>
      <c r="E127" s="91" t="b">
        <v>0</v>
      </c>
      <c r="F127" s="91" t="b">
        <v>0</v>
      </c>
      <c r="G127" s="91" t="b">
        <v>0</v>
      </c>
    </row>
    <row r="128" spans="1:7" ht="15">
      <c r="A128" s="91" t="s">
        <v>1804</v>
      </c>
      <c r="B128" s="91">
        <v>2</v>
      </c>
      <c r="C128" s="135">
        <v>0.0023120916962829346</v>
      </c>
      <c r="D128" s="91" t="s">
        <v>1884</v>
      </c>
      <c r="E128" s="91" t="b">
        <v>0</v>
      </c>
      <c r="F128" s="91" t="b">
        <v>0</v>
      </c>
      <c r="G128" s="91" t="b">
        <v>0</v>
      </c>
    </row>
    <row r="129" spans="1:7" ht="15">
      <c r="A129" s="91" t="s">
        <v>1805</v>
      </c>
      <c r="B129" s="91">
        <v>2</v>
      </c>
      <c r="C129" s="135">
        <v>0.0023120916962829346</v>
      </c>
      <c r="D129" s="91" t="s">
        <v>1884</v>
      </c>
      <c r="E129" s="91" t="b">
        <v>0</v>
      </c>
      <c r="F129" s="91" t="b">
        <v>0</v>
      </c>
      <c r="G129" s="91" t="b">
        <v>0</v>
      </c>
    </row>
    <row r="130" spans="1:7" ht="15">
      <c r="A130" s="91" t="s">
        <v>1806</v>
      </c>
      <c r="B130" s="91">
        <v>2</v>
      </c>
      <c r="C130" s="135">
        <v>0.0023120916962829346</v>
      </c>
      <c r="D130" s="91" t="s">
        <v>1884</v>
      </c>
      <c r="E130" s="91" t="b">
        <v>0</v>
      </c>
      <c r="F130" s="91" t="b">
        <v>0</v>
      </c>
      <c r="G130" s="91" t="b">
        <v>0</v>
      </c>
    </row>
    <row r="131" spans="1:7" ht="15">
      <c r="A131" s="91" t="s">
        <v>1807</v>
      </c>
      <c r="B131" s="91">
        <v>2</v>
      </c>
      <c r="C131" s="135">
        <v>0.0023120916962829346</v>
      </c>
      <c r="D131" s="91" t="s">
        <v>1884</v>
      </c>
      <c r="E131" s="91" t="b">
        <v>1</v>
      </c>
      <c r="F131" s="91" t="b">
        <v>0</v>
      </c>
      <c r="G131" s="91" t="b">
        <v>0</v>
      </c>
    </row>
    <row r="132" spans="1:7" ht="15">
      <c r="A132" s="91" t="s">
        <v>1808</v>
      </c>
      <c r="B132" s="91">
        <v>2</v>
      </c>
      <c r="C132" s="135">
        <v>0.0023120916962829346</v>
      </c>
      <c r="D132" s="91" t="s">
        <v>1884</v>
      </c>
      <c r="E132" s="91" t="b">
        <v>0</v>
      </c>
      <c r="F132" s="91" t="b">
        <v>0</v>
      </c>
      <c r="G132" s="91" t="b">
        <v>0</v>
      </c>
    </row>
    <row r="133" spans="1:7" ht="15">
      <c r="A133" s="91" t="s">
        <v>1809</v>
      </c>
      <c r="B133" s="91">
        <v>2</v>
      </c>
      <c r="C133" s="135">
        <v>0.0023120916962829346</v>
      </c>
      <c r="D133" s="91" t="s">
        <v>1884</v>
      </c>
      <c r="E133" s="91" t="b">
        <v>0</v>
      </c>
      <c r="F133" s="91" t="b">
        <v>0</v>
      </c>
      <c r="G133" s="91" t="b">
        <v>0</v>
      </c>
    </row>
    <row r="134" spans="1:7" ht="15">
      <c r="A134" s="91" t="s">
        <v>1810</v>
      </c>
      <c r="B134" s="91">
        <v>2</v>
      </c>
      <c r="C134" s="135">
        <v>0.0023120916962829346</v>
      </c>
      <c r="D134" s="91" t="s">
        <v>1884</v>
      </c>
      <c r="E134" s="91" t="b">
        <v>0</v>
      </c>
      <c r="F134" s="91" t="b">
        <v>0</v>
      </c>
      <c r="G134" s="91" t="b">
        <v>0</v>
      </c>
    </row>
    <row r="135" spans="1:7" ht="15">
      <c r="A135" s="91" t="s">
        <v>1393</v>
      </c>
      <c r="B135" s="91">
        <v>2</v>
      </c>
      <c r="C135" s="135">
        <v>0.0023120916962829346</v>
      </c>
      <c r="D135" s="91" t="s">
        <v>1884</v>
      </c>
      <c r="E135" s="91" t="b">
        <v>0</v>
      </c>
      <c r="F135" s="91" t="b">
        <v>0</v>
      </c>
      <c r="G135" s="91" t="b">
        <v>0</v>
      </c>
    </row>
    <row r="136" spans="1:7" ht="15">
      <c r="A136" s="91" t="s">
        <v>1811</v>
      </c>
      <c r="B136" s="91">
        <v>2</v>
      </c>
      <c r="C136" s="135">
        <v>0.0023120916962829346</v>
      </c>
      <c r="D136" s="91" t="s">
        <v>1884</v>
      </c>
      <c r="E136" s="91" t="b">
        <v>0</v>
      </c>
      <c r="F136" s="91" t="b">
        <v>0</v>
      </c>
      <c r="G136" s="91" t="b">
        <v>0</v>
      </c>
    </row>
    <row r="137" spans="1:7" ht="15">
      <c r="A137" s="91" t="s">
        <v>1812</v>
      </c>
      <c r="B137" s="91">
        <v>2</v>
      </c>
      <c r="C137" s="135">
        <v>0.0023120916962829346</v>
      </c>
      <c r="D137" s="91" t="s">
        <v>1884</v>
      </c>
      <c r="E137" s="91" t="b">
        <v>0</v>
      </c>
      <c r="F137" s="91" t="b">
        <v>0</v>
      </c>
      <c r="G137" s="91" t="b">
        <v>0</v>
      </c>
    </row>
    <row r="138" spans="1:7" ht="15">
      <c r="A138" s="91" t="s">
        <v>1813</v>
      </c>
      <c r="B138" s="91">
        <v>2</v>
      </c>
      <c r="C138" s="135">
        <v>0.0023120916962829346</v>
      </c>
      <c r="D138" s="91" t="s">
        <v>1884</v>
      </c>
      <c r="E138" s="91" t="b">
        <v>0</v>
      </c>
      <c r="F138" s="91" t="b">
        <v>0</v>
      </c>
      <c r="G138" s="91" t="b">
        <v>0</v>
      </c>
    </row>
    <row r="139" spans="1:7" ht="15">
      <c r="A139" s="91" t="s">
        <v>1814</v>
      </c>
      <c r="B139" s="91">
        <v>2</v>
      </c>
      <c r="C139" s="135">
        <v>0.0023120916962829346</v>
      </c>
      <c r="D139" s="91" t="s">
        <v>1884</v>
      </c>
      <c r="E139" s="91" t="b">
        <v>0</v>
      </c>
      <c r="F139" s="91" t="b">
        <v>0</v>
      </c>
      <c r="G139" s="91" t="b">
        <v>0</v>
      </c>
    </row>
    <row r="140" spans="1:7" ht="15">
      <c r="A140" s="91" t="s">
        <v>1815</v>
      </c>
      <c r="B140" s="91">
        <v>2</v>
      </c>
      <c r="C140" s="135">
        <v>0.0023120916962829346</v>
      </c>
      <c r="D140" s="91" t="s">
        <v>1884</v>
      </c>
      <c r="E140" s="91" t="b">
        <v>0</v>
      </c>
      <c r="F140" s="91" t="b">
        <v>0</v>
      </c>
      <c r="G140" s="91" t="b">
        <v>0</v>
      </c>
    </row>
    <row r="141" spans="1:7" ht="15">
      <c r="A141" s="91" t="s">
        <v>1816</v>
      </c>
      <c r="B141" s="91">
        <v>2</v>
      </c>
      <c r="C141" s="135">
        <v>0.0023120916962829346</v>
      </c>
      <c r="D141" s="91" t="s">
        <v>1884</v>
      </c>
      <c r="E141" s="91" t="b">
        <v>0</v>
      </c>
      <c r="F141" s="91" t="b">
        <v>1</v>
      </c>
      <c r="G141" s="91" t="b">
        <v>0</v>
      </c>
    </row>
    <row r="142" spans="1:7" ht="15">
      <c r="A142" s="91" t="s">
        <v>1817</v>
      </c>
      <c r="B142" s="91">
        <v>2</v>
      </c>
      <c r="C142" s="135">
        <v>0.0023120916962829346</v>
      </c>
      <c r="D142" s="91" t="s">
        <v>1884</v>
      </c>
      <c r="E142" s="91" t="b">
        <v>0</v>
      </c>
      <c r="F142" s="91" t="b">
        <v>0</v>
      </c>
      <c r="G142" s="91" t="b">
        <v>0</v>
      </c>
    </row>
    <row r="143" spans="1:7" ht="15">
      <c r="A143" s="91" t="s">
        <v>1818</v>
      </c>
      <c r="B143" s="91">
        <v>2</v>
      </c>
      <c r="C143" s="135">
        <v>0.0023120916962829346</v>
      </c>
      <c r="D143" s="91" t="s">
        <v>1884</v>
      </c>
      <c r="E143" s="91" t="b">
        <v>0</v>
      </c>
      <c r="F143" s="91" t="b">
        <v>0</v>
      </c>
      <c r="G143" s="91" t="b">
        <v>0</v>
      </c>
    </row>
    <row r="144" spans="1:7" ht="15">
      <c r="A144" s="91" t="s">
        <v>1819</v>
      </c>
      <c r="B144" s="91">
        <v>2</v>
      </c>
      <c r="C144" s="135">
        <v>0.0023120916962829346</v>
      </c>
      <c r="D144" s="91" t="s">
        <v>1884</v>
      </c>
      <c r="E144" s="91" t="b">
        <v>0</v>
      </c>
      <c r="F144" s="91" t="b">
        <v>0</v>
      </c>
      <c r="G144" s="91" t="b">
        <v>0</v>
      </c>
    </row>
    <row r="145" spans="1:7" ht="15">
      <c r="A145" s="91" t="s">
        <v>1820</v>
      </c>
      <c r="B145" s="91">
        <v>2</v>
      </c>
      <c r="C145" s="135">
        <v>0.0023120916962829346</v>
      </c>
      <c r="D145" s="91" t="s">
        <v>1884</v>
      </c>
      <c r="E145" s="91" t="b">
        <v>0</v>
      </c>
      <c r="F145" s="91" t="b">
        <v>0</v>
      </c>
      <c r="G145" s="91" t="b">
        <v>0</v>
      </c>
    </row>
    <row r="146" spans="1:7" ht="15">
      <c r="A146" s="91" t="s">
        <v>1821</v>
      </c>
      <c r="B146" s="91">
        <v>2</v>
      </c>
      <c r="C146" s="135">
        <v>0.0023120916962829346</v>
      </c>
      <c r="D146" s="91" t="s">
        <v>1884</v>
      </c>
      <c r="E146" s="91" t="b">
        <v>0</v>
      </c>
      <c r="F146" s="91" t="b">
        <v>0</v>
      </c>
      <c r="G146" s="91" t="b">
        <v>0</v>
      </c>
    </row>
    <row r="147" spans="1:7" ht="15">
      <c r="A147" s="91" t="s">
        <v>1822</v>
      </c>
      <c r="B147" s="91">
        <v>2</v>
      </c>
      <c r="C147" s="135">
        <v>0.0023120916962829346</v>
      </c>
      <c r="D147" s="91" t="s">
        <v>1884</v>
      </c>
      <c r="E147" s="91" t="b">
        <v>0</v>
      </c>
      <c r="F147" s="91" t="b">
        <v>0</v>
      </c>
      <c r="G147" s="91" t="b">
        <v>0</v>
      </c>
    </row>
    <row r="148" spans="1:7" ht="15">
      <c r="A148" s="91" t="s">
        <v>1823</v>
      </c>
      <c r="B148" s="91">
        <v>2</v>
      </c>
      <c r="C148" s="135">
        <v>0.0023120916962829346</v>
      </c>
      <c r="D148" s="91" t="s">
        <v>1884</v>
      </c>
      <c r="E148" s="91" t="b">
        <v>0</v>
      </c>
      <c r="F148" s="91" t="b">
        <v>0</v>
      </c>
      <c r="G148" s="91" t="b">
        <v>0</v>
      </c>
    </row>
    <row r="149" spans="1:7" ht="15">
      <c r="A149" s="91" t="s">
        <v>1824</v>
      </c>
      <c r="B149" s="91">
        <v>2</v>
      </c>
      <c r="C149" s="135">
        <v>0.0027880284483208493</v>
      </c>
      <c r="D149" s="91" t="s">
        <v>1884</v>
      </c>
      <c r="E149" s="91" t="b">
        <v>0</v>
      </c>
      <c r="F149" s="91" t="b">
        <v>0</v>
      </c>
      <c r="G149" s="91" t="b">
        <v>0</v>
      </c>
    </row>
    <row r="150" spans="1:7" ht="15">
      <c r="A150" s="91" t="s">
        <v>242</v>
      </c>
      <c r="B150" s="91">
        <v>2</v>
      </c>
      <c r="C150" s="135">
        <v>0.0023120916962829346</v>
      </c>
      <c r="D150" s="91" t="s">
        <v>1884</v>
      </c>
      <c r="E150" s="91" t="b">
        <v>0</v>
      </c>
      <c r="F150" s="91" t="b">
        <v>0</v>
      </c>
      <c r="G150" s="91" t="b">
        <v>0</v>
      </c>
    </row>
    <row r="151" spans="1:7" ht="15">
      <c r="A151" s="91" t="s">
        <v>1825</v>
      </c>
      <c r="B151" s="91">
        <v>2</v>
      </c>
      <c r="C151" s="135">
        <v>0.0023120916962829346</v>
      </c>
      <c r="D151" s="91" t="s">
        <v>1884</v>
      </c>
      <c r="E151" s="91" t="b">
        <v>0</v>
      </c>
      <c r="F151" s="91" t="b">
        <v>0</v>
      </c>
      <c r="G151" s="91" t="b">
        <v>0</v>
      </c>
    </row>
    <row r="152" spans="1:7" ht="15">
      <c r="A152" s="91" t="s">
        <v>1826</v>
      </c>
      <c r="B152" s="91">
        <v>2</v>
      </c>
      <c r="C152" s="135">
        <v>0.0027880284483208493</v>
      </c>
      <c r="D152" s="91" t="s">
        <v>1884</v>
      </c>
      <c r="E152" s="91" t="b">
        <v>0</v>
      </c>
      <c r="F152" s="91" t="b">
        <v>0</v>
      </c>
      <c r="G152" s="91" t="b">
        <v>0</v>
      </c>
    </row>
    <row r="153" spans="1:7" ht="15">
      <c r="A153" s="91" t="s">
        <v>1827</v>
      </c>
      <c r="B153" s="91">
        <v>2</v>
      </c>
      <c r="C153" s="135">
        <v>0.0027880284483208493</v>
      </c>
      <c r="D153" s="91" t="s">
        <v>1884</v>
      </c>
      <c r="E153" s="91" t="b">
        <v>0</v>
      </c>
      <c r="F153" s="91" t="b">
        <v>0</v>
      </c>
      <c r="G153" s="91" t="b">
        <v>0</v>
      </c>
    </row>
    <row r="154" spans="1:7" ht="15">
      <c r="A154" s="91" t="s">
        <v>1828</v>
      </c>
      <c r="B154" s="91">
        <v>2</v>
      </c>
      <c r="C154" s="135">
        <v>0.0027880284483208493</v>
      </c>
      <c r="D154" s="91" t="s">
        <v>1884</v>
      </c>
      <c r="E154" s="91" t="b">
        <v>0</v>
      </c>
      <c r="F154" s="91" t="b">
        <v>0</v>
      </c>
      <c r="G154" s="91" t="b">
        <v>0</v>
      </c>
    </row>
    <row r="155" spans="1:7" ht="15">
      <c r="A155" s="91" t="s">
        <v>1829</v>
      </c>
      <c r="B155" s="91">
        <v>2</v>
      </c>
      <c r="C155" s="135">
        <v>0.0023120916962829346</v>
      </c>
      <c r="D155" s="91" t="s">
        <v>1884</v>
      </c>
      <c r="E155" s="91" t="b">
        <v>0</v>
      </c>
      <c r="F155" s="91" t="b">
        <v>0</v>
      </c>
      <c r="G155" s="91" t="b">
        <v>0</v>
      </c>
    </row>
    <row r="156" spans="1:7" ht="15">
      <c r="A156" s="91" t="s">
        <v>1830</v>
      </c>
      <c r="B156" s="91">
        <v>2</v>
      </c>
      <c r="C156" s="135">
        <v>0.0023120916962829346</v>
      </c>
      <c r="D156" s="91" t="s">
        <v>1884</v>
      </c>
      <c r="E156" s="91" t="b">
        <v>0</v>
      </c>
      <c r="F156" s="91" t="b">
        <v>0</v>
      </c>
      <c r="G156" s="91" t="b">
        <v>0</v>
      </c>
    </row>
    <row r="157" spans="1:7" ht="15">
      <c r="A157" s="91" t="s">
        <v>1831</v>
      </c>
      <c r="B157" s="91">
        <v>2</v>
      </c>
      <c r="C157" s="135">
        <v>0.0023120916962829346</v>
      </c>
      <c r="D157" s="91" t="s">
        <v>1884</v>
      </c>
      <c r="E157" s="91" t="b">
        <v>0</v>
      </c>
      <c r="F157" s="91" t="b">
        <v>0</v>
      </c>
      <c r="G157" s="91" t="b">
        <v>0</v>
      </c>
    </row>
    <row r="158" spans="1:7" ht="15">
      <c r="A158" s="91" t="s">
        <v>238</v>
      </c>
      <c r="B158" s="91">
        <v>2</v>
      </c>
      <c r="C158" s="135">
        <v>0.0023120916962829346</v>
      </c>
      <c r="D158" s="91" t="s">
        <v>1884</v>
      </c>
      <c r="E158" s="91" t="b">
        <v>0</v>
      </c>
      <c r="F158" s="91" t="b">
        <v>0</v>
      </c>
      <c r="G158" s="91" t="b">
        <v>0</v>
      </c>
    </row>
    <row r="159" spans="1:7" ht="15">
      <c r="A159" s="91" t="s">
        <v>1832</v>
      </c>
      <c r="B159" s="91">
        <v>2</v>
      </c>
      <c r="C159" s="135">
        <v>0.0023120916962829346</v>
      </c>
      <c r="D159" s="91" t="s">
        <v>1884</v>
      </c>
      <c r="E159" s="91" t="b">
        <v>0</v>
      </c>
      <c r="F159" s="91" t="b">
        <v>0</v>
      </c>
      <c r="G159" s="91" t="b">
        <v>0</v>
      </c>
    </row>
    <row r="160" spans="1:7" ht="15">
      <c r="A160" s="91" t="s">
        <v>1833</v>
      </c>
      <c r="B160" s="91">
        <v>2</v>
      </c>
      <c r="C160" s="135">
        <v>0.0023120916962829346</v>
      </c>
      <c r="D160" s="91" t="s">
        <v>1884</v>
      </c>
      <c r="E160" s="91" t="b">
        <v>0</v>
      </c>
      <c r="F160" s="91" t="b">
        <v>0</v>
      </c>
      <c r="G160" s="91" t="b">
        <v>0</v>
      </c>
    </row>
    <row r="161" spans="1:7" ht="15">
      <c r="A161" s="91" t="s">
        <v>1834</v>
      </c>
      <c r="B161" s="91">
        <v>2</v>
      </c>
      <c r="C161" s="135">
        <v>0.0023120916962829346</v>
      </c>
      <c r="D161" s="91" t="s">
        <v>1884</v>
      </c>
      <c r="E161" s="91" t="b">
        <v>0</v>
      </c>
      <c r="F161" s="91" t="b">
        <v>0</v>
      </c>
      <c r="G161" s="91" t="b">
        <v>0</v>
      </c>
    </row>
    <row r="162" spans="1:7" ht="15">
      <c r="A162" s="91" t="s">
        <v>289</v>
      </c>
      <c r="B162" s="91">
        <v>2</v>
      </c>
      <c r="C162" s="135">
        <v>0.0023120916962829346</v>
      </c>
      <c r="D162" s="91" t="s">
        <v>1884</v>
      </c>
      <c r="E162" s="91" t="b">
        <v>0</v>
      </c>
      <c r="F162" s="91" t="b">
        <v>0</v>
      </c>
      <c r="G162" s="91" t="b">
        <v>0</v>
      </c>
    </row>
    <row r="163" spans="1:7" ht="15">
      <c r="A163" s="91" t="s">
        <v>1835</v>
      </c>
      <c r="B163" s="91">
        <v>2</v>
      </c>
      <c r="C163" s="135">
        <v>0.0023120916962829346</v>
      </c>
      <c r="D163" s="91" t="s">
        <v>1884</v>
      </c>
      <c r="E163" s="91" t="b">
        <v>0</v>
      </c>
      <c r="F163" s="91" t="b">
        <v>0</v>
      </c>
      <c r="G163" s="91" t="b">
        <v>0</v>
      </c>
    </row>
    <row r="164" spans="1:7" ht="15">
      <c r="A164" s="91" t="s">
        <v>1836</v>
      </c>
      <c r="B164" s="91">
        <v>2</v>
      </c>
      <c r="C164" s="135">
        <v>0.0023120916962829346</v>
      </c>
      <c r="D164" s="91" t="s">
        <v>1884</v>
      </c>
      <c r="E164" s="91" t="b">
        <v>0</v>
      </c>
      <c r="F164" s="91" t="b">
        <v>0</v>
      </c>
      <c r="G164" s="91" t="b">
        <v>0</v>
      </c>
    </row>
    <row r="165" spans="1:7" ht="15">
      <c r="A165" s="91" t="s">
        <v>1837</v>
      </c>
      <c r="B165" s="91">
        <v>2</v>
      </c>
      <c r="C165" s="135">
        <v>0.0023120916962829346</v>
      </c>
      <c r="D165" s="91" t="s">
        <v>1884</v>
      </c>
      <c r="E165" s="91" t="b">
        <v>0</v>
      </c>
      <c r="F165" s="91" t="b">
        <v>0</v>
      </c>
      <c r="G165" s="91" t="b">
        <v>0</v>
      </c>
    </row>
    <row r="166" spans="1:7" ht="15">
      <c r="A166" s="91" t="s">
        <v>1838</v>
      </c>
      <c r="B166" s="91">
        <v>2</v>
      </c>
      <c r="C166" s="135">
        <v>0.0023120916962829346</v>
      </c>
      <c r="D166" s="91" t="s">
        <v>1884</v>
      </c>
      <c r="E166" s="91" t="b">
        <v>0</v>
      </c>
      <c r="F166" s="91" t="b">
        <v>0</v>
      </c>
      <c r="G166" s="91" t="b">
        <v>0</v>
      </c>
    </row>
    <row r="167" spans="1:7" ht="15">
      <c r="A167" s="91" t="s">
        <v>1839</v>
      </c>
      <c r="B167" s="91">
        <v>2</v>
      </c>
      <c r="C167" s="135">
        <v>0.0023120916962829346</v>
      </c>
      <c r="D167" s="91" t="s">
        <v>1884</v>
      </c>
      <c r="E167" s="91" t="b">
        <v>1</v>
      </c>
      <c r="F167" s="91" t="b">
        <v>0</v>
      </c>
      <c r="G167" s="91" t="b">
        <v>0</v>
      </c>
    </row>
    <row r="168" spans="1:7" ht="15">
      <c r="A168" s="91" t="s">
        <v>1840</v>
      </c>
      <c r="B168" s="91">
        <v>2</v>
      </c>
      <c r="C168" s="135">
        <v>0.0023120916962829346</v>
      </c>
      <c r="D168" s="91" t="s">
        <v>1884</v>
      </c>
      <c r="E168" s="91" t="b">
        <v>0</v>
      </c>
      <c r="F168" s="91" t="b">
        <v>0</v>
      </c>
      <c r="G168" s="91" t="b">
        <v>0</v>
      </c>
    </row>
    <row r="169" spans="1:7" ht="15">
      <c r="A169" s="91" t="s">
        <v>1841</v>
      </c>
      <c r="B169" s="91">
        <v>2</v>
      </c>
      <c r="C169" s="135">
        <v>0.0027880284483208493</v>
      </c>
      <c r="D169" s="91" t="s">
        <v>1884</v>
      </c>
      <c r="E169" s="91" t="b">
        <v>0</v>
      </c>
      <c r="F169" s="91" t="b">
        <v>0</v>
      </c>
      <c r="G169" s="91" t="b">
        <v>0</v>
      </c>
    </row>
    <row r="170" spans="1:7" ht="15">
      <c r="A170" s="91" t="s">
        <v>1842</v>
      </c>
      <c r="B170" s="91">
        <v>2</v>
      </c>
      <c r="C170" s="135">
        <v>0.0027880284483208493</v>
      </c>
      <c r="D170" s="91" t="s">
        <v>1884</v>
      </c>
      <c r="E170" s="91" t="b">
        <v>0</v>
      </c>
      <c r="F170" s="91" t="b">
        <v>0</v>
      </c>
      <c r="G170" s="91" t="b">
        <v>0</v>
      </c>
    </row>
    <row r="171" spans="1:7" ht="15">
      <c r="A171" s="91" t="s">
        <v>1843</v>
      </c>
      <c r="B171" s="91">
        <v>2</v>
      </c>
      <c r="C171" s="135">
        <v>0.0023120916962829346</v>
      </c>
      <c r="D171" s="91" t="s">
        <v>1884</v>
      </c>
      <c r="E171" s="91" t="b">
        <v>0</v>
      </c>
      <c r="F171" s="91" t="b">
        <v>0</v>
      </c>
      <c r="G171" s="91" t="b">
        <v>0</v>
      </c>
    </row>
    <row r="172" spans="1:7" ht="15">
      <c r="A172" s="91" t="s">
        <v>1844</v>
      </c>
      <c r="B172" s="91">
        <v>2</v>
      </c>
      <c r="C172" s="135">
        <v>0.0023120916962829346</v>
      </c>
      <c r="D172" s="91" t="s">
        <v>1884</v>
      </c>
      <c r="E172" s="91" t="b">
        <v>0</v>
      </c>
      <c r="F172" s="91" t="b">
        <v>0</v>
      </c>
      <c r="G172" s="91" t="b">
        <v>0</v>
      </c>
    </row>
    <row r="173" spans="1:7" ht="15">
      <c r="A173" s="91" t="s">
        <v>1845</v>
      </c>
      <c r="B173" s="91">
        <v>2</v>
      </c>
      <c r="C173" s="135">
        <v>0.0027880284483208493</v>
      </c>
      <c r="D173" s="91" t="s">
        <v>1884</v>
      </c>
      <c r="E173" s="91" t="b">
        <v>0</v>
      </c>
      <c r="F173" s="91" t="b">
        <v>0</v>
      </c>
      <c r="G173" s="91" t="b">
        <v>0</v>
      </c>
    </row>
    <row r="174" spans="1:7" ht="15">
      <c r="A174" s="91" t="s">
        <v>1846</v>
      </c>
      <c r="B174" s="91">
        <v>2</v>
      </c>
      <c r="C174" s="135">
        <v>0.0027880284483208493</v>
      </c>
      <c r="D174" s="91" t="s">
        <v>1884</v>
      </c>
      <c r="E174" s="91" t="b">
        <v>0</v>
      </c>
      <c r="F174" s="91" t="b">
        <v>0</v>
      </c>
      <c r="G174" s="91" t="b">
        <v>0</v>
      </c>
    </row>
    <row r="175" spans="1:7" ht="15">
      <c r="A175" s="91" t="s">
        <v>1847</v>
      </c>
      <c r="B175" s="91">
        <v>2</v>
      </c>
      <c r="C175" s="135">
        <v>0.0023120916962829346</v>
      </c>
      <c r="D175" s="91" t="s">
        <v>1884</v>
      </c>
      <c r="E175" s="91" t="b">
        <v>0</v>
      </c>
      <c r="F175" s="91" t="b">
        <v>0</v>
      </c>
      <c r="G175" s="91" t="b">
        <v>0</v>
      </c>
    </row>
    <row r="176" spans="1:7" ht="15">
      <c r="A176" s="91" t="s">
        <v>1848</v>
      </c>
      <c r="B176" s="91">
        <v>2</v>
      </c>
      <c r="C176" s="135">
        <v>0.0023120916962829346</v>
      </c>
      <c r="D176" s="91" t="s">
        <v>1884</v>
      </c>
      <c r="E176" s="91" t="b">
        <v>0</v>
      </c>
      <c r="F176" s="91" t="b">
        <v>0</v>
      </c>
      <c r="G176" s="91" t="b">
        <v>0</v>
      </c>
    </row>
    <row r="177" spans="1:7" ht="15">
      <c r="A177" s="91" t="s">
        <v>1849</v>
      </c>
      <c r="B177" s="91">
        <v>2</v>
      </c>
      <c r="C177" s="135">
        <v>0.0027880284483208493</v>
      </c>
      <c r="D177" s="91" t="s">
        <v>1884</v>
      </c>
      <c r="E177" s="91" t="b">
        <v>0</v>
      </c>
      <c r="F177" s="91" t="b">
        <v>0</v>
      </c>
      <c r="G177" s="91" t="b">
        <v>0</v>
      </c>
    </row>
    <row r="178" spans="1:7" ht="15">
      <c r="A178" s="91" t="s">
        <v>1470</v>
      </c>
      <c r="B178" s="91">
        <v>2</v>
      </c>
      <c r="C178" s="135">
        <v>0.0027880284483208493</v>
      </c>
      <c r="D178" s="91" t="s">
        <v>1884</v>
      </c>
      <c r="E178" s="91" t="b">
        <v>0</v>
      </c>
      <c r="F178" s="91" t="b">
        <v>0</v>
      </c>
      <c r="G178" s="91" t="b">
        <v>0</v>
      </c>
    </row>
    <row r="179" spans="1:7" ht="15">
      <c r="A179" s="91" t="s">
        <v>282</v>
      </c>
      <c r="B179" s="91">
        <v>2</v>
      </c>
      <c r="C179" s="135">
        <v>0.0023120916962829346</v>
      </c>
      <c r="D179" s="91" t="s">
        <v>1884</v>
      </c>
      <c r="E179" s="91" t="b">
        <v>0</v>
      </c>
      <c r="F179" s="91" t="b">
        <v>0</v>
      </c>
      <c r="G179" s="91" t="b">
        <v>0</v>
      </c>
    </row>
    <row r="180" spans="1:7" ht="15">
      <c r="A180" s="91" t="s">
        <v>388</v>
      </c>
      <c r="B180" s="91">
        <v>2</v>
      </c>
      <c r="C180" s="135">
        <v>0.0023120916962829346</v>
      </c>
      <c r="D180" s="91" t="s">
        <v>1884</v>
      </c>
      <c r="E180" s="91" t="b">
        <v>0</v>
      </c>
      <c r="F180" s="91" t="b">
        <v>0</v>
      </c>
      <c r="G180" s="91" t="b">
        <v>0</v>
      </c>
    </row>
    <row r="181" spans="1:7" ht="15">
      <c r="A181" s="91" t="s">
        <v>1850</v>
      </c>
      <c r="B181" s="91">
        <v>2</v>
      </c>
      <c r="C181" s="135">
        <v>0.0027880284483208493</v>
      </c>
      <c r="D181" s="91" t="s">
        <v>1884</v>
      </c>
      <c r="E181" s="91" t="b">
        <v>0</v>
      </c>
      <c r="F181" s="91" t="b">
        <v>0</v>
      </c>
      <c r="G181" s="91" t="b">
        <v>0</v>
      </c>
    </row>
    <row r="182" spans="1:7" ht="15">
      <c r="A182" s="91" t="s">
        <v>1851</v>
      </c>
      <c r="B182" s="91">
        <v>2</v>
      </c>
      <c r="C182" s="135">
        <v>0.0027880284483208493</v>
      </c>
      <c r="D182" s="91" t="s">
        <v>1884</v>
      </c>
      <c r="E182" s="91" t="b">
        <v>0</v>
      </c>
      <c r="F182" s="91" t="b">
        <v>0</v>
      </c>
      <c r="G182" s="91" t="b">
        <v>0</v>
      </c>
    </row>
    <row r="183" spans="1:7" ht="15">
      <c r="A183" s="91" t="s">
        <v>1852</v>
      </c>
      <c r="B183" s="91">
        <v>2</v>
      </c>
      <c r="C183" s="135">
        <v>0.0027880284483208493</v>
      </c>
      <c r="D183" s="91" t="s">
        <v>1884</v>
      </c>
      <c r="E183" s="91" t="b">
        <v>0</v>
      </c>
      <c r="F183" s="91" t="b">
        <v>0</v>
      </c>
      <c r="G183" s="91" t="b">
        <v>0</v>
      </c>
    </row>
    <row r="184" spans="1:7" ht="15">
      <c r="A184" s="91" t="s">
        <v>1853</v>
      </c>
      <c r="B184" s="91">
        <v>2</v>
      </c>
      <c r="C184" s="135">
        <v>0.0023120916962829346</v>
      </c>
      <c r="D184" s="91" t="s">
        <v>1884</v>
      </c>
      <c r="E184" s="91" t="b">
        <v>0</v>
      </c>
      <c r="F184" s="91" t="b">
        <v>0</v>
      </c>
      <c r="G184" s="91" t="b">
        <v>0</v>
      </c>
    </row>
    <row r="185" spans="1:7" ht="15">
      <c r="A185" s="91" t="s">
        <v>1463</v>
      </c>
      <c r="B185" s="91">
        <v>2</v>
      </c>
      <c r="C185" s="135">
        <v>0.0023120916962829346</v>
      </c>
      <c r="D185" s="91" t="s">
        <v>1884</v>
      </c>
      <c r="E185" s="91" t="b">
        <v>0</v>
      </c>
      <c r="F185" s="91" t="b">
        <v>0</v>
      </c>
      <c r="G185" s="91" t="b">
        <v>0</v>
      </c>
    </row>
    <row r="186" spans="1:7" ht="15">
      <c r="A186" s="91" t="s">
        <v>1464</v>
      </c>
      <c r="B186" s="91">
        <v>2</v>
      </c>
      <c r="C186" s="135">
        <v>0.0023120916962829346</v>
      </c>
      <c r="D186" s="91" t="s">
        <v>1884</v>
      </c>
      <c r="E186" s="91" t="b">
        <v>0</v>
      </c>
      <c r="F186" s="91" t="b">
        <v>0</v>
      </c>
      <c r="G186" s="91" t="b">
        <v>0</v>
      </c>
    </row>
    <row r="187" spans="1:7" ht="15">
      <c r="A187" s="91" t="s">
        <v>1466</v>
      </c>
      <c r="B187" s="91">
        <v>2</v>
      </c>
      <c r="C187" s="135">
        <v>0.0023120916962829346</v>
      </c>
      <c r="D187" s="91" t="s">
        <v>1884</v>
      </c>
      <c r="E187" s="91" t="b">
        <v>0</v>
      </c>
      <c r="F187" s="91" t="b">
        <v>0</v>
      </c>
      <c r="G187" s="91" t="b">
        <v>0</v>
      </c>
    </row>
    <row r="188" spans="1:7" ht="15">
      <c r="A188" s="91" t="s">
        <v>1854</v>
      </c>
      <c r="B188" s="91">
        <v>2</v>
      </c>
      <c r="C188" s="135">
        <v>0.0023120916962829346</v>
      </c>
      <c r="D188" s="91" t="s">
        <v>1884</v>
      </c>
      <c r="E188" s="91" t="b">
        <v>0</v>
      </c>
      <c r="F188" s="91" t="b">
        <v>0</v>
      </c>
      <c r="G188" s="91" t="b">
        <v>0</v>
      </c>
    </row>
    <row r="189" spans="1:7" ht="15">
      <c r="A189" s="91" t="s">
        <v>1855</v>
      </c>
      <c r="B189" s="91">
        <v>2</v>
      </c>
      <c r="C189" s="135">
        <v>0.0027880284483208493</v>
      </c>
      <c r="D189" s="91" t="s">
        <v>1884</v>
      </c>
      <c r="E189" s="91" t="b">
        <v>0</v>
      </c>
      <c r="F189" s="91" t="b">
        <v>0</v>
      </c>
      <c r="G189" s="91" t="b">
        <v>0</v>
      </c>
    </row>
    <row r="190" spans="1:7" ht="15">
      <c r="A190" s="91" t="s">
        <v>1856</v>
      </c>
      <c r="B190" s="91">
        <v>2</v>
      </c>
      <c r="C190" s="135">
        <v>0.0023120916962829346</v>
      </c>
      <c r="D190" s="91" t="s">
        <v>1884</v>
      </c>
      <c r="E190" s="91" t="b">
        <v>0</v>
      </c>
      <c r="F190" s="91" t="b">
        <v>0</v>
      </c>
      <c r="G190" s="91" t="b">
        <v>0</v>
      </c>
    </row>
    <row r="191" spans="1:7" ht="15">
      <c r="A191" s="91" t="s">
        <v>1857</v>
      </c>
      <c r="B191" s="91">
        <v>2</v>
      </c>
      <c r="C191" s="135">
        <v>0.0023120916962829346</v>
      </c>
      <c r="D191" s="91" t="s">
        <v>1884</v>
      </c>
      <c r="E191" s="91" t="b">
        <v>0</v>
      </c>
      <c r="F191" s="91" t="b">
        <v>0</v>
      </c>
      <c r="G191" s="91" t="b">
        <v>0</v>
      </c>
    </row>
    <row r="192" spans="1:7" ht="15">
      <c r="A192" s="91" t="s">
        <v>1858</v>
      </c>
      <c r="B192" s="91">
        <v>2</v>
      </c>
      <c r="C192" s="135">
        <v>0.0023120916962829346</v>
      </c>
      <c r="D192" s="91" t="s">
        <v>1884</v>
      </c>
      <c r="E192" s="91" t="b">
        <v>0</v>
      </c>
      <c r="F192" s="91" t="b">
        <v>0</v>
      </c>
      <c r="G192" s="91" t="b">
        <v>0</v>
      </c>
    </row>
    <row r="193" spans="1:7" ht="15">
      <c r="A193" s="91" t="s">
        <v>1859</v>
      </c>
      <c r="B193" s="91">
        <v>2</v>
      </c>
      <c r="C193" s="135">
        <v>0.0023120916962829346</v>
      </c>
      <c r="D193" s="91" t="s">
        <v>1884</v>
      </c>
      <c r="E193" s="91" t="b">
        <v>0</v>
      </c>
      <c r="F193" s="91" t="b">
        <v>0</v>
      </c>
      <c r="G193" s="91" t="b">
        <v>0</v>
      </c>
    </row>
    <row r="194" spans="1:7" ht="15">
      <c r="A194" s="91" t="s">
        <v>1860</v>
      </c>
      <c r="B194" s="91">
        <v>2</v>
      </c>
      <c r="C194" s="135">
        <v>0.0027880284483208493</v>
      </c>
      <c r="D194" s="91" t="s">
        <v>1884</v>
      </c>
      <c r="E194" s="91" t="b">
        <v>0</v>
      </c>
      <c r="F194" s="91" t="b">
        <v>0</v>
      </c>
      <c r="G194" s="91" t="b">
        <v>0</v>
      </c>
    </row>
    <row r="195" spans="1:7" ht="15">
      <c r="A195" s="91" t="s">
        <v>1861</v>
      </c>
      <c r="B195" s="91">
        <v>2</v>
      </c>
      <c r="C195" s="135">
        <v>0.0023120916962829346</v>
      </c>
      <c r="D195" s="91" t="s">
        <v>1884</v>
      </c>
      <c r="E195" s="91" t="b">
        <v>0</v>
      </c>
      <c r="F195" s="91" t="b">
        <v>0</v>
      </c>
      <c r="G195" s="91" t="b">
        <v>0</v>
      </c>
    </row>
    <row r="196" spans="1:7" ht="15">
      <c r="A196" s="91" t="s">
        <v>1862</v>
      </c>
      <c r="B196" s="91">
        <v>2</v>
      </c>
      <c r="C196" s="135">
        <v>0.0023120916962829346</v>
      </c>
      <c r="D196" s="91" t="s">
        <v>1884</v>
      </c>
      <c r="E196" s="91" t="b">
        <v>0</v>
      </c>
      <c r="F196" s="91" t="b">
        <v>0</v>
      </c>
      <c r="G196" s="91" t="b">
        <v>0</v>
      </c>
    </row>
    <row r="197" spans="1:7" ht="15">
      <c r="A197" s="91" t="s">
        <v>1863</v>
      </c>
      <c r="B197" s="91">
        <v>2</v>
      </c>
      <c r="C197" s="135">
        <v>0.0023120916962829346</v>
      </c>
      <c r="D197" s="91" t="s">
        <v>1884</v>
      </c>
      <c r="E197" s="91" t="b">
        <v>1</v>
      </c>
      <c r="F197" s="91" t="b">
        <v>0</v>
      </c>
      <c r="G197" s="91" t="b">
        <v>0</v>
      </c>
    </row>
    <row r="198" spans="1:7" ht="15">
      <c r="A198" s="91" t="s">
        <v>1864</v>
      </c>
      <c r="B198" s="91">
        <v>2</v>
      </c>
      <c r="C198" s="135">
        <v>0.0023120916962829346</v>
      </c>
      <c r="D198" s="91" t="s">
        <v>1884</v>
      </c>
      <c r="E198" s="91" t="b">
        <v>0</v>
      </c>
      <c r="F198" s="91" t="b">
        <v>0</v>
      </c>
      <c r="G198" s="91" t="b">
        <v>0</v>
      </c>
    </row>
    <row r="199" spans="1:7" ht="15">
      <c r="A199" s="91" t="s">
        <v>1865</v>
      </c>
      <c r="B199" s="91">
        <v>2</v>
      </c>
      <c r="C199" s="135">
        <v>0.0023120916962829346</v>
      </c>
      <c r="D199" s="91" t="s">
        <v>1884</v>
      </c>
      <c r="E199" s="91" t="b">
        <v>0</v>
      </c>
      <c r="F199" s="91" t="b">
        <v>0</v>
      </c>
      <c r="G199" s="91" t="b">
        <v>0</v>
      </c>
    </row>
    <row r="200" spans="1:7" ht="15">
      <c r="A200" s="91" t="s">
        <v>1866</v>
      </c>
      <c r="B200" s="91">
        <v>2</v>
      </c>
      <c r="C200" s="135">
        <v>0.0023120916962829346</v>
      </c>
      <c r="D200" s="91" t="s">
        <v>1884</v>
      </c>
      <c r="E200" s="91" t="b">
        <v>0</v>
      </c>
      <c r="F200" s="91" t="b">
        <v>0</v>
      </c>
      <c r="G200" s="91" t="b">
        <v>0</v>
      </c>
    </row>
    <row r="201" spans="1:7" ht="15">
      <c r="A201" s="91" t="s">
        <v>1867</v>
      </c>
      <c r="B201" s="91">
        <v>2</v>
      </c>
      <c r="C201" s="135">
        <v>0.0023120916962829346</v>
      </c>
      <c r="D201" s="91" t="s">
        <v>1884</v>
      </c>
      <c r="E201" s="91" t="b">
        <v>0</v>
      </c>
      <c r="F201" s="91" t="b">
        <v>0</v>
      </c>
      <c r="G201" s="91" t="b">
        <v>0</v>
      </c>
    </row>
    <row r="202" spans="1:7" ht="15">
      <c r="A202" s="91" t="s">
        <v>1868</v>
      </c>
      <c r="B202" s="91">
        <v>2</v>
      </c>
      <c r="C202" s="135">
        <v>0.0023120916962829346</v>
      </c>
      <c r="D202" s="91" t="s">
        <v>1884</v>
      </c>
      <c r="E202" s="91" t="b">
        <v>0</v>
      </c>
      <c r="F202" s="91" t="b">
        <v>0</v>
      </c>
      <c r="G202" s="91" t="b">
        <v>0</v>
      </c>
    </row>
    <row r="203" spans="1:7" ht="15">
      <c r="A203" s="91" t="s">
        <v>1869</v>
      </c>
      <c r="B203" s="91">
        <v>2</v>
      </c>
      <c r="C203" s="135">
        <v>0.0023120916962829346</v>
      </c>
      <c r="D203" s="91" t="s">
        <v>1884</v>
      </c>
      <c r="E203" s="91" t="b">
        <v>0</v>
      </c>
      <c r="F203" s="91" t="b">
        <v>0</v>
      </c>
      <c r="G203" s="91" t="b">
        <v>0</v>
      </c>
    </row>
    <row r="204" spans="1:7" ht="15">
      <c r="A204" s="91" t="s">
        <v>1870</v>
      </c>
      <c r="B204" s="91">
        <v>2</v>
      </c>
      <c r="C204" s="135">
        <v>0.0027880284483208493</v>
      </c>
      <c r="D204" s="91" t="s">
        <v>1884</v>
      </c>
      <c r="E204" s="91" t="b">
        <v>0</v>
      </c>
      <c r="F204" s="91" t="b">
        <v>0</v>
      </c>
      <c r="G204" s="91" t="b">
        <v>0</v>
      </c>
    </row>
    <row r="205" spans="1:7" ht="15">
      <c r="A205" s="91" t="s">
        <v>1871</v>
      </c>
      <c r="B205" s="91">
        <v>2</v>
      </c>
      <c r="C205" s="135">
        <v>0.0023120916962829346</v>
      </c>
      <c r="D205" s="91" t="s">
        <v>1884</v>
      </c>
      <c r="E205" s="91" t="b">
        <v>0</v>
      </c>
      <c r="F205" s="91" t="b">
        <v>0</v>
      </c>
      <c r="G205" s="91" t="b">
        <v>0</v>
      </c>
    </row>
    <row r="206" spans="1:7" ht="15">
      <c r="A206" s="91" t="s">
        <v>1872</v>
      </c>
      <c r="B206" s="91">
        <v>2</v>
      </c>
      <c r="C206" s="135">
        <v>0.0023120916962829346</v>
      </c>
      <c r="D206" s="91" t="s">
        <v>1884</v>
      </c>
      <c r="E206" s="91" t="b">
        <v>0</v>
      </c>
      <c r="F206" s="91" t="b">
        <v>0</v>
      </c>
      <c r="G206" s="91" t="b">
        <v>0</v>
      </c>
    </row>
    <row r="207" spans="1:7" ht="15">
      <c r="A207" s="91" t="s">
        <v>1873</v>
      </c>
      <c r="B207" s="91">
        <v>2</v>
      </c>
      <c r="C207" s="135">
        <v>0.0023120916962829346</v>
      </c>
      <c r="D207" s="91" t="s">
        <v>1884</v>
      </c>
      <c r="E207" s="91" t="b">
        <v>0</v>
      </c>
      <c r="F207" s="91" t="b">
        <v>0</v>
      </c>
      <c r="G207" s="91" t="b">
        <v>0</v>
      </c>
    </row>
    <row r="208" spans="1:7" ht="15">
      <c r="A208" s="91" t="s">
        <v>1874</v>
      </c>
      <c r="B208" s="91">
        <v>2</v>
      </c>
      <c r="C208" s="135">
        <v>0.0023120916962829346</v>
      </c>
      <c r="D208" s="91" t="s">
        <v>1884</v>
      </c>
      <c r="E208" s="91" t="b">
        <v>0</v>
      </c>
      <c r="F208" s="91" t="b">
        <v>0</v>
      </c>
      <c r="G208" s="91" t="b">
        <v>0</v>
      </c>
    </row>
    <row r="209" spans="1:7" ht="15">
      <c r="A209" s="91" t="s">
        <v>1875</v>
      </c>
      <c r="B209" s="91">
        <v>2</v>
      </c>
      <c r="C209" s="135">
        <v>0.0023120916962829346</v>
      </c>
      <c r="D209" s="91" t="s">
        <v>1884</v>
      </c>
      <c r="E209" s="91" t="b">
        <v>0</v>
      </c>
      <c r="F209" s="91" t="b">
        <v>0</v>
      </c>
      <c r="G209" s="91" t="b">
        <v>0</v>
      </c>
    </row>
    <row r="210" spans="1:7" ht="15">
      <c r="A210" s="91" t="s">
        <v>1876</v>
      </c>
      <c r="B210" s="91">
        <v>2</v>
      </c>
      <c r="C210" s="135">
        <v>0.0023120916962829346</v>
      </c>
      <c r="D210" s="91" t="s">
        <v>1884</v>
      </c>
      <c r="E210" s="91" t="b">
        <v>0</v>
      </c>
      <c r="F210" s="91" t="b">
        <v>0</v>
      </c>
      <c r="G210" s="91" t="b">
        <v>0</v>
      </c>
    </row>
    <row r="211" spans="1:7" ht="15">
      <c r="A211" s="91" t="s">
        <v>1877</v>
      </c>
      <c r="B211" s="91">
        <v>2</v>
      </c>
      <c r="C211" s="135">
        <v>0.0023120916962829346</v>
      </c>
      <c r="D211" s="91" t="s">
        <v>1884</v>
      </c>
      <c r="E211" s="91" t="b">
        <v>0</v>
      </c>
      <c r="F211" s="91" t="b">
        <v>0</v>
      </c>
      <c r="G211" s="91" t="b">
        <v>0</v>
      </c>
    </row>
    <row r="212" spans="1:7" ht="15">
      <c r="A212" s="91" t="s">
        <v>1878</v>
      </c>
      <c r="B212" s="91">
        <v>2</v>
      </c>
      <c r="C212" s="135">
        <v>0.0023120916962829346</v>
      </c>
      <c r="D212" s="91" t="s">
        <v>1884</v>
      </c>
      <c r="E212" s="91" t="b">
        <v>0</v>
      </c>
      <c r="F212" s="91" t="b">
        <v>0</v>
      </c>
      <c r="G212" s="91" t="b">
        <v>0</v>
      </c>
    </row>
    <row r="213" spans="1:7" ht="15">
      <c r="A213" s="91" t="s">
        <v>1879</v>
      </c>
      <c r="B213" s="91">
        <v>2</v>
      </c>
      <c r="C213" s="135">
        <v>0.0023120916962829346</v>
      </c>
      <c r="D213" s="91" t="s">
        <v>1884</v>
      </c>
      <c r="E213" s="91" t="b">
        <v>0</v>
      </c>
      <c r="F213" s="91" t="b">
        <v>1</v>
      </c>
      <c r="G213" s="91" t="b">
        <v>0</v>
      </c>
    </row>
    <row r="214" spans="1:7" ht="15">
      <c r="A214" s="91" t="s">
        <v>1880</v>
      </c>
      <c r="B214" s="91">
        <v>2</v>
      </c>
      <c r="C214" s="135">
        <v>0.0027880284483208493</v>
      </c>
      <c r="D214" s="91" t="s">
        <v>1884</v>
      </c>
      <c r="E214" s="91" t="b">
        <v>0</v>
      </c>
      <c r="F214" s="91" t="b">
        <v>0</v>
      </c>
      <c r="G214" s="91" t="b">
        <v>0</v>
      </c>
    </row>
    <row r="215" spans="1:7" ht="15">
      <c r="A215" s="91" t="s">
        <v>1881</v>
      </c>
      <c r="B215" s="91">
        <v>2</v>
      </c>
      <c r="C215" s="135">
        <v>0.0023120916962829346</v>
      </c>
      <c r="D215" s="91" t="s">
        <v>1884</v>
      </c>
      <c r="E215" s="91" t="b">
        <v>0</v>
      </c>
      <c r="F215" s="91" t="b">
        <v>0</v>
      </c>
      <c r="G215" s="91" t="b">
        <v>0</v>
      </c>
    </row>
    <row r="216" spans="1:7" ht="15">
      <c r="A216" s="91" t="s">
        <v>1414</v>
      </c>
      <c r="B216" s="91">
        <v>14</v>
      </c>
      <c r="C216" s="135">
        <v>0.01191086826612696</v>
      </c>
      <c r="D216" s="91" t="s">
        <v>1294</v>
      </c>
      <c r="E216" s="91" t="b">
        <v>0</v>
      </c>
      <c r="F216" s="91" t="b">
        <v>0</v>
      </c>
      <c r="G216" s="91" t="b">
        <v>0</v>
      </c>
    </row>
    <row r="217" spans="1:7" ht="15">
      <c r="A217" s="91" t="s">
        <v>391</v>
      </c>
      <c r="B217" s="91">
        <v>10</v>
      </c>
      <c r="C217" s="135">
        <v>0.006672574851737127</v>
      </c>
      <c r="D217" s="91" t="s">
        <v>1294</v>
      </c>
      <c r="E217" s="91" t="b">
        <v>0</v>
      </c>
      <c r="F217" s="91" t="b">
        <v>0</v>
      </c>
      <c r="G217" s="91" t="b">
        <v>0</v>
      </c>
    </row>
    <row r="218" spans="1:7" ht="15">
      <c r="A218" s="91" t="s">
        <v>1378</v>
      </c>
      <c r="B218" s="91">
        <v>9</v>
      </c>
      <c r="C218" s="135">
        <v>0.004548441727239262</v>
      </c>
      <c r="D218" s="91" t="s">
        <v>1294</v>
      </c>
      <c r="E218" s="91" t="b">
        <v>0</v>
      </c>
      <c r="F218" s="91" t="b">
        <v>0</v>
      </c>
      <c r="G218" s="91" t="b">
        <v>0</v>
      </c>
    </row>
    <row r="219" spans="1:7" ht="15">
      <c r="A219" s="91" t="s">
        <v>1418</v>
      </c>
      <c r="B219" s="91">
        <v>4</v>
      </c>
      <c r="C219" s="135">
        <v>0.006479536214922459</v>
      </c>
      <c r="D219" s="91" t="s">
        <v>1294</v>
      </c>
      <c r="E219" s="91" t="b">
        <v>0</v>
      </c>
      <c r="F219" s="91" t="b">
        <v>0</v>
      </c>
      <c r="G219" s="91" t="b">
        <v>0</v>
      </c>
    </row>
    <row r="220" spans="1:7" ht="15">
      <c r="A220" s="91" t="s">
        <v>1419</v>
      </c>
      <c r="B220" s="91">
        <v>4</v>
      </c>
      <c r="C220" s="135">
        <v>0.01029004248915007</v>
      </c>
      <c r="D220" s="91" t="s">
        <v>1294</v>
      </c>
      <c r="E220" s="91" t="b">
        <v>0</v>
      </c>
      <c r="F220" s="91" t="b">
        <v>0</v>
      </c>
      <c r="G220" s="91" t="b">
        <v>0</v>
      </c>
    </row>
    <row r="221" spans="1:7" ht="15">
      <c r="A221" s="91" t="s">
        <v>1416</v>
      </c>
      <c r="B221" s="91">
        <v>3</v>
      </c>
      <c r="C221" s="135">
        <v>0.006045779407473174</v>
      </c>
      <c r="D221" s="91" t="s">
        <v>1294</v>
      </c>
      <c r="E221" s="91" t="b">
        <v>0</v>
      </c>
      <c r="F221" s="91" t="b">
        <v>0</v>
      </c>
      <c r="G221" s="91" t="b">
        <v>0</v>
      </c>
    </row>
    <row r="222" spans="1:7" ht="15">
      <c r="A222" s="91" t="s">
        <v>1420</v>
      </c>
      <c r="B222" s="91">
        <v>3</v>
      </c>
      <c r="C222" s="135">
        <v>0.01057541157253326</v>
      </c>
      <c r="D222" s="91" t="s">
        <v>1294</v>
      </c>
      <c r="E222" s="91" t="b">
        <v>0</v>
      </c>
      <c r="F222" s="91" t="b">
        <v>0</v>
      </c>
      <c r="G222" s="91" t="b">
        <v>0</v>
      </c>
    </row>
    <row r="223" spans="1:7" ht="15">
      <c r="A223" s="91" t="s">
        <v>1421</v>
      </c>
      <c r="B223" s="91">
        <v>3</v>
      </c>
      <c r="C223" s="135">
        <v>0.006045779407473174</v>
      </c>
      <c r="D223" s="91" t="s">
        <v>1294</v>
      </c>
      <c r="E223" s="91" t="b">
        <v>0</v>
      </c>
      <c r="F223" s="91" t="b">
        <v>0</v>
      </c>
      <c r="G223" s="91" t="b">
        <v>0</v>
      </c>
    </row>
    <row r="224" spans="1:7" ht="15">
      <c r="A224" s="91" t="s">
        <v>1395</v>
      </c>
      <c r="B224" s="91">
        <v>3</v>
      </c>
      <c r="C224" s="135">
        <v>0.006045779407473174</v>
      </c>
      <c r="D224" s="91" t="s">
        <v>1294</v>
      </c>
      <c r="E224" s="91" t="b">
        <v>0</v>
      </c>
      <c r="F224" s="91" t="b">
        <v>0</v>
      </c>
      <c r="G224" s="91" t="b">
        <v>0</v>
      </c>
    </row>
    <row r="225" spans="1:7" ht="15">
      <c r="A225" s="91" t="s">
        <v>1422</v>
      </c>
      <c r="B225" s="91">
        <v>3</v>
      </c>
      <c r="C225" s="135">
        <v>0.01057541157253326</v>
      </c>
      <c r="D225" s="91" t="s">
        <v>1294</v>
      </c>
      <c r="E225" s="91" t="b">
        <v>0</v>
      </c>
      <c r="F225" s="91" t="b">
        <v>0</v>
      </c>
      <c r="G225" s="91" t="b">
        <v>0</v>
      </c>
    </row>
    <row r="226" spans="1:7" ht="15">
      <c r="A226" s="91" t="s">
        <v>1752</v>
      </c>
      <c r="B226" s="91">
        <v>3</v>
      </c>
      <c r="C226" s="135">
        <v>0.01057541157253326</v>
      </c>
      <c r="D226" s="91" t="s">
        <v>1294</v>
      </c>
      <c r="E226" s="91" t="b">
        <v>0</v>
      </c>
      <c r="F226" s="91" t="b">
        <v>1</v>
      </c>
      <c r="G226" s="91" t="b">
        <v>0</v>
      </c>
    </row>
    <row r="227" spans="1:7" ht="15">
      <c r="A227" s="91" t="s">
        <v>1881</v>
      </c>
      <c r="B227" s="91">
        <v>2</v>
      </c>
      <c r="C227" s="135">
        <v>0.005145021244575035</v>
      </c>
      <c r="D227" s="91" t="s">
        <v>1294</v>
      </c>
      <c r="E227" s="91" t="b">
        <v>0</v>
      </c>
      <c r="F227" s="91" t="b">
        <v>0</v>
      </c>
      <c r="G227" s="91" t="b">
        <v>0</v>
      </c>
    </row>
    <row r="228" spans="1:7" ht="15">
      <c r="A228" s="91" t="s">
        <v>1871</v>
      </c>
      <c r="B228" s="91">
        <v>2</v>
      </c>
      <c r="C228" s="135">
        <v>0.005145021244575035</v>
      </c>
      <c r="D228" s="91" t="s">
        <v>1294</v>
      </c>
      <c r="E228" s="91" t="b">
        <v>0</v>
      </c>
      <c r="F228" s="91" t="b">
        <v>0</v>
      </c>
      <c r="G228" s="91" t="b">
        <v>0</v>
      </c>
    </row>
    <row r="229" spans="1:7" ht="15">
      <c r="A229" s="91" t="s">
        <v>1740</v>
      </c>
      <c r="B229" s="91">
        <v>2</v>
      </c>
      <c r="C229" s="135">
        <v>0.005145021244575035</v>
      </c>
      <c r="D229" s="91" t="s">
        <v>1294</v>
      </c>
      <c r="E229" s="91" t="b">
        <v>0</v>
      </c>
      <c r="F229" s="91" t="b">
        <v>0</v>
      </c>
      <c r="G229" s="91" t="b">
        <v>0</v>
      </c>
    </row>
    <row r="230" spans="1:7" ht="15">
      <c r="A230" s="91" t="s">
        <v>1766</v>
      </c>
      <c r="B230" s="91">
        <v>2</v>
      </c>
      <c r="C230" s="135">
        <v>0.005145021244575035</v>
      </c>
      <c r="D230" s="91" t="s">
        <v>1294</v>
      </c>
      <c r="E230" s="91" t="b">
        <v>0</v>
      </c>
      <c r="F230" s="91" t="b">
        <v>0</v>
      </c>
      <c r="G230" s="91" t="b">
        <v>0</v>
      </c>
    </row>
    <row r="231" spans="1:7" ht="15">
      <c r="A231" s="91" t="s">
        <v>1880</v>
      </c>
      <c r="B231" s="91">
        <v>2</v>
      </c>
      <c r="C231" s="135">
        <v>0.00705027438168884</v>
      </c>
      <c r="D231" s="91" t="s">
        <v>1294</v>
      </c>
      <c r="E231" s="91" t="b">
        <v>0</v>
      </c>
      <c r="F231" s="91" t="b">
        <v>0</v>
      </c>
      <c r="G231" s="91" t="b">
        <v>0</v>
      </c>
    </row>
    <row r="232" spans="1:7" ht="15">
      <c r="A232" s="91" t="s">
        <v>1745</v>
      </c>
      <c r="B232" s="91">
        <v>2</v>
      </c>
      <c r="C232" s="135">
        <v>0.005145021244575035</v>
      </c>
      <c r="D232" s="91" t="s">
        <v>1294</v>
      </c>
      <c r="E232" s="91" t="b">
        <v>0</v>
      </c>
      <c r="F232" s="91" t="b">
        <v>1</v>
      </c>
      <c r="G232" s="91" t="b">
        <v>0</v>
      </c>
    </row>
    <row r="233" spans="1:7" ht="15">
      <c r="A233" s="91" t="s">
        <v>1767</v>
      </c>
      <c r="B233" s="91">
        <v>2</v>
      </c>
      <c r="C233" s="135">
        <v>0.005145021244575035</v>
      </c>
      <c r="D233" s="91" t="s">
        <v>1294</v>
      </c>
      <c r="E233" s="91" t="b">
        <v>0</v>
      </c>
      <c r="F233" s="91" t="b">
        <v>0</v>
      </c>
      <c r="G233" s="91" t="b">
        <v>0</v>
      </c>
    </row>
    <row r="234" spans="1:7" ht="15">
      <c r="A234" s="91" t="s">
        <v>1741</v>
      </c>
      <c r="B234" s="91">
        <v>2</v>
      </c>
      <c r="C234" s="135">
        <v>0.005145021244575035</v>
      </c>
      <c r="D234" s="91" t="s">
        <v>1294</v>
      </c>
      <c r="E234" s="91" t="b">
        <v>0</v>
      </c>
      <c r="F234" s="91" t="b">
        <v>0</v>
      </c>
      <c r="G234" s="91" t="b">
        <v>0</v>
      </c>
    </row>
    <row r="235" spans="1:7" ht="15">
      <c r="A235" s="91" t="s">
        <v>1870</v>
      </c>
      <c r="B235" s="91">
        <v>2</v>
      </c>
      <c r="C235" s="135">
        <v>0.00705027438168884</v>
      </c>
      <c r="D235" s="91" t="s">
        <v>1294</v>
      </c>
      <c r="E235" s="91" t="b">
        <v>0</v>
      </c>
      <c r="F235" s="91" t="b">
        <v>0</v>
      </c>
      <c r="G235" s="91" t="b">
        <v>0</v>
      </c>
    </row>
    <row r="236" spans="1:7" ht="15">
      <c r="A236" s="91" t="s">
        <v>1843</v>
      </c>
      <c r="B236" s="91">
        <v>2</v>
      </c>
      <c r="C236" s="135">
        <v>0.005145021244575035</v>
      </c>
      <c r="D236" s="91" t="s">
        <v>1294</v>
      </c>
      <c r="E236" s="91" t="b">
        <v>0</v>
      </c>
      <c r="F236" s="91" t="b">
        <v>0</v>
      </c>
      <c r="G236" s="91" t="b">
        <v>0</v>
      </c>
    </row>
    <row r="237" spans="1:7" ht="15">
      <c r="A237" s="91" t="s">
        <v>1424</v>
      </c>
      <c r="B237" s="91">
        <v>2</v>
      </c>
      <c r="C237" s="135">
        <v>0.005145021244575035</v>
      </c>
      <c r="D237" s="91" t="s">
        <v>1294</v>
      </c>
      <c r="E237" s="91" t="b">
        <v>0</v>
      </c>
      <c r="F237" s="91" t="b">
        <v>0</v>
      </c>
      <c r="G237" s="91" t="b">
        <v>0</v>
      </c>
    </row>
    <row r="238" spans="1:7" ht="15">
      <c r="A238" s="91" t="s">
        <v>1850</v>
      </c>
      <c r="B238" s="91">
        <v>2</v>
      </c>
      <c r="C238" s="135">
        <v>0.00705027438168884</v>
      </c>
      <c r="D238" s="91" t="s">
        <v>1294</v>
      </c>
      <c r="E238" s="91" t="b">
        <v>0</v>
      </c>
      <c r="F238" s="91" t="b">
        <v>0</v>
      </c>
      <c r="G238" s="91" t="b">
        <v>0</v>
      </c>
    </row>
    <row r="239" spans="1:7" ht="15">
      <c r="A239" s="91" t="s">
        <v>1851</v>
      </c>
      <c r="B239" s="91">
        <v>2</v>
      </c>
      <c r="C239" s="135">
        <v>0.00705027438168884</v>
      </c>
      <c r="D239" s="91" t="s">
        <v>1294</v>
      </c>
      <c r="E239" s="91" t="b">
        <v>0</v>
      </c>
      <c r="F239" s="91" t="b">
        <v>0</v>
      </c>
      <c r="G239" s="91" t="b">
        <v>0</v>
      </c>
    </row>
    <row r="240" spans="1:7" ht="15">
      <c r="A240" s="91" t="s">
        <v>1852</v>
      </c>
      <c r="B240" s="91">
        <v>2</v>
      </c>
      <c r="C240" s="135">
        <v>0.00705027438168884</v>
      </c>
      <c r="D240" s="91" t="s">
        <v>1294</v>
      </c>
      <c r="E240" s="91" t="b">
        <v>0</v>
      </c>
      <c r="F240" s="91" t="b">
        <v>0</v>
      </c>
      <c r="G240" s="91" t="b">
        <v>0</v>
      </c>
    </row>
    <row r="241" spans="1:7" ht="15">
      <c r="A241" s="91" t="s">
        <v>1747</v>
      </c>
      <c r="B241" s="91">
        <v>2</v>
      </c>
      <c r="C241" s="135">
        <v>0.005145021244575035</v>
      </c>
      <c r="D241" s="91" t="s">
        <v>1294</v>
      </c>
      <c r="E241" s="91" t="b">
        <v>0</v>
      </c>
      <c r="F241" s="91" t="b">
        <v>0</v>
      </c>
      <c r="G241" s="91" t="b">
        <v>0</v>
      </c>
    </row>
    <row r="242" spans="1:7" ht="15">
      <c r="A242" s="91" t="s">
        <v>626</v>
      </c>
      <c r="B242" s="91">
        <v>2</v>
      </c>
      <c r="C242" s="135">
        <v>0.005145021244575035</v>
      </c>
      <c r="D242" s="91" t="s">
        <v>1294</v>
      </c>
      <c r="E242" s="91" t="b">
        <v>0</v>
      </c>
      <c r="F242" s="91" t="b">
        <v>0</v>
      </c>
      <c r="G242" s="91" t="b">
        <v>0</v>
      </c>
    </row>
    <row r="243" spans="1:7" ht="15">
      <c r="A243" s="91" t="s">
        <v>1743</v>
      </c>
      <c r="B243" s="91">
        <v>2</v>
      </c>
      <c r="C243" s="135">
        <v>0.00705027438168884</v>
      </c>
      <c r="D243" s="91" t="s">
        <v>1294</v>
      </c>
      <c r="E243" s="91" t="b">
        <v>0</v>
      </c>
      <c r="F243" s="91" t="b">
        <v>0</v>
      </c>
      <c r="G243" s="91" t="b">
        <v>0</v>
      </c>
    </row>
    <row r="244" spans="1:7" ht="15">
      <c r="A244" s="91" t="s">
        <v>1849</v>
      </c>
      <c r="B244" s="91">
        <v>2</v>
      </c>
      <c r="C244" s="135">
        <v>0.00705027438168884</v>
      </c>
      <c r="D244" s="91" t="s">
        <v>1294</v>
      </c>
      <c r="E244" s="91" t="b">
        <v>0</v>
      </c>
      <c r="F244" s="91" t="b">
        <v>0</v>
      </c>
      <c r="G244" s="91" t="b">
        <v>0</v>
      </c>
    </row>
    <row r="245" spans="1:7" ht="15">
      <c r="A245" s="91" t="s">
        <v>1841</v>
      </c>
      <c r="B245" s="91">
        <v>2</v>
      </c>
      <c r="C245" s="135">
        <v>0.00705027438168884</v>
      </c>
      <c r="D245" s="91" t="s">
        <v>1294</v>
      </c>
      <c r="E245" s="91" t="b">
        <v>0</v>
      </c>
      <c r="F245" s="91" t="b">
        <v>0</v>
      </c>
      <c r="G245" s="91" t="b">
        <v>0</v>
      </c>
    </row>
    <row r="246" spans="1:7" ht="15">
      <c r="A246" s="91" t="s">
        <v>1415</v>
      </c>
      <c r="B246" s="91">
        <v>2</v>
      </c>
      <c r="C246" s="135">
        <v>0.005145021244575035</v>
      </c>
      <c r="D246" s="91" t="s">
        <v>1294</v>
      </c>
      <c r="E246" s="91" t="b">
        <v>0</v>
      </c>
      <c r="F246" s="91" t="b">
        <v>0</v>
      </c>
      <c r="G246" s="91" t="b">
        <v>0</v>
      </c>
    </row>
    <row r="247" spans="1:7" ht="15">
      <c r="A247" s="91" t="s">
        <v>1842</v>
      </c>
      <c r="B247" s="91">
        <v>2</v>
      </c>
      <c r="C247" s="135">
        <v>0.00705027438168884</v>
      </c>
      <c r="D247" s="91" t="s">
        <v>1294</v>
      </c>
      <c r="E247" s="91" t="b">
        <v>0</v>
      </c>
      <c r="F247" s="91" t="b">
        <v>0</v>
      </c>
      <c r="G247" s="91" t="b">
        <v>0</v>
      </c>
    </row>
    <row r="248" spans="1:7" ht="15">
      <c r="A248" s="91" t="s">
        <v>1762</v>
      </c>
      <c r="B248" s="91">
        <v>2</v>
      </c>
      <c r="C248" s="135">
        <v>0.005145021244575035</v>
      </c>
      <c r="D248" s="91" t="s">
        <v>1294</v>
      </c>
      <c r="E248" s="91" t="b">
        <v>0</v>
      </c>
      <c r="F248" s="91" t="b">
        <v>1</v>
      </c>
      <c r="G248" s="91" t="b">
        <v>0</v>
      </c>
    </row>
    <row r="249" spans="1:7" ht="15">
      <c r="A249" s="91" t="s">
        <v>1424</v>
      </c>
      <c r="B249" s="91">
        <v>2</v>
      </c>
      <c r="C249" s="135">
        <v>0</v>
      </c>
      <c r="D249" s="91" t="s">
        <v>1295</v>
      </c>
      <c r="E249" s="91" t="b">
        <v>0</v>
      </c>
      <c r="F249" s="91" t="b">
        <v>0</v>
      </c>
      <c r="G249" s="91" t="b">
        <v>0</v>
      </c>
    </row>
    <row r="250" spans="1:7" ht="15">
      <c r="A250" s="91" t="s">
        <v>1426</v>
      </c>
      <c r="B250" s="91">
        <v>8</v>
      </c>
      <c r="C250" s="135">
        <v>0</v>
      </c>
      <c r="D250" s="91" t="s">
        <v>1296</v>
      </c>
      <c r="E250" s="91" t="b">
        <v>0</v>
      </c>
      <c r="F250" s="91" t="b">
        <v>0</v>
      </c>
      <c r="G250" s="91" t="b">
        <v>0</v>
      </c>
    </row>
    <row r="251" spans="1:7" ht="15">
      <c r="A251" s="91" t="s">
        <v>1427</v>
      </c>
      <c r="B251" s="91">
        <v>8</v>
      </c>
      <c r="C251" s="135">
        <v>0</v>
      </c>
      <c r="D251" s="91" t="s">
        <v>1296</v>
      </c>
      <c r="E251" s="91" t="b">
        <v>0</v>
      </c>
      <c r="F251" s="91" t="b">
        <v>0</v>
      </c>
      <c r="G251" s="91" t="b">
        <v>0</v>
      </c>
    </row>
    <row r="252" spans="1:7" ht="15">
      <c r="A252" s="91" t="s">
        <v>1428</v>
      </c>
      <c r="B252" s="91">
        <v>8</v>
      </c>
      <c r="C252" s="135">
        <v>0</v>
      </c>
      <c r="D252" s="91" t="s">
        <v>1296</v>
      </c>
      <c r="E252" s="91" t="b">
        <v>0</v>
      </c>
      <c r="F252" s="91" t="b">
        <v>0</v>
      </c>
      <c r="G252" s="91" t="b">
        <v>0</v>
      </c>
    </row>
    <row r="253" spans="1:7" ht="15">
      <c r="A253" s="91" t="s">
        <v>1429</v>
      </c>
      <c r="B253" s="91">
        <v>8</v>
      </c>
      <c r="C253" s="135">
        <v>0</v>
      </c>
      <c r="D253" s="91" t="s">
        <v>1296</v>
      </c>
      <c r="E253" s="91" t="b">
        <v>0</v>
      </c>
      <c r="F253" s="91" t="b">
        <v>1</v>
      </c>
      <c r="G253" s="91" t="b">
        <v>0</v>
      </c>
    </row>
    <row r="254" spans="1:7" ht="15">
      <c r="A254" s="91" t="s">
        <v>1430</v>
      </c>
      <c r="B254" s="91">
        <v>8</v>
      </c>
      <c r="C254" s="135">
        <v>0</v>
      </c>
      <c r="D254" s="91" t="s">
        <v>1296</v>
      </c>
      <c r="E254" s="91" t="b">
        <v>0</v>
      </c>
      <c r="F254" s="91" t="b">
        <v>1</v>
      </c>
      <c r="G254" s="91" t="b">
        <v>0</v>
      </c>
    </row>
    <row r="255" spans="1:7" ht="15">
      <c r="A255" s="91" t="s">
        <v>1431</v>
      </c>
      <c r="B255" s="91">
        <v>8</v>
      </c>
      <c r="C255" s="135">
        <v>0</v>
      </c>
      <c r="D255" s="91" t="s">
        <v>1296</v>
      </c>
      <c r="E255" s="91" t="b">
        <v>0</v>
      </c>
      <c r="F255" s="91" t="b">
        <v>1</v>
      </c>
      <c r="G255" s="91" t="b">
        <v>0</v>
      </c>
    </row>
    <row r="256" spans="1:7" ht="15">
      <c r="A256" s="91" t="s">
        <v>1432</v>
      </c>
      <c r="B256" s="91">
        <v>8</v>
      </c>
      <c r="C256" s="135">
        <v>0</v>
      </c>
      <c r="D256" s="91" t="s">
        <v>1296</v>
      </c>
      <c r="E256" s="91" t="b">
        <v>0</v>
      </c>
      <c r="F256" s="91" t="b">
        <v>0</v>
      </c>
      <c r="G256" s="91" t="b">
        <v>0</v>
      </c>
    </row>
    <row r="257" spans="1:7" ht="15">
      <c r="A257" s="91" t="s">
        <v>1433</v>
      </c>
      <c r="B257" s="91">
        <v>8</v>
      </c>
      <c r="C257" s="135">
        <v>0</v>
      </c>
      <c r="D257" s="91" t="s">
        <v>1296</v>
      </c>
      <c r="E257" s="91" t="b">
        <v>0</v>
      </c>
      <c r="F257" s="91" t="b">
        <v>0</v>
      </c>
      <c r="G257" s="91" t="b">
        <v>0</v>
      </c>
    </row>
    <row r="258" spans="1:7" ht="15">
      <c r="A258" s="91" t="s">
        <v>1434</v>
      </c>
      <c r="B258" s="91">
        <v>8</v>
      </c>
      <c r="C258" s="135">
        <v>0</v>
      </c>
      <c r="D258" s="91" t="s">
        <v>1296</v>
      </c>
      <c r="E258" s="91" t="b">
        <v>0</v>
      </c>
      <c r="F258" s="91" t="b">
        <v>0</v>
      </c>
      <c r="G258" s="91" t="b">
        <v>0</v>
      </c>
    </row>
    <row r="259" spans="1:7" ht="15">
      <c r="A259" s="91" t="s">
        <v>1435</v>
      </c>
      <c r="B259" s="91">
        <v>8</v>
      </c>
      <c r="C259" s="135">
        <v>0</v>
      </c>
      <c r="D259" s="91" t="s">
        <v>1296</v>
      </c>
      <c r="E259" s="91" t="b">
        <v>0</v>
      </c>
      <c r="F259" s="91" t="b">
        <v>0</v>
      </c>
      <c r="G259" s="91" t="b">
        <v>0</v>
      </c>
    </row>
    <row r="260" spans="1:7" ht="15">
      <c r="A260" s="91" t="s">
        <v>391</v>
      </c>
      <c r="B260" s="91">
        <v>8</v>
      </c>
      <c r="C260" s="135">
        <v>0</v>
      </c>
      <c r="D260" s="91" t="s">
        <v>1296</v>
      </c>
      <c r="E260" s="91" t="b">
        <v>0</v>
      </c>
      <c r="F260" s="91" t="b">
        <v>0</v>
      </c>
      <c r="G260" s="91" t="b">
        <v>0</v>
      </c>
    </row>
    <row r="261" spans="1:7" ht="15">
      <c r="A261" s="91" t="s">
        <v>249</v>
      </c>
      <c r="B261" s="91">
        <v>7</v>
      </c>
      <c r="C261" s="135">
        <v>0.003624496686105421</v>
      </c>
      <c r="D261" s="91" t="s">
        <v>1296</v>
      </c>
      <c r="E261" s="91" t="b">
        <v>0</v>
      </c>
      <c r="F261" s="91" t="b">
        <v>0</v>
      </c>
      <c r="G261" s="91" t="b">
        <v>0</v>
      </c>
    </row>
    <row r="262" spans="1:7" ht="15">
      <c r="A262" s="91" t="s">
        <v>1761</v>
      </c>
      <c r="B262" s="91">
        <v>2</v>
      </c>
      <c r="C262" s="135">
        <v>0.01612660691057042</v>
      </c>
      <c r="D262" s="91" t="s">
        <v>1296</v>
      </c>
      <c r="E262" s="91" t="b">
        <v>0</v>
      </c>
      <c r="F262" s="91" t="b">
        <v>0</v>
      </c>
      <c r="G262" s="91" t="b">
        <v>0</v>
      </c>
    </row>
    <row r="263" spans="1:7" ht="15">
      <c r="A263" s="91" t="s">
        <v>1824</v>
      </c>
      <c r="B263" s="91">
        <v>2</v>
      </c>
      <c r="C263" s="135">
        <v>0.01612660691057042</v>
      </c>
      <c r="D263" s="91" t="s">
        <v>1296</v>
      </c>
      <c r="E263" s="91" t="b">
        <v>0</v>
      </c>
      <c r="F263" s="91" t="b">
        <v>0</v>
      </c>
      <c r="G263" s="91" t="b">
        <v>0</v>
      </c>
    </row>
    <row r="264" spans="1:7" ht="15">
      <c r="A264" s="91" t="s">
        <v>391</v>
      </c>
      <c r="B264" s="91">
        <v>4</v>
      </c>
      <c r="C264" s="135">
        <v>0</v>
      </c>
      <c r="D264" s="91" t="s">
        <v>1297</v>
      </c>
      <c r="E264" s="91" t="b">
        <v>0</v>
      </c>
      <c r="F264" s="91" t="b">
        <v>0</v>
      </c>
      <c r="G264" s="91" t="b">
        <v>0</v>
      </c>
    </row>
    <row r="265" spans="1:7" ht="15">
      <c r="A265" s="91" t="s">
        <v>1415</v>
      </c>
      <c r="B265" s="91">
        <v>3</v>
      </c>
      <c r="C265" s="135">
        <v>0</v>
      </c>
      <c r="D265" s="91" t="s">
        <v>1297</v>
      </c>
      <c r="E265" s="91" t="b">
        <v>0</v>
      </c>
      <c r="F265" s="91" t="b">
        <v>0</v>
      </c>
      <c r="G265" s="91" t="b">
        <v>0</v>
      </c>
    </row>
    <row r="266" spans="1:7" ht="15">
      <c r="A266" s="91" t="s">
        <v>1437</v>
      </c>
      <c r="B266" s="91">
        <v>2</v>
      </c>
      <c r="C266" s="135">
        <v>0</v>
      </c>
      <c r="D266" s="91" t="s">
        <v>1297</v>
      </c>
      <c r="E266" s="91" t="b">
        <v>0</v>
      </c>
      <c r="F266" s="91" t="b">
        <v>0</v>
      </c>
      <c r="G266" s="91" t="b">
        <v>0</v>
      </c>
    </row>
    <row r="267" spans="1:7" ht="15">
      <c r="A267" s="91" t="s">
        <v>1438</v>
      </c>
      <c r="B267" s="91">
        <v>2</v>
      </c>
      <c r="C267" s="135">
        <v>0</v>
      </c>
      <c r="D267" s="91" t="s">
        <v>1297</v>
      </c>
      <c r="E267" s="91" t="b">
        <v>0</v>
      </c>
      <c r="F267" s="91" t="b">
        <v>0</v>
      </c>
      <c r="G267" s="91" t="b">
        <v>0</v>
      </c>
    </row>
    <row r="268" spans="1:7" ht="15">
      <c r="A268" s="91" t="s">
        <v>1439</v>
      </c>
      <c r="B268" s="91">
        <v>2</v>
      </c>
      <c r="C268" s="135">
        <v>0</v>
      </c>
      <c r="D268" s="91" t="s">
        <v>1297</v>
      </c>
      <c r="E268" s="91" t="b">
        <v>0</v>
      </c>
      <c r="F268" s="91" t="b">
        <v>1</v>
      </c>
      <c r="G268" s="91" t="b">
        <v>0</v>
      </c>
    </row>
    <row r="269" spans="1:7" ht="15">
      <c r="A269" s="91" t="s">
        <v>1440</v>
      </c>
      <c r="B269" s="91">
        <v>2</v>
      </c>
      <c r="C269" s="135">
        <v>0</v>
      </c>
      <c r="D269" s="91" t="s">
        <v>1297</v>
      </c>
      <c r="E269" s="91" t="b">
        <v>0</v>
      </c>
      <c r="F269" s="91" t="b">
        <v>0</v>
      </c>
      <c r="G269" s="91" t="b">
        <v>0</v>
      </c>
    </row>
    <row r="270" spans="1:7" ht="15">
      <c r="A270" s="91" t="s">
        <v>1378</v>
      </c>
      <c r="B270" s="91">
        <v>2</v>
      </c>
      <c r="C270" s="135">
        <v>0</v>
      </c>
      <c r="D270" s="91" t="s">
        <v>1297</v>
      </c>
      <c r="E270" s="91" t="b">
        <v>0</v>
      </c>
      <c r="F270" s="91" t="b">
        <v>0</v>
      </c>
      <c r="G270" s="91" t="b">
        <v>0</v>
      </c>
    </row>
    <row r="271" spans="1:7" ht="15">
      <c r="A271" s="91" t="s">
        <v>1441</v>
      </c>
      <c r="B271" s="91">
        <v>2</v>
      </c>
      <c r="C271" s="135">
        <v>0</v>
      </c>
      <c r="D271" s="91" t="s">
        <v>1297</v>
      </c>
      <c r="E271" s="91" t="b">
        <v>0</v>
      </c>
      <c r="F271" s="91" t="b">
        <v>0</v>
      </c>
      <c r="G271" s="91" t="b">
        <v>0</v>
      </c>
    </row>
    <row r="272" spans="1:7" ht="15">
      <c r="A272" s="91" t="s">
        <v>1442</v>
      </c>
      <c r="B272" s="91">
        <v>2</v>
      </c>
      <c r="C272" s="135">
        <v>0</v>
      </c>
      <c r="D272" s="91" t="s">
        <v>1297</v>
      </c>
      <c r="E272" s="91" t="b">
        <v>0</v>
      </c>
      <c r="F272" s="91" t="b">
        <v>0</v>
      </c>
      <c r="G272" s="91" t="b">
        <v>0</v>
      </c>
    </row>
    <row r="273" spans="1:7" ht="15">
      <c r="A273" s="91" t="s">
        <v>1443</v>
      </c>
      <c r="B273" s="91">
        <v>2</v>
      </c>
      <c r="C273" s="135">
        <v>0</v>
      </c>
      <c r="D273" s="91" t="s">
        <v>1297</v>
      </c>
      <c r="E273" s="91" t="b">
        <v>0</v>
      </c>
      <c r="F273" s="91" t="b">
        <v>0</v>
      </c>
      <c r="G273" s="91" t="b">
        <v>0</v>
      </c>
    </row>
    <row r="274" spans="1:7" ht="15">
      <c r="A274" s="91" t="s">
        <v>1792</v>
      </c>
      <c r="B274" s="91">
        <v>2</v>
      </c>
      <c r="C274" s="135">
        <v>0</v>
      </c>
      <c r="D274" s="91" t="s">
        <v>1297</v>
      </c>
      <c r="E274" s="91" t="b">
        <v>0</v>
      </c>
      <c r="F274" s="91" t="b">
        <v>0</v>
      </c>
      <c r="G274" s="91" t="b">
        <v>0</v>
      </c>
    </row>
    <row r="275" spans="1:7" ht="15">
      <c r="A275" s="91" t="s">
        <v>1793</v>
      </c>
      <c r="B275" s="91">
        <v>2</v>
      </c>
      <c r="C275" s="135">
        <v>0</v>
      </c>
      <c r="D275" s="91" t="s">
        <v>1297</v>
      </c>
      <c r="E275" s="91" t="b">
        <v>0</v>
      </c>
      <c r="F275" s="91" t="b">
        <v>1</v>
      </c>
      <c r="G275" s="91" t="b">
        <v>0</v>
      </c>
    </row>
    <row r="276" spans="1:7" ht="15">
      <c r="A276" s="91" t="s">
        <v>1794</v>
      </c>
      <c r="B276" s="91">
        <v>2</v>
      </c>
      <c r="C276" s="135">
        <v>0</v>
      </c>
      <c r="D276" s="91" t="s">
        <v>1297</v>
      </c>
      <c r="E276" s="91" t="b">
        <v>0</v>
      </c>
      <c r="F276" s="91" t="b">
        <v>1</v>
      </c>
      <c r="G276" s="91" t="b">
        <v>0</v>
      </c>
    </row>
    <row r="277" spans="1:7" ht="15">
      <c r="A277" s="91" t="s">
        <v>1795</v>
      </c>
      <c r="B277" s="91">
        <v>2</v>
      </c>
      <c r="C277" s="135">
        <v>0</v>
      </c>
      <c r="D277" s="91" t="s">
        <v>1297</v>
      </c>
      <c r="E277" s="91" t="b">
        <v>0</v>
      </c>
      <c r="F277" s="91" t="b">
        <v>1</v>
      </c>
      <c r="G277" s="91" t="b">
        <v>0</v>
      </c>
    </row>
    <row r="278" spans="1:7" ht="15">
      <c r="A278" s="91" t="s">
        <v>1797</v>
      </c>
      <c r="B278" s="91">
        <v>2</v>
      </c>
      <c r="C278" s="135">
        <v>0.01308826068104266</v>
      </c>
      <c r="D278" s="91" t="s">
        <v>1297</v>
      </c>
      <c r="E278" s="91" t="b">
        <v>0</v>
      </c>
      <c r="F278" s="91" t="b">
        <v>0</v>
      </c>
      <c r="G278" s="91" t="b">
        <v>0</v>
      </c>
    </row>
    <row r="279" spans="1:7" ht="15">
      <c r="A279" s="91" t="s">
        <v>1378</v>
      </c>
      <c r="B279" s="91">
        <v>5</v>
      </c>
      <c r="C279" s="135">
        <v>0</v>
      </c>
      <c r="D279" s="91" t="s">
        <v>1298</v>
      </c>
      <c r="E279" s="91" t="b">
        <v>0</v>
      </c>
      <c r="F279" s="91" t="b">
        <v>0</v>
      </c>
      <c r="G279" s="91" t="b">
        <v>0</v>
      </c>
    </row>
    <row r="280" spans="1:7" ht="15">
      <c r="A280" s="91" t="s">
        <v>1445</v>
      </c>
      <c r="B280" s="91">
        <v>4</v>
      </c>
      <c r="C280" s="135">
        <v>0.010199942511096845</v>
      </c>
      <c r="D280" s="91" t="s">
        <v>1298</v>
      </c>
      <c r="E280" s="91" t="b">
        <v>0</v>
      </c>
      <c r="F280" s="91" t="b">
        <v>1</v>
      </c>
      <c r="G280" s="91" t="b">
        <v>0</v>
      </c>
    </row>
    <row r="281" spans="1:7" ht="15">
      <c r="A281" s="91" t="s">
        <v>290</v>
      </c>
      <c r="B281" s="91">
        <v>3</v>
      </c>
      <c r="C281" s="135">
        <v>0.007649956883322634</v>
      </c>
      <c r="D281" s="91" t="s">
        <v>1298</v>
      </c>
      <c r="E281" s="91" t="b">
        <v>0</v>
      </c>
      <c r="F281" s="91" t="b">
        <v>0</v>
      </c>
      <c r="G281" s="91" t="b">
        <v>0</v>
      </c>
    </row>
    <row r="282" spans="1:7" ht="15">
      <c r="A282" s="91" t="s">
        <v>1424</v>
      </c>
      <c r="B282" s="91">
        <v>3</v>
      </c>
      <c r="C282" s="135">
        <v>0.007649956883322634</v>
      </c>
      <c r="D282" s="91" t="s">
        <v>1298</v>
      </c>
      <c r="E282" s="91" t="b">
        <v>0</v>
      </c>
      <c r="F282" s="91" t="b">
        <v>0</v>
      </c>
      <c r="G282" s="91" t="b">
        <v>0</v>
      </c>
    </row>
    <row r="283" spans="1:7" ht="15">
      <c r="A283" s="91" t="s">
        <v>1446</v>
      </c>
      <c r="B283" s="91">
        <v>3</v>
      </c>
      <c r="C283" s="135">
        <v>0.007649956883322634</v>
      </c>
      <c r="D283" s="91" t="s">
        <v>1298</v>
      </c>
      <c r="E283" s="91" t="b">
        <v>0</v>
      </c>
      <c r="F283" s="91" t="b">
        <v>0</v>
      </c>
      <c r="G283" s="91" t="b">
        <v>0</v>
      </c>
    </row>
    <row r="284" spans="1:7" ht="15">
      <c r="A284" s="91" t="s">
        <v>1447</v>
      </c>
      <c r="B284" s="91">
        <v>3</v>
      </c>
      <c r="C284" s="135">
        <v>0.007649956883322634</v>
      </c>
      <c r="D284" s="91" t="s">
        <v>1298</v>
      </c>
      <c r="E284" s="91" t="b">
        <v>0</v>
      </c>
      <c r="F284" s="91" t="b">
        <v>0</v>
      </c>
      <c r="G284" s="91" t="b">
        <v>0</v>
      </c>
    </row>
    <row r="285" spans="1:7" ht="15">
      <c r="A285" s="91" t="s">
        <v>1416</v>
      </c>
      <c r="B285" s="91">
        <v>3</v>
      </c>
      <c r="C285" s="135">
        <v>0.007649956883322634</v>
      </c>
      <c r="D285" s="91" t="s">
        <v>1298</v>
      </c>
      <c r="E285" s="91" t="b">
        <v>0</v>
      </c>
      <c r="F285" s="91" t="b">
        <v>0</v>
      </c>
      <c r="G285" s="91" t="b">
        <v>0</v>
      </c>
    </row>
    <row r="286" spans="1:7" ht="15">
      <c r="A286" s="91" t="s">
        <v>1448</v>
      </c>
      <c r="B286" s="91">
        <v>3</v>
      </c>
      <c r="C286" s="135">
        <v>0.007649956883322634</v>
      </c>
      <c r="D286" s="91" t="s">
        <v>1298</v>
      </c>
      <c r="E286" s="91" t="b">
        <v>0</v>
      </c>
      <c r="F286" s="91" t="b">
        <v>1</v>
      </c>
      <c r="G286" s="91" t="b">
        <v>0</v>
      </c>
    </row>
    <row r="287" spans="1:7" ht="15">
      <c r="A287" s="91" t="s">
        <v>1415</v>
      </c>
      <c r="B287" s="91">
        <v>3</v>
      </c>
      <c r="C287" s="135">
        <v>0.007649956883322634</v>
      </c>
      <c r="D287" s="91" t="s">
        <v>1298</v>
      </c>
      <c r="E287" s="91" t="b">
        <v>0</v>
      </c>
      <c r="F287" s="91" t="b">
        <v>0</v>
      </c>
      <c r="G287" s="91" t="b">
        <v>0</v>
      </c>
    </row>
    <row r="288" spans="1:7" ht="15">
      <c r="A288" s="91" t="s">
        <v>1449</v>
      </c>
      <c r="B288" s="91">
        <v>3</v>
      </c>
      <c r="C288" s="135">
        <v>0.007649956883322634</v>
      </c>
      <c r="D288" s="91" t="s">
        <v>1298</v>
      </c>
      <c r="E288" s="91" t="b">
        <v>0</v>
      </c>
      <c r="F288" s="91" t="b">
        <v>0</v>
      </c>
      <c r="G288" s="91" t="b">
        <v>0</v>
      </c>
    </row>
    <row r="289" spans="1:7" ht="15">
      <c r="A289" s="91" t="s">
        <v>1770</v>
      </c>
      <c r="B289" s="91">
        <v>3</v>
      </c>
      <c r="C289" s="135">
        <v>0.007649956883322634</v>
      </c>
      <c r="D289" s="91" t="s">
        <v>1298</v>
      </c>
      <c r="E289" s="91" t="b">
        <v>0</v>
      </c>
      <c r="F289" s="91" t="b">
        <v>1</v>
      </c>
      <c r="G289" s="91" t="b">
        <v>0</v>
      </c>
    </row>
    <row r="290" spans="1:7" ht="15">
      <c r="A290" s="91" t="s">
        <v>1771</v>
      </c>
      <c r="B290" s="91">
        <v>3</v>
      </c>
      <c r="C290" s="135">
        <v>0.007649956883322634</v>
      </c>
      <c r="D290" s="91" t="s">
        <v>1298</v>
      </c>
      <c r="E290" s="91" t="b">
        <v>0</v>
      </c>
      <c r="F290" s="91" t="b">
        <v>0</v>
      </c>
      <c r="G290" s="91" t="b">
        <v>0</v>
      </c>
    </row>
    <row r="291" spans="1:7" ht="15">
      <c r="A291" s="91" t="s">
        <v>238</v>
      </c>
      <c r="B291" s="91">
        <v>2</v>
      </c>
      <c r="C291" s="135">
        <v>0.00914804617636868</v>
      </c>
      <c r="D291" s="91" t="s">
        <v>1298</v>
      </c>
      <c r="E291" s="91" t="b">
        <v>0</v>
      </c>
      <c r="F291" s="91" t="b">
        <v>0</v>
      </c>
      <c r="G291" s="91" t="b">
        <v>0</v>
      </c>
    </row>
    <row r="292" spans="1:7" ht="15">
      <c r="A292" s="91" t="s">
        <v>1832</v>
      </c>
      <c r="B292" s="91">
        <v>2</v>
      </c>
      <c r="C292" s="135">
        <v>0.00914804617636868</v>
      </c>
      <c r="D292" s="91" t="s">
        <v>1298</v>
      </c>
      <c r="E292" s="91" t="b">
        <v>0</v>
      </c>
      <c r="F292" s="91" t="b">
        <v>0</v>
      </c>
      <c r="G292" s="91" t="b">
        <v>0</v>
      </c>
    </row>
    <row r="293" spans="1:7" ht="15">
      <c r="A293" s="91" t="s">
        <v>289</v>
      </c>
      <c r="B293" s="91">
        <v>2</v>
      </c>
      <c r="C293" s="135">
        <v>0.00914804617636868</v>
      </c>
      <c r="D293" s="91" t="s">
        <v>1298</v>
      </c>
      <c r="E293" s="91" t="b">
        <v>0</v>
      </c>
      <c r="F293" s="91" t="b">
        <v>0</v>
      </c>
      <c r="G293" s="91" t="b">
        <v>0</v>
      </c>
    </row>
    <row r="294" spans="1:7" ht="15">
      <c r="A294" s="91" t="s">
        <v>1772</v>
      </c>
      <c r="B294" s="91">
        <v>2</v>
      </c>
      <c r="C294" s="135">
        <v>0.00914804617636868</v>
      </c>
      <c r="D294" s="91" t="s">
        <v>1298</v>
      </c>
      <c r="E294" s="91" t="b">
        <v>0</v>
      </c>
      <c r="F294" s="91" t="b">
        <v>0</v>
      </c>
      <c r="G294" s="91" t="b">
        <v>0</v>
      </c>
    </row>
    <row r="295" spans="1:7" ht="15">
      <c r="A295" s="91" t="s">
        <v>1835</v>
      </c>
      <c r="B295" s="91">
        <v>2</v>
      </c>
      <c r="C295" s="135">
        <v>0.00914804617636868</v>
      </c>
      <c r="D295" s="91" t="s">
        <v>1298</v>
      </c>
      <c r="E295" s="91" t="b">
        <v>0</v>
      </c>
      <c r="F295" s="91" t="b">
        <v>0</v>
      </c>
      <c r="G295" s="91" t="b">
        <v>0</v>
      </c>
    </row>
    <row r="296" spans="1:7" ht="15">
      <c r="A296" s="91" t="s">
        <v>1836</v>
      </c>
      <c r="B296" s="91">
        <v>2</v>
      </c>
      <c r="C296" s="135">
        <v>0.00914804617636868</v>
      </c>
      <c r="D296" s="91" t="s">
        <v>1298</v>
      </c>
      <c r="E296" s="91" t="b">
        <v>0</v>
      </c>
      <c r="F296" s="91" t="b">
        <v>0</v>
      </c>
      <c r="G296" s="91" t="b">
        <v>0</v>
      </c>
    </row>
    <row r="297" spans="1:7" ht="15">
      <c r="A297" s="91" t="s">
        <v>1837</v>
      </c>
      <c r="B297" s="91">
        <v>2</v>
      </c>
      <c r="C297" s="135">
        <v>0.00914804617636868</v>
      </c>
      <c r="D297" s="91" t="s">
        <v>1298</v>
      </c>
      <c r="E297" s="91" t="b">
        <v>0</v>
      </c>
      <c r="F297" s="91" t="b">
        <v>0</v>
      </c>
      <c r="G297" s="91" t="b">
        <v>0</v>
      </c>
    </row>
    <row r="298" spans="1:7" ht="15">
      <c r="A298" s="91" t="s">
        <v>1773</v>
      </c>
      <c r="B298" s="91">
        <v>2</v>
      </c>
      <c r="C298" s="135">
        <v>0.00914804617636868</v>
      </c>
      <c r="D298" s="91" t="s">
        <v>1298</v>
      </c>
      <c r="E298" s="91" t="b">
        <v>0</v>
      </c>
      <c r="F298" s="91" t="b">
        <v>0</v>
      </c>
      <c r="G298" s="91" t="b">
        <v>0</v>
      </c>
    </row>
    <row r="299" spans="1:7" ht="15">
      <c r="A299" s="91" t="s">
        <v>1471</v>
      </c>
      <c r="B299" s="91">
        <v>2</v>
      </c>
      <c r="C299" s="135">
        <v>0.00914804617636868</v>
      </c>
      <c r="D299" s="91" t="s">
        <v>1298</v>
      </c>
      <c r="E299" s="91" t="b">
        <v>0</v>
      </c>
      <c r="F299" s="91" t="b">
        <v>0</v>
      </c>
      <c r="G299" s="91" t="b">
        <v>0</v>
      </c>
    </row>
    <row r="300" spans="1:7" ht="15">
      <c r="A300" s="91" t="s">
        <v>1838</v>
      </c>
      <c r="B300" s="91">
        <v>2</v>
      </c>
      <c r="C300" s="135">
        <v>0.00914804617636868</v>
      </c>
      <c r="D300" s="91" t="s">
        <v>1298</v>
      </c>
      <c r="E300" s="91" t="b">
        <v>0</v>
      </c>
      <c r="F300" s="91" t="b">
        <v>0</v>
      </c>
      <c r="G300" s="91" t="b">
        <v>0</v>
      </c>
    </row>
    <row r="301" spans="1:7" ht="15">
      <c r="A301" s="91" t="s">
        <v>1774</v>
      </c>
      <c r="B301" s="91">
        <v>2</v>
      </c>
      <c r="C301" s="135">
        <v>0.00914804617636868</v>
      </c>
      <c r="D301" s="91" t="s">
        <v>1298</v>
      </c>
      <c r="E301" s="91" t="b">
        <v>1</v>
      </c>
      <c r="F301" s="91" t="b">
        <v>0</v>
      </c>
      <c r="G301" s="91" t="b">
        <v>0</v>
      </c>
    </row>
    <row r="302" spans="1:7" ht="15">
      <c r="A302" s="91" t="s">
        <v>1775</v>
      </c>
      <c r="B302" s="91">
        <v>2</v>
      </c>
      <c r="C302" s="135">
        <v>0.00914804617636868</v>
      </c>
      <c r="D302" s="91" t="s">
        <v>1298</v>
      </c>
      <c r="E302" s="91" t="b">
        <v>0</v>
      </c>
      <c r="F302" s="91" t="b">
        <v>0</v>
      </c>
      <c r="G302" s="91" t="b">
        <v>0</v>
      </c>
    </row>
    <row r="303" spans="1:7" ht="15">
      <c r="A303" s="91" t="s">
        <v>1451</v>
      </c>
      <c r="B303" s="91">
        <v>3</v>
      </c>
      <c r="C303" s="135">
        <v>0</v>
      </c>
      <c r="D303" s="91" t="s">
        <v>1299</v>
      </c>
      <c r="E303" s="91" t="b">
        <v>0</v>
      </c>
      <c r="F303" s="91" t="b">
        <v>0</v>
      </c>
      <c r="G303" s="91" t="b">
        <v>0</v>
      </c>
    </row>
    <row r="304" spans="1:7" ht="15">
      <c r="A304" s="91" t="s">
        <v>1452</v>
      </c>
      <c r="B304" s="91">
        <v>3</v>
      </c>
      <c r="C304" s="135">
        <v>0</v>
      </c>
      <c r="D304" s="91" t="s">
        <v>1299</v>
      </c>
      <c r="E304" s="91" t="b">
        <v>0</v>
      </c>
      <c r="F304" s="91" t="b">
        <v>0</v>
      </c>
      <c r="G304" s="91" t="b">
        <v>0</v>
      </c>
    </row>
    <row r="305" spans="1:7" ht="15">
      <c r="A305" s="91" t="s">
        <v>1453</v>
      </c>
      <c r="B305" s="91">
        <v>3</v>
      </c>
      <c r="C305" s="135">
        <v>0</v>
      </c>
      <c r="D305" s="91" t="s">
        <v>1299</v>
      </c>
      <c r="E305" s="91" t="b">
        <v>0</v>
      </c>
      <c r="F305" s="91" t="b">
        <v>0</v>
      </c>
      <c r="G305" s="91" t="b">
        <v>0</v>
      </c>
    </row>
    <row r="306" spans="1:7" ht="15">
      <c r="A306" s="91" t="s">
        <v>1454</v>
      </c>
      <c r="B306" s="91">
        <v>3</v>
      </c>
      <c r="C306" s="135">
        <v>0</v>
      </c>
      <c r="D306" s="91" t="s">
        <v>1299</v>
      </c>
      <c r="E306" s="91" t="b">
        <v>0</v>
      </c>
      <c r="F306" s="91" t="b">
        <v>0</v>
      </c>
      <c r="G306" s="91" t="b">
        <v>0</v>
      </c>
    </row>
    <row r="307" spans="1:7" ht="15">
      <c r="A307" s="91" t="s">
        <v>1455</v>
      </c>
      <c r="B307" s="91">
        <v>3</v>
      </c>
      <c r="C307" s="135">
        <v>0</v>
      </c>
      <c r="D307" s="91" t="s">
        <v>1299</v>
      </c>
      <c r="E307" s="91" t="b">
        <v>0</v>
      </c>
      <c r="F307" s="91" t="b">
        <v>1</v>
      </c>
      <c r="G307" s="91" t="b">
        <v>0</v>
      </c>
    </row>
    <row r="308" spans="1:7" ht="15">
      <c r="A308" s="91" t="s">
        <v>1456</v>
      </c>
      <c r="B308" s="91">
        <v>3</v>
      </c>
      <c r="C308" s="135">
        <v>0</v>
      </c>
      <c r="D308" s="91" t="s">
        <v>1299</v>
      </c>
      <c r="E308" s="91" t="b">
        <v>0</v>
      </c>
      <c r="F308" s="91" t="b">
        <v>0</v>
      </c>
      <c r="G308" s="91" t="b">
        <v>0</v>
      </c>
    </row>
    <row r="309" spans="1:7" ht="15">
      <c r="A309" s="91" t="s">
        <v>1457</v>
      </c>
      <c r="B309" s="91">
        <v>3</v>
      </c>
      <c r="C309" s="135">
        <v>0</v>
      </c>
      <c r="D309" s="91" t="s">
        <v>1299</v>
      </c>
      <c r="E309" s="91" t="b">
        <v>0</v>
      </c>
      <c r="F309" s="91" t="b">
        <v>1</v>
      </c>
      <c r="G309" s="91" t="b">
        <v>0</v>
      </c>
    </row>
    <row r="310" spans="1:7" ht="15">
      <c r="A310" s="91" t="s">
        <v>1458</v>
      </c>
      <c r="B310" s="91">
        <v>3</v>
      </c>
      <c r="C310" s="135">
        <v>0</v>
      </c>
      <c r="D310" s="91" t="s">
        <v>1299</v>
      </c>
      <c r="E310" s="91" t="b">
        <v>0</v>
      </c>
      <c r="F310" s="91" t="b">
        <v>0</v>
      </c>
      <c r="G310" s="91" t="b">
        <v>0</v>
      </c>
    </row>
    <row r="311" spans="1:7" ht="15">
      <c r="A311" s="91" t="s">
        <v>1459</v>
      </c>
      <c r="B311" s="91">
        <v>3</v>
      </c>
      <c r="C311" s="135">
        <v>0</v>
      </c>
      <c r="D311" s="91" t="s">
        <v>1299</v>
      </c>
      <c r="E311" s="91" t="b">
        <v>0</v>
      </c>
      <c r="F311" s="91" t="b">
        <v>0</v>
      </c>
      <c r="G311" s="91" t="b">
        <v>0</v>
      </c>
    </row>
    <row r="312" spans="1:7" ht="15">
      <c r="A312" s="91" t="s">
        <v>1460</v>
      </c>
      <c r="B312" s="91">
        <v>3</v>
      </c>
      <c r="C312" s="135">
        <v>0</v>
      </c>
      <c r="D312" s="91" t="s">
        <v>1299</v>
      </c>
      <c r="E312" s="91" t="b">
        <v>0</v>
      </c>
      <c r="F312" s="91" t="b">
        <v>0</v>
      </c>
      <c r="G312" s="91" t="b">
        <v>0</v>
      </c>
    </row>
    <row r="313" spans="1:7" ht="15">
      <c r="A313" s="91" t="s">
        <v>1780</v>
      </c>
      <c r="B313" s="91">
        <v>3</v>
      </c>
      <c r="C313" s="135">
        <v>0</v>
      </c>
      <c r="D313" s="91" t="s">
        <v>1299</v>
      </c>
      <c r="E313" s="91" t="b">
        <v>0</v>
      </c>
      <c r="F313" s="91" t="b">
        <v>0</v>
      </c>
      <c r="G313" s="91" t="b">
        <v>0</v>
      </c>
    </row>
    <row r="314" spans="1:7" ht="15">
      <c r="A314" s="91" t="s">
        <v>1755</v>
      </c>
      <c r="B314" s="91">
        <v>3</v>
      </c>
      <c r="C314" s="135">
        <v>0</v>
      </c>
      <c r="D314" s="91" t="s">
        <v>1299</v>
      </c>
      <c r="E314" s="91" t="b">
        <v>0</v>
      </c>
      <c r="F314" s="91" t="b">
        <v>0</v>
      </c>
      <c r="G314" s="91" t="b">
        <v>0</v>
      </c>
    </row>
    <row r="315" spans="1:7" ht="15">
      <c r="A315" s="91" t="s">
        <v>1781</v>
      </c>
      <c r="B315" s="91">
        <v>3</v>
      </c>
      <c r="C315" s="135">
        <v>0</v>
      </c>
      <c r="D315" s="91" t="s">
        <v>1299</v>
      </c>
      <c r="E315" s="91" t="b">
        <v>0</v>
      </c>
      <c r="F315" s="91" t="b">
        <v>0</v>
      </c>
      <c r="G315" s="91" t="b">
        <v>0</v>
      </c>
    </row>
    <row r="316" spans="1:7" ht="15">
      <c r="A316" s="91" t="s">
        <v>1782</v>
      </c>
      <c r="B316" s="91">
        <v>3</v>
      </c>
      <c r="C316" s="135">
        <v>0</v>
      </c>
      <c r="D316" s="91" t="s">
        <v>1299</v>
      </c>
      <c r="E316" s="91" t="b">
        <v>0</v>
      </c>
      <c r="F316" s="91" t="b">
        <v>0</v>
      </c>
      <c r="G316" s="91" t="b">
        <v>0</v>
      </c>
    </row>
    <row r="317" spans="1:7" ht="15">
      <c r="A317" s="91" t="s">
        <v>1783</v>
      </c>
      <c r="B317" s="91">
        <v>3</v>
      </c>
      <c r="C317" s="135">
        <v>0</v>
      </c>
      <c r="D317" s="91" t="s">
        <v>1299</v>
      </c>
      <c r="E317" s="91" t="b">
        <v>0</v>
      </c>
      <c r="F317" s="91" t="b">
        <v>1</v>
      </c>
      <c r="G317" s="91" t="b">
        <v>0</v>
      </c>
    </row>
    <row r="318" spans="1:7" ht="15">
      <c r="A318" s="91" t="s">
        <v>1414</v>
      </c>
      <c r="B318" s="91">
        <v>3</v>
      </c>
      <c r="C318" s="135">
        <v>0</v>
      </c>
      <c r="D318" s="91" t="s">
        <v>1299</v>
      </c>
      <c r="E318" s="91" t="b">
        <v>0</v>
      </c>
      <c r="F318" s="91" t="b">
        <v>0</v>
      </c>
      <c r="G318" s="91" t="b">
        <v>0</v>
      </c>
    </row>
    <row r="319" spans="1:7" ht="15">
      <c r="A319" s="91" t="s">
        <v>1738</v>
      </c>
      <c r="B319" s="91">
        <v>3</v>
      </c>
      <c r="C319" s="135">
        <v>0</v>
      </c>
      <c r="D319" s="91" t="s">
        <v>1299</v>
      </c>
      <c r="E319" s="91" t="b">
        <v>0</v>
      </c>
      <c r="F319" s="91" t="b">
        <v>1</v>
      </c>
      <c r="G319" s="91" t="b">
        <v>0</v>
      </c>
    </row>
    <row r="320" spans="1:7" ht="15">
      <c r="A320" s="91" t="s">
        <v>1378</v>
      </c>
      <c r="B320" s="91">
        <v>3</v>
      </c>
      <c r="C320" s="135">
        <v>0</v>
      </c>
      <c r="D320" s="91" t="s">
        <v>1299</v>
      </c>
      <c r="E320" s="91" t="b">
        <v>0</v>
      </c>
      <c r="F320" s="91" t="b">
        <v>0</v>
      </c>
      <c r="G320" s="91" t="b">
        <v>0</v>
      </c>
    </row>
    <row r="321" spans="1:7" ht="15">
      <c r="A321" s="91" t="s">
        <v>1415</v>
      </c>
      <c r="B321" s="91">
        <v>3</v>
      </c>
      <c r="C321" s="135">
        <v>0</v>
      </c>
      <c r="D321" s="91" t="s">
        <v>1299</v>
      </c>
      <c r="E321" s="91" t="b">
        <v>0</v>
      </c>
      <c r="F321" s="91" t="b">
        <v>0</v>
      </c>
      <c r="G321" s="91" t="b">
        <v>0</v>
      </c>
    </row>
    <row r="322" spans="1:7" ht="15">
      <c r="A322" s="91" t="s">
        <v>391</v>
      </c>
      <c r="B322" s="91">
        <v>3</v>
      </c>
      <c r="C322" s="135">
        <v>0</v>
      </c>
      <c r="D322" s="91" t="s">
        <v>1299</v>
      </c>
      <c r="E322" s="91" t="b">
        <v>0</v>
      </c>
      <c r="F322" s="91" t="b">
        <v>0</v>
      </c>
      <c r="G322" s="91" t="b">
        <v>0</v>
      </c>
    </row>
    <row r="323" spans="1:7" ht="15">
      <c r="A323" s="91" t="s">
        <v>1784</v>
      </c>
      <c r="B323" s="91">
        <v>3</v>
      </c>
      <c r="C323" s="135">
        <v>0</v>
      </c>
      <c r="D323" s="91" t="s">
        <v>1299</v>
      </c>
      <c r="E323" s="91" t="b">
        <v>0</v>
      </c>
      <c r="F323" s="91" t="b">
        <v>1</v>
      </c>
      <c r="G323" s="91" t="b">
        <v>0</v>
      </c>
    </row>
    <row r="324" spans="1:7" ht="15">
      <c r="A324" s="91" t="s">
        <v>1785</v>
      </c>
      <c r="B324" s="91">
        <v>3</v>
      </c>
      <c r="C324" s="135">
        <v>0</v>
      </c>
      <c r="D324" s="91" t="s">
        <v>1299</v>
      </c>
      <c r="E324" s="91" t="b">
        <v>0</v>
      </c>
      <c r="F324" s="91" t="b">
        <v>0</v>
      </c>
      <c r="G324" s="91" t="b">
        <v>0</v>
      </c>
    </row>
    <row r="325" spans="1:7" ht="15">
      <c r="A325" s="91" t="s">
        <v>1786</v>
      </c>
      <c r="B325" s="91">
        <v>3</v>
      </c>
      <c r="C325" s="135">
        <v>0</v>
      </c>
      <c r="D325" s="91" t="s">
        <v>1299</v>
      </c>
      <c r="E325" s="91" t="b">
        <v>0</v>
      </c>
      <c r="F325" s="91" t="b">
        <v>0</v>
      </c>
      <c r="G325" s="91" t="b">
        <v>0</v>
      </c>
    </row>
    <row r="326" spans="1:7" ht="15">
      <c r="A326" s="91" t="s">
        <v>1743</v>
      </c>
      <c r="B326" s="91">
        <v>3</v>
      </c>
      <c r="C326" s="135">
        <v>0</v>
      </c>
      <c r="D326" s="91" t="s">
        <v>1299</v>
      </c>
      <c r="E326" s="91" t="b">
        <v>0</v>
      </c>
      <c r="F326" s="91" t="b">
        <v>0</v>
      </c>
      <c r="G326" s="91" t="b">
        <v>0</v>
      </c>
    </row>
    <row r="327" spans="1:7" ht="15">
      <c r="A327" s="91" t="s">
        <v>1787</v>
      </c>
      <c r="B327" s="91">
        <v>3</v>
      </c>
      <c r="C327" s="135">
        <v>0</v>
      </c>
      <c r="D327" s="91" t="s">
        <v>1299</v>
      </c>
      <c r="E327" s="91" t="b">
        <v>0</v>
      </c>
      <c r="F327" s="91" t="b">
        <v>0</v>
      </c>
      <c r="G327" s="91" t="b">
        <v>0</v>
      </c>
    </row>
    <row r="328" spans="1:7" ht="15">
      <c r="A328" s="91" t="s">
        <v>1756</v>
      </c>
      <c r="B328" s="91">
        <v>3</v>
      </c>
      <c r="C328" s="135">
        <v>0</v>
      </c>
      <c r="D328" s="91" t="s">
        <v>1299</v>
      </c>
      <c r="E328" s="91" t="b">
        <v>0</v>
      </c>
      <c r="F328" s="91" t="b">
        <v>0</v>
      </c>
      <c r="G328" s="91" t="b">
        <v>0</v>
      </c>
    </row>
    <row r="329" spans="1:7" ht="15">
      <c r="A329" s="91" t="s">
        <v>1788</v>
      </c>
      <c r="B329" s="91">
        <v>3</v>
      </c>
      <c r="C329" s="135">
        <v>0</v>
      </c>
      <c r="D329" s="91" t="s">
        <v>1299</v>
      </c>
      <c r="E329" s="91" t="b">
        <v>0</v>
      </c>
      <c r="F329" s="91" t="b">
        <v>0</v>
      </c>
      <c r="G329" s="91" t="b">
        <v>0</v>
      </c>
    </row>
    <row r="330" spans="1:7" ht="15">
      <c r="A330" s="91" t="s">
        <v>1789</v>
      </c>
      <c r="B330" s="91">
        <v>3</v>
      </c>
      <c r="C330" s="135">
        <v>0</v>
      </c>
      <c r="D330" s="91" t="s">
        <v>1299</v>
      </c>
      <c r="E330" s="91" t="b">
        <v>0</v>
      </c>
      <c r="F330" s="91" t="b">
        <v>0</v>
      </c>
      <c r="G330" s="91" t="b">
        <v>0</v>
      </c>
    </row>
    <row r="331" spans="1:7" ht="15">
      <c r="A331" s="91" t="s">
        <v>1750</v>
      </c>
      <c r="B331" s="91">
        <v>3</v>
      </c>
      <c r="C331" s="135">
        <v>0</v>
      </c>
      <c r="D331" s="91" t="s">
        <v>1299</v>
      </c>
      <c r="E331" s="91" t="b">
        <v>0</v>
      </c>
      <c r="F331" s="91" t="b">
        <v>0</v>
      </c>
      <c r="G331" s="91" t="b">
        <v>0</v>
      </c>
    </row>
    <row r="332" spans="1:7" ht="15">
      <c r="A332" s="91" t="s">
        <v>1757</v>
      </c>
      <c r="B332" s="91">
        <v>3</v>
      </c>
      <c r="C332" s="135">
        <v>0</v>
      </c>
      <c r="D332" s="91" t="s">
        <v>1299</v>
      </c>
      <c r="E332" s="91" t="b">
        <v>1</v>
      </c>
      <c r="F332" s="91" t="b">
        <v>0</v>
      </c>
      <c r="G332" s="91" t="b">
        <v>0</v>
      </c>
    </row>
    <row r="333" spans="1:7" ht="15">
      <c r="A333" s="91" t="s">
        <v>282</v>
      </c>
      <c r="B333" s="91">
        <v>2</v>
      </c>
      <c r="C333" s="135">
        <v>0.0035936991644016578</v>
      </c>
      <c r="D333" s="91" t="s">
        <v>1299</v>
      </c>
      <c r="E333" s="91" t="b">
        <v>0</v>
      </c>
      <c r="F333" s="91" t="b">
        <v>0</v>
      </c>
      <c r="G333" s="91" t="b">
        <v>0</v>
      </c>
    </row>
    <row r="334" spans="1:7" ht="15">
      <c r="A334" s="91" t="s">
        <v>388</v>
      </c>
      <c r="B334" s="91">
        <v>2</v>
      </c>
      <c r="C334" s="135">
        <v>0.0035936991644016578</v>
      </c>
      <c r="D334" s="91" t="s">
        <v>1299</v>
      </c>
      <c r="E334" s="91" t="b">
        <v>0</v>
      </c>
      <c r="F334" s="91" t="b">
        <v>0</v>
      </c>
      <c r="G334" s="91" t="b">
        <v>0</v>
      </c>
    </row>
    <row r="335" spans="1:7" ht="15">
      <c r="A335" s="91" t="s">
        <v>391</v>
      </c>
      <c r="B335" s="91">
        <v>4</v>
      </c>
      <c r="C335" s="135">
        <v>0</v>
      </c>
      <c r="D335" s="91" t="s">
        <v>1300</v>
      </c>
      <c r="E335" s="91" t="b">
        <v>0</v>
      </c>
      <c r="F335" s="91" t="b">
        <v>0</v>
      </c>
      <c r="G335" s="91" t="b">
        <v>0</v>
      </c>
    </row>
    <row r="336" spans="1:7" ht="15">
      <c r="A336" s="91" t="s">
        <v>268</v>
      </c>
      <c r="B336" s="91">
        <v>3</v>
      </c>
      <c r="C336" s="135">
        <v>0</v>
      </c>
      <c r="D336" s="91" t="s">
        <v>1300</v>
      </c>
      <c r="E336" s="91" t="b">
        <v>0</v>
      </c>
      <c r="F336" s="91" t="b">
        <v>0</v>
      </c>
      <c r="G336" s="91" t="b">
        <v>0</v>
      </c>
    </row>
    <row r="337" spans="1:7" ht="15">
      <c r="A337" s="91" t="s">
        <v>1392</v>
      </c>
      <c r="B337" s="91">
        <v>3</v>
      </c>
      <c r="C337" s="135">
        <v>0</v>
      </c>
      <c r="D337" s="91" t="s">
        <v>1300</v>
      </c>
      <c r="E337" s="91" t="b">
        <v>0</v>
      </c>
      <c r="F337" s="91" t="b">
        <v>0</v>
      </c>
      <c r="G337" s="91" t="b">
        <v>0</v>
      </c>
    </row>
    <row r="338" spans="1:7" ht="15">
      <c r="A338" s="91" t="s">
        <v>1462</v>
      </c>
      <c r="B338" s="91">
        <v>3</v>
      </c>
      <c r="C338" s="135">
        <v>0</v>
      </c>
      <c r="D338" s="91" t="s">
        <v>1300</v>
      </c>
      <c r="E338" s="91" t="b">
        <v>0</v>
      </c>
      <c r="F338" s="91" t="b">
        <v>0</v>
      </c>
      <c r="G338" s="91" t="b">
        <v>0</v>
      </c>
    </row>
    <row r="339" spans="1:7" ht="15">
      <c r="A339" s="91" t="s">
        <v>1416</v>
      </c>
      <c r="B339" s="91">
        <v>3</v>
      </c>
      <c r="C339" s="135">
        <v>0.022720059748555354</v>
      </c>
      <c r="D339" s="91" t="s">
        <v>1300</v>
      </c>
      <c r="E339" s="91" t="b">
        <v>0</v>
      </c>
      <c r="F339" s="91" t="b">
        <v>0</v>
      </c>
      <c r="G339" s="91" t="b">
        <v>0</v>
      </c>
    </row>
    <row r="340" spans="1:7" ht="15">
      <c r="A340" s="91" t="s">
        <v>1463</v>
      </c>
      <c r="B340" s="91">
        <v>2</v>
      </c>
      <c r="C340" s="135">
        <v>0.005590198700180357</v>
      </c>
      <c r="D340" s="91" t="s">
        <v>1300</v>
      </c>
      <c r="E340" s="91" t="b">
        <v>0</v>
      </c>
      <c r="F340" s="91" t="b">
        <v>0</v>
      </c>
      <c r="G340" s="91" t="b">
        <v>0</v>
      </c>
    </row>
    <row r="341" spans="1:7" ht="15">
      <c r="A341" s="91" t="s">
        <v>1415</v>
      </c>
      <c r="B341" s="91">
        <v>2</v>
      </c>
      <c r="C341" s="135">
        <v>0.005590198700180357</v>
      </c>
      <c r="D341" s="91" t="s">
        <v>1300</v>
      </c>
      <c r="E341" s="91" t="b">
        <v>0</v>
      </c>
      <c r="F341" s="91" t="b">
        <v>0</v>
      </c>
      <c r="G341" s="91" t="b">
        <v>0</v>
      </c>
    </row>
    <row r="342" spans="1:7" ht="15">
      <c r="A342" s="91" t="s">
        <v>1464</v>
      </c>
      <c r="B342" s="91">
        <v>2</v>
      </c>
      <c r="C342" s="135">
        <v>0.005590198700180357</v>
      </c>
      <c r="D342" s="91" t="s">
        <v>1300</v>
      </c>
      <c r="E342" s="91" t="b">
        <v>0</v>
      </c>
      <c r="F342" s="91" t="b">
        <v>0</v>
      </c>
      <c r="G342" s="91" t="b">
        <v>0</v>
      </c>
    </row>
    <row r="343" spans="1:7" ht="15">
      <c r="A343" s="91" t="s">
        <v>1465</v>
      </c>
      <c r="B343" s="91">
        <v>2</v>
      </c>
      <c r="C343" s="135">
        <v>0.005590198700180357</v>
      </c>
      <c r="D343" s="91" t="s">
        <v>1300</v>
      </c>
      <c r="E343" s="91" t="b">
        <v>1</v>
      </c>
      <c r="F343" s="91" t="b">
        <v>0</v>
      </c>
      <c r="G343" s="91" t="b">
        <v>0</v>
      </c>
    </row>
    <row r="344" spans="1:7" ht="15">
      <c r="A344" s="91" t="s">
        <v>1466</v>
      </c>
      <c r="B344" s="91">
        <v>2</v>
      </c>
      <c r="C344" s="135">
        <v>0.005590198700180357</v>
      </c>
      <c r="D344" s="91" t="s">
        <v>1300</v>
      </c>
      <c r="E344" s="91" t="b">
        <v>0</v>
      </c>
      <c r="F344" s="91" t="b">
        <v>0</v>
      </c>
      <c r="G344" s="91" t="b">
        <v>0</v>
      </c>
    </row>
    <row r="345" spans="1:7" ht="15">
      <c r="A345" s="91" t="s">
        <v>1854</v>
      </c>
      <c r="B345" s="91">
        <v>2</v>
      </c>
      <c r="C345" s="135">
        <v>0.005590198700180357</v>
      </c>
      <c r="D345" s="91" t="s">
        <v>1300</v>
      </c>
      <c r="E345" s="91" t="b">
        <v>0</v>
      </c>
      <c r="F345" s="91" t="b">
        <v>0</v>
      </c>
      <c r="G345" s="91" t="b">
        <v>0</v>
      </c>
    </row>
    <row r="346" spans="1:7" ht="15">
      <c r="A346" s="91" t="s">
        <v>1855</v>
      </c>
      <c r="B346" s="91">
        <v>2</v>
      </c>
      <c r="C346" s="135">
        <v>0.015146706499036901</v>
      </c>
      <c r="D346" s="91" t="s">
        <v>1300</v>
      </c>
      <c r="E346" s="91" t="b">
        <v>0</v>
      </c>
      <c r="F346" s="91" t="b">
        <v>0</v>
      </c>
      <c r="G346" s="91" t="b">
        <v>0</v>
      </c>
    </row>
    <row r="347" spans="1:7" ht="15">
      <c r="A347" s="91" t="s">
        <v>1414</v>
      </c>
      <c r="B347" s="91">
        <v>2</v>
      </c>
      <c r="C347" s="135">
        <v>0.005590198700180357</v>
      </c>
      <c r="D347" s="91" t="s">
        <v>1300</v>
      </c>
      <c r="E347" s="91" t="b">
        <v>0</v>
      </c>
      <c r="F347" s="91" t="b">
        <v>0</v>
      </c>
      <c r="G347" s="91" t="b">
        <v>0</v>
      </c>
    </row>
    <row r="348" spans="1:7" ht="15">
      <c r="A348" s="91" t="s">
        <v>1378</v>
      </c>
      <c r="B348" s="91">
        <v>2</v>
      </c>
      <c r="C348" s="135">
        <v>0.005590198700180357</v>
      </c>
      <c r="D348" s="91" t="s">
        <v>1300</v>
      </c>
      <c r="E348" s="91" t="b">
        <v>0</v>
      </c>
      <c r="F348" s="91" t="b">
        <v>0</v>
      </c>
      <c r="G348" s="91" t="b">
        <v>0</v>
      </c>
    </row>
    <row r="349" spans="1:7" ht="15">
      <c r="A349" s="91" t="s">
        <v>1468</v>
      </c>
      <c r="B349" s="91">
        <v>2</v>
      </c>
      <c r="C349" s="135">
        <v>0</v>
      </c>
      <c r="D349" s="91" t="s">
        <v>1301</v>
      </c>
      <c r="E349" s="91" t="b">
        <v>0</v>
      </c>
      <c r="F349" s="91" t="b">
        <v>0</v>
      </c>
      <c r="G349" s="91" t="b">
        <v>0</v>
      </c>
    </row>
    <row r="350" spans="1:7" ht="15">
      <c r="A350" s="91" t="s">
        <v>1414</v>
      </c>
      <c r="B350" s="91">
        <v>2</v>
      </c>
      <c r="C350" s="135">
        <v>0</v>
      </c>
      <c r="D350" s="91" t="s">
        <v>1301</v>
      </c>
      <c r="E350" s="91" t="b">
        <v>0</v>
      </c>
      <c r="F350" s="91" t="b">
        <v>0</v>
      </c>
      <c r="G350" s="91" t="b">
        <v>0</v>
      </c>
    </row>
    <row r="351" spans="1:7" ht="15">
      <c r="A351" s="91" t="s">
        <v>1470</v>
      </c>
      <c r="B351" s="91">
        <v>2</v>
      </c>
      <c r="C351" s="135">
        <v>0</v>
      </c>
      <c r="D351" s="91" t="s">
        <v>1302</v>
      </c>
      <c r="E351" s="91" t="b">
        <v>0</v>
      </c>
      <c r="F351" s="91" t="b">
        <v>0</v>
      </c>
      <c r="G351" s="91" t="b">
        <v>0</v>
      </c>
    </row>
    <row r="352" spans="1:7" ht="15">
      <c r="A352" s="91" t="s">
        <v>1471</v>
      </c>
      <c r="B352" s="91">
        <v>2</v>
      </c>
      <c r="C352" s="135">
        <v>0</v>
      </c>
      <c r="D352" s="91" t="s">
        <v>1302</v>
      </c>
      <c r="E352" s="91" t="b">
        <v>0</v>
      </c>
      <c r="F352" s="91" t="b">
        <v>0</v>
      </c>
      <c r="G352" s="91" t="b">
        <v>0</v>
      </c>
    </row>
    <row r="353" spans="1:7" ht="15">
      <c r="A353" s="91" t="s">
        <v>1739</v>
      </c>
      <c r="B353" s="91">
        <v>9</v>
      </c>
      <c r="C353" s="135">
        <v>0</v>
      </c>
      <c r="D353" s="91" t="s">
        <v>1304</v>
      </c>
      <c r="E353" s="91" t="b">
        <v>0</v>
      </c>
      <c r="F353" s="91" t="b">
        <v>0</v>
      </c>
      <c r="G353" s="91" t="b">
        <v>0</v>
      </c>
    </row>
    <row r="354" spans="1:7" ht="15">
      <c r="A354" s="91" t="s">
        <v>1753</v>
      </c>
      <c r="B354" s="91">
        <v>3</v>
      </c>
      <c r="C354" s="135">
        <v>0</v>
      </c>
      <c r="D354" s="91" t="s">
        <v>1304</v>
      </c>
      <c r="E354" s="91" t="b">
        <v>0</v>
      </c>
      <c r="F354" s="91" t="b">
        <v>0</v>
      </c>
      <c r="G354" s="91" t="b">
        <v>0</v>
      </c>
    </row>
    <row r="355" spans="1:7" ht="15">
      <c r="A355" s="91" t="s">
        <v>1744</v>
      </c>
      <c r="B355" s="91">
        <v>3</v>
      </c>
      <c r="C355" s="135">
        <v>0</v>
      </c>
      <c r="D355" s="91" t="s">
        <v>1304</v>
      </c>
      <c r="E355" s="91" t="b">
        <v>0</v>
      </c>
      <c r="F355" s="91" t="b">
        <v>0</v>
      </c>
      <c r="G355" s="91" t="b">
        <v>0</v>
      </c>
    </row>
    <row r="356" spans="1:7" ht="15">
      <c r="A356" s="91" t="s">
        <v>1424</v>
      </c>
      <c r="B356" s="91">
        <v>3</v>
      </c>
      <c r="C356" s="135">
        <v>0</v>
      </c>
      <c r="D356" s="91" t="s">
        <v>1304</v>
      </c>
      <c r="E356" s="91" t="b">
        <v>0</v>
      </c>
      <c r="F356" s="91" t="b">
        <v>0</v>
      </c>
      <c r="G356" s="91" t="b">
        <v>0</v>
      </c>
    </row>
    <row r="357" spans="1:7" ht="15">
      <c r="A357" s="91" t="s">
        <v>1748</v>
      </c>
      <c r="B357" s="91">
        <v>3</v>
      </c>
      <c r="C357" s="135">
        <v>0</v>
      </c>
      <c r="D357" s="91" t="s">
        <v>1304</v>
      </c>
      <c r="E357" s="91" t="b">
        <v>0</v>
      </c>
      <c r="F357" s="91" t="b">
        <v>0</v>
      </c>
      <c r="G357" s="91" t="b">
        <v>0</v>
      </c>
    </row>
    <row r="358" spans="1:7" ht="15">
      <c r="A358" s="91" t="s">
        <v>1416</v>
      </c>
      <c r="B358" s="91">
        <v>3</v>
      </c>
      <c r="C358" s="135">
        <v>0</v>
      </c>
      <c r="D358" s="91" t="s">
        <v>1304</v>
      </c>
      <c r="E358" s="91" t="b">
        <v>0</v>
      </c>
      <c r="F358" s="91" t="b">
        <v>0</v>
      </c>
      <c r="G358" s="91" t="b">
        <v>0</v>
      </c>
    </row>
    <row r="359" spans="1:7" ht="15">
      <c r="A359" s="91" t="s">
        <v>391</v>
      </c>
      <c r="B359" s="91">
        <v>3</v>
      </c>
      <c r="C359" s="135">
        <v>0</v>
      </c>
      <c r="D359" s="91" t="s">
        <v>1304</v>
      </c>
      <c r="E359" s="91" t="b">
        <v>0</v>
      </c>
      <c r="F359" s="91" t="b">
        <v>0</v>
      </c>
      <c r="G359" s="91" t="b">
        <v>0</v>
      </c>
    </row>
    <row r="360" spans="1:7" ht="15">
      <c r="A360" s="91" t="s">
        <v>1378</v>
      </c>
      <c r="B360" s="91">
        <v>3</v>
      </c>
      <c r="C360" s="135">
        <v>0</v>
      </c>
      <c r="D360" s="91" t="s">
        <v>1304</v>
      </c>
      <c r="E360" s="91" t="b">
        <v>0</v>
      </c>
      <c r="F360" s="91" t="b">
        <v>0</v>
      </c>
      <c r="G360" s="91" t="b">
        <v>0</v>
      </c>
    </row>
    <row r="361" spans="1:7" ht="15">
      <c r="A361" s="91" t="s">
        <v>1745</v>
      </c>
      <c r="B361" s="91">
        <v>3</v>
      </c>
      <c r="C361" s="135">
        <v>0</v>
      </c>
      <c r="D361" s="91" t="s">
        <v>1304</v>
      </c>
      <c r="E361" s="91" t="b">
        <v>0</v>
      </c>
      <c r="F361" s="91" t="b">
        <v>1</v>
      </c>
      <c r="G361" s="91" t="b">
        <v>0</v>
      </c>
    </row>
    <row r="362" spans="1:7" ht="15">
      <c r="A362" s="91" t="s">
        <v>1395</v>
      </c>
      <c r="B362" s="91">
        <v>3</v>
      </c>
      <c r="C362" s="135">
        <v>0</v>
      </c>
      <c r="D362" s="91" t="s">
        <v>1304</v>
      </c>
      <c r="E362" s="91" t="b">
        <v>0</v>
      </c>
      <c r="F362" s="91" t="b">
        <v>0</v>
      </c>
      <c r="G362" s="91" t="b">
        <v>0</v>
      </c>
    </row>
    <row r="363" spans="1:7" ht="15">
      <c r="A363" s="91" t="s">
        <v>242</v>
      </c>
      <c r="B363" s="91">
        <v>2</v>
      </c>
      <c r="C363" s="135">
        <v>0.006644953171912499</v>
      </c>
      <c r="D363" s="91" t="s">
        <v>1304</v>
      </c>
      <c r="E363" s="91" t="b">
        <v>0</v>
      </c>
      <c r="F363" s="91" t="b">
        <v>0</v>
      </c>
      <c r="G363" s="91" t="b">
        <v>0</v>
      </c>
    </row>
    <row r="364" spans="1:7" ht="15">
      <c r="A364" s="91" t="s">
        <v>1825</v>
      </c>
      <c r="B364" s="91">
        <v>2</v>
      </c>
      <c r="C364" s="135">
        <v>0.006644953171912499</v>
      </c>
      <c r="D364" s="91" t="s">
        <v>1304</v>
      </c>
      <c r="E364" s="91" t="b">
        <v>0</v>
      </c>
      <c r="F364" s="91" t="b">
        <v>0</v>
      </c>
      <c r="G364" s="91" t="b">
        <v>0</v>
      </c>
    </row>
    <row r="365" spans="1:7" ht="15">
      <c r="A365" s="91" t="s">
        <v>1742</v>
      </c>
      <c r="B365" s="91">
        <v>6</v>
      </c>
      <c r="C365" s="135">
        <v>0</v>
      </c>
      <c r="D365" s="91" t="s">
        <v>1305</v>
      </c>
      <c r="E365" s="91" t="b">
        <v>0</v>
      </c>
      <c r="F365" s="91" t="b">
        <v>0</v>
      </c>
      <c r="G365" s="91" t="b">
        <v>0</v>
      </c>
    </row>
    <row r="366" spans="1:7" ht="15">
      <c r="A366" s="91" t="s">
        <v>1754</v>
      </c>
      <c r="B366" s="91">
        <v>3</v>
      </c>
      <c r="C366" s="135">
        <v>0</v>
      </c>
      <c r="D366" s="91" t="s">
        <v>1305</v>
      </c>
      <c r="E366" s="91" t="b">
        <v>0</v>
      </c>
      <c r="F366" s="91" t="b">
        <v>0</v>
      </c>
      <c r="G366" s="91" t="b">
        <v>0</v>
      </c>
    </row>
    <row r="367" spans="1:7" ht="15">
      <c r="A367" s="91" t="s">
        <v>1777</v>
      </c>
      <c r="B367" s="91">
        <v>3</v>
      </c>
      <c r="C367" s="135">
        <v>0</v>
      </c>
      <c r="D367" s="91" t="s">
        <v>1305</v>
      </c>
      <c r="E367" s="91" t="b">
        <v>0</v>
      </c>
      <c r="F367" s="91" t="b">
        <v>0</v>
      </c>
      <c r="G367" s="91" t="b">
        <v>0</v>
      </c>
    </row>
    <row r="368" spans="1:7" ht="15">
      <c r="A368" s="91" t="s">
        <v>1845</v>
      </c>
      <c r="B368" s="91">
        <v>2</v>
      </c>
      <c r="C368" s="135">
        <v>0</v>
      </c>
      <c r="D368" s="91" t="s">
        <v>1305</v>
      </c>
      <c r="E368" s="91" t="b">
        <v>0</v>
      </c>
      <c r="F368" s="91" t="b">
        <v>0</v>
      </c>
      <c r="G368" s="91" t="b">
        <v>0</v>
      </c>
    </row>
    <row r="369" spans="1:7" ht="15">
      <c r="A369" s="91" t="s">
        <v>1846</v>
      </c>
      <c r="B369" s="91">
        <v>2</v>
      </c>
      <c r="C369" s="135">
        <v>0</v>
      </c>
      <c r="D369" s="91" t="s">
        <v>1305</v>
      </c>
      <c r="E369" s="91" t="b">
        <v>0</v>
      </c>
      <c r="F369" s="91" t="b">
        <v>0</v>
      </c>
      <c r="G369" s="91" t="b">
        <v>0</v>
      </c>
    </row>
    <row r="370" spans="1:7" ht="15">
      <c r="A370" s="91" t="s">
        <v>1414</v>
      </c>
      <c r="B370" s="91">
        <v>2</v>
      </c>
      <c r="C370" s="135">
        <v>0</v>
      </c>
      <c r="D370" s="91" t="s">
        <v>1306</v>
      </c>
      <c r="E370" s="91" t="b">
        <v>0</v>
      </c>
      <c r="F370" s="91" t="b">
        <v>0</v>
      </c>
      <c r="G370" s="91" t="b">
        <v>0</v>
      </c>
    </row>
    <row r="371" spans="1:7" ht="15">
      <c r="A371" s="91" t="s">
        <v>1484</v>
      </c>
      <c r="B371" s="91">
        <v>2</v>
      </c>
      <c r="C371" s="135">
        <v>0</v>
      </c>
      <c r="D371" s="91" t="s">
        <v>1307</v>
      </c>
      <c r="E371" s="91" t="b">
        <v>0</v>
      </c>
      <c r="F371" s="91" t="b">
        <v>0</v>
      </c>
      <c r="G371" s="91" t="b">
        <v>0</v>
      </c>
    </row>
    <row r="372" spans="1:7" ht="15">
      <c r="A372" s="91" t="s">
        <v>1468</v>
      </c>
      <c r="B372" s="91">
        <v>5</v>
      </c>
      <c r="C372" s="135">
        <v>0</v>
      </c>
      <c r="D372" s="91" t="s">
        <v>1308</v>
      </c>
      <c r="E372" s="91" t="b">
        <v>0</v>
      </c>
      <c r="F372" s="91" t="b">
        <v>0</v>
      </c>
      <c r="G372" s="91" t="b">
        <v>0</v>
      </c>
    </row>
    <row r="373" spans="1:7" ht="15">
      <c r="A373" s="91" t="s">
        <v>1749</v>
      </c>
      <c r="B373" s="91">
        <v>3</v>
      </c>
      <c r="C373" s="135">
        <v>0</v>
      </c>
      <c r="D373" s="91" t="s">
        <v>1308</v>
      </c>
      <c r="E373" s="91" t="b">
        <v>0</v>
      </c>
      <c r="F373" s="91" t="b">
        <v>1</v>
      </c>
      <c r="G373" s="91" t="b">
        <v>0</v>
      </c>
    </row>
    <row r="374" spans="1:7" ht="15">
      <c r="A374" s="91" t="s">
        <v>1740</v>
      </c>
      <c r="B374" s="91">
        <v>2</v>
      </c>
      <c r="C374" s="135">
        <v>0</v>
      </c>
      <c r="D374" s="91" t="s">
        <v>1308</v>
      </c>
      <c r="E374" s="91" t="b">
        <v>0</v>
      </c>
      <c r="F374" s="91" t="b">
        <v>0</v>
      </c>
      <c r="G374" s="91" t="b">
        <v>0</v>
      </c>
    </row>
    <row r="375" spans="1:7" ht="15">
      <c r="A375" s="91" t="s">
        <v>1803</v>
      </c>
      <c r="B375" s="91">
        <v>2</v>
      </c>
      <c r="C375" s="135">
        <v>0</v>
      </c>
      <c r="D375" s="91" t="s">
        <v>1308</v>
      </c>
      <c r="E375" s="91" t="b">
        <v>0</v>
      </c>
      <c r="F375" s="91" t="b">
        <v>0</v>
      </c>
      <c r="G375" s="91" t="b">
        <v>0</v>
      </c>
    </row>
    <row r="376" spans="1:7" ht="15">
      <c r="A376" s="91" t="s">
        <v>1804</v>
      </c>
      <c r="B376" s="91">
        <v>2</v>
      </c>
      <c r="C376" s="135">
        <v>0</v>
      </c>
      <c r="D376" s="91" t="s">
        <v>1308</v>
      </c>
      <c r="E376" s="91" t="b">
        <v>0</v>
      </c>
      <c r="F376" s="91" t="b">
        <v>0</v>
      </c>
      <c r="G376" s="91" t="b">
        <v>0</v>
      </c>
    </row>
    <row r="377" spans="1:7" ht="15">
      <c r="A377" s="91" t="s">
        <v>1805</v>
      </c>
      <c r="B377" s="91">
        <v>2</v>
      </c>
      <c r="C377" s="135">
        <v>0</v>
      </c>
      <c r="D377" s="91" t="s">
        <v>1308</v>
      </c>
      <c r="E377" s="91" t="b">
        <v>0</v>
      </c>
      <c r="F377" s="91" t="b">
        <v>0</v>
      </c>
      <c r="G377" s="91" t="b">
        <v>0</v>
      </c>
    </row>
    <row r="378" spans="1:7" ht="15">
      <c r="A378" s="91" t="s">
        <v>1806</v>
      </c>
      <c r="B378" s="91">
        <v>2</v>
      </c>
      <c r="C378" s="135">
        <v>0</v>
      </c>
      <c r="D378" s="91" t="s">
        <v>1308</v>
      </c>
      <c r="E378" s="91" t="b">
        <v>0</v>
      </c>
      <c r="F378" s="91" t="b">
        <v>0</v>
      </c>
      <c r="G378" s="91" t="b">
        <v>0</v>
      </c>
    </row>
    <row r="379" spans="1:7" ht="15">
      <c r="A379" s="91" t="s">
        <v>1807</v>
      </c>
      <c r="B379" s="91">
        <v>2</v>
      </c>
      <c r="C379" s="135">
        <v>0</v>
      </c>
      <c r="D379" s="91" t="s">
        <v>1308</v>
      </c>
      <c r="E379" s="91" t="b">
        <v>1</v>
      </c>
      <c r="F379" s="91" t="b">
        <v>0</v>
      </c>
      <c r="G379" s="91" t="b">
        <v>0</v>
      </c>
    </row>
    <row r="380" spans="1:7" ht="15">
      <c r="A380" s="91" t="s">
        <v>1378</v>
      </c>
      <c r="B380" s="91">
        <v>2</v>
      </c>
      <c r="C380" s="135">
        <v>0</v>
      </c>
      <c r="D380" s="91" t="s">
        <v>1308</v>
      </c>
      <c r="E380" s="91" t="b">
        <v>0</v>
      </c>
      <c r="F380" s="91" t="b">
        <v>0</v>
      </c>
      <c r="G380" s="91" t="b">
        <v>0</v>
      </c>
    </row>
    <row r="381" spans="1:7" ht="15">
      <c r="A381" s="91" t="s">
        <v>1808</v>
      </c>
      <c r="B381" s="91">
        <v>2</v>
      </c>
      <c r="C381" s="135">
        <v>0</v>
      </c>
      <c r="D381" s="91" t="s">
        <v>1308</v>
      </c>
      <c r="E381" s="91" t="b">
        <v>0</v>
      </c>
      <c r="F381" s="91" t="b">
        <v>0</v>
      </c>
      <c r="G381" s="91" t="b">
        <v>0</v>
      </c>
    </row>
    <row r="382" spans="1:7" ht="15">
      <c r="A382" s="91" t="s">
        <v>1809</v>
      </c>
      <c r="B382" s="91">
        <v>2</v>
      </c>
      <c r="C382" s="135">
        <v>0</v>
      </c>
      <c r="D382" s="91" t="s">
        <v>1308</v>
      </c>
      <c r="E382" s="91" t="b">
        <v>0</v>
      </c>
      <c r="F382" s="91" t="b">
        <v>0</v>
      </c>
      <c r="G382" s="91" t="b">
        <v>0</v>
      </c>
    </row>
    <row r="383" spans="1:7" ht="15">
      <c r="A383" s="91" t="s">
        <v>1826</v>
      </c>
      <c r="B383" s="91">
        <v>2</v>
      </c>
      <c r="C383" s="135">
        <v>0</v>
      </c>
      <c r="D383" s="91" t="s">
        <v>1313</v>
      </c>
      <c r="E383" s="91" t="b">
        <v>0</v>
      </c>
      <c r="F383" s="91" t="b">
        <v>0</v>
      </c>
      <c r="G383" s="91" t="b">
        <v>0</v>
      </c>
    </row>
    <row r="384" spans="1:7" ht="15">
      <c r="A384" s="91" t="s">
        <v>1827</v>
      </c>
      <c r="B384" s="91">
        <v>2</v>
      </c>
      <c r="C384" s="135">
        <v>0</v>
      </c>
      <c r="D384" s="91" t="s">
        <v>1313</v>
      </c>
      <c r="E384" s="91" t="b">
        <v>0</v>
      </c>
      <c r="F384" s="91" t="b">
        <v>0</v>
      </c>
      <c r="G384" s="91" t="b">
        <v>0</v>
      </c>
    </row>
    <row r="385" spans="1:7" ht="15">
      <c r="A385" s="91" t="s">
        <v>1828</v>
      </c>
      <c r="B385" s="91">
        <v>2</v>
      </c>
      <c r="C385" s="135">
        <v>0</v>
      </c>
      <c r="D385" s="91" t="s">
        <v>1313</v>
      </c>
      <c r="E385" s="91" t="b">
        <v>0</v>
      </c>
      <c r="F385" s="91" t="b">
        <v>0</v>
      </c>
      <c r="G385" s="91" t="b">
        <v>0</v>
      </c>
    </row>
    <row r="386" spans="1:7" ht="15">
      <c r="A386" s="91" t="s">
        <v>1759</v>
      </c>
      <c r="B386" s="91">
        <v>2</v>
      </c>
      <c r="C386" s="135">
        <v>0</v>
      </c>
      <c r="D386" s="91" t="s">
        <v>1315</v>
      </c>
      <c r="E386" s="91" t="b">
        <v>0</v>
      </c>
      <c r="F386" s="91" t="b">
        <v>0</v>
      </c>
      <c r="G386" s="91" t="b">
        <v>0</v>
      </c>
    </row>
    <row r="387" spans="1:7" ht="15">
      <c r="A387" s="91" t="s">
        <v>1378</v>
      </c>
      <c r="B387" s="91">
        <v>2</v>
      </c>
      <c r="C387" s="135">
        <v>0</v>
      </c>
      <c r="D387" s="91" t="s">
        <v>1315</v>
      </c>
      <c r="E387" s="91" t="b">
        <v>0</v>
      </c>
      <c r="F387" s="91" t="b">
        <v>0</v>
      </c>
      <c r="G387" s="91" t="b">
        <v>0</v>
      </c>
    </row>
    <row r="388" spans="1:7" ht="15">
      <c r="A388" s="91" t="s">
        <v>1856</v>
      </c>
      <c r="B388" s="91">
        <v>2</v>
      </c>
      <c r="C388" s="135">
        <v>0</v>
      </c>
      <c r="D388" s="91" t="s">
        <v>1315</v>
      </c>
      <c r="E388" s="91" t="b">
        <v>0</v>
      </c>
      <c r="F388" s="91" t="b">
        <v>0</v>
      </c>
      <c r="G388" s="91" t="b">
        <v>0</v>
      </c>
    </row>
    <row r="389" spans="1:7" ht="15">
      <c r="A389" s="91" t="s">
        <v>1758</v>
      </c>
      <c r="B389" s="91">
        <v>2</v>
      </c>
      <c r="C389" s="135">
        <v>0</v>
      </c>
      <c r="D389" s="91" t="s">
        <v>1315</v>
      </c>
      <c r="E389" s="91" t="b">
        <v>0</v>
      </c>
      <c r="F389" s="91" t="b">
        <v>0</v>
      </c>
      <c r="G389" s="91" t="b">
        <v>0</v>
      </c>
    </row>
    <row r="390" spans="1:7" ht="15">
      <c r="A390" s="91" t="s">
        <v>1857</v>
      </c>
      <c r="B390" s="91">
        <v>2</v>
      </c>
      <c r="C390" s="135">
        <v>0</v>
      </c>
      <c r="D390" s="91" t="s">
        <v>1315</v>
      </c>
      <c r="E390" s="91" t="b">
        <v>0</v>
      </c>
      <c r="F390" s="91" t="b">
        <v>0</v>
      </c>
      <c r="G390" s="91" t="b">
        <v>0</v>
      </c>
    </row>
    <row r="391" spans="1:7" ht="15">
      <c r="A391" s="91" t="s">
        <v>1776</v>
      </c>
      <c r="B391" s="91">
        <v>2</v>
      </c>
      <c r="C391" s="135">
        <v>0</v>
      </c>
      <c r="D391" s="91" t="s">
        <v>1315</v>
      </c>
      <c r="E391" s="91" t="b">
        <v>0</v>
      </c>
      <c r="F391" s="91" t="b">
        <v>0</v>
      </c>
      <c r="G391" s="91" t="b">
        <v>0</v>
      </c>
    </row>
    <row r="392" spans="1:7" ht="15">
      <c r="A392" s="91" t="s">
        <v>1858</v>
      </c>
      <c r="B392" s="91">
        <v>2</v>
      </c>
      <c r="C392" s="135">
        <v>0</v>
      </c>
      <c r="D392" s="91" t="s">
        <v>1315</v>
      </c>
      <c r="E392" s="91" t="b">
        <v>0</v>
      </c>
      <c r="F392" s="91" t="b">
        <v>0</v>
      </c>
      <c r="G392" s="91" t="b">
        <v>0</v>
      </c>
    </row>
    <row r="393" spans="1:7" ht="15">
      <c r="A393" s="91" t="s">
        <v>1744</v>
      </c>
      <c r="B393" s="91">
        <v>2</v>
      </c>
      <c r="C393" s="135">
        <v>0</v>
      </c>
      <c r="D393" s="91" t="s">
        <v>1315</v>
      </c>
      <c r="E393" s="91" t="b">
        <v>0</v>
      </c>
      <c r="F393" s="91" t="b">
        <v>0</v>
      </c>
      <c r="G393" s="91" t="b">
        <v>0</v>
      </c>
    </row>
    <row r="394" spans="1:7" ht="15">
      <c r="A394" s="91" t="s">
        <v>626</v>
      </c>
      <c r="B394" s="91">
        <v>2</v>
      </c>
      <c r="C394" s="135">
        <v>0</v>
      </c>
      <c r="D394" s="91" t="s">
        <v>1315</v>
      </c>
      <c r="E394" s="91" t="b">
        <v>0</v>
      </c>
      <c r="F394" s="91" t="b">
        <v>0</v>
      </c>
      <c r="G394" s="91" t="b">
        <v>0</v>
      </c>
    </row>
    <row r="395" spans="1:7" ht="15">
      <c r="A395" s="91" t="s">
        <v>1859</v>
      </c>
      <c r="B395" s="91">
        <v>2</v>
      </c>
      <c r="C395" s="135">
        <v>0</v>
      </c>
      <c r="D395" s="91" t="s">
        <v>1315</v>
      </c>
      <c r="E395" s="91" t="b">
        <v>0</v>
      </c>
      <c r="F395" s="91" t="b">
        <v>0</v>
      </c>
      <c r="G395" s="91" t="b">
        <v>0</v>
      </c>
    </row>
    <row r="396" spans="1:7" ht="15">
      <c r="A396" s="91" t="s">
        <v>1424</v>
      </c>
      <c r="B396" s="91">
        <v>2</v>
      </c>
      <c r="C396" s="135">
        <v>0</v>
      </c>
      <c r="D396" s="91" t="s">
        <v>1315</v>
      </c>
      <c r="E396" s="91" t="b">
        <v>0</v>
      </c>
      <c r="F396" s="91" t="b">
        <v>0</v>
      </c>
      <c r="G396" s="91" t="b">
        <v>0</v>
      </c>
    </row>
    <row r="397" spans="1:7" ht="15">
      <c r="A397" s="91" t="s">
        <v>1765</v>
      </c>
      <c r="B397" s="91">
        <v>2</v>
      </c>
      <c r="C397" s="135">
        <v>0</v>
      </c>
      <c r="D397" s="91" t="s">
        <v>1315</v>
      </c>
      <c r="E397" s="91" t="b">
        <v>0</v>
      </c>
      <c r="F397" s="91" t="b">
        <v>0</v>
      </c>
      <c r="G397" s="91" t="b">
        <v>0</v>
      </c>
    </row>
    <row r="398" spans="1:7" ht="15">
      <c r="A398" s="91" t="s">
        <v>1764</v>
      </c>
      <c r="B398" s="91">
        <v>2</v>
      </c>
      <c r="C398" s="135">
        <v>0</v>
      </c>
      <c r="D398" s="91" t="s">
        <v>1315</v>
      </c>
      <c r="E398" s="91" t="b">
        <v>0</v>
      </c>
      <c r="F398" s="91" t="b">
        <v>0</v>
      </c>
      <c r="G398" s="91" t="b">
        <v>0</v>
      </c>
    </row>
    <row r="399" spans="1:7" ht="15">
      <c r="A399" s="91" t="s">
        <v>391</v>
      </c>
      <c r="B399" s="91">
        <v>2</v>
      </c>
      <c r="C399" s="135">
        <v>0</v>
      </c>
      <c r="D399" s="91" t="s">
        <v>1315</v>
      </c>
      <c r="E399" s="91" t="b">
        <v>0</v>
      </c>
      <c r="F399" s="91" t="b">
        <v>0</v>
      </c>
      <c r="G399" s="91" t="b">
        <v>0</v>
      </c>
    </row>
    <row r="400" spans="1:7" ht="15">
      <c r="A400" s="91" t="s">
        <v>1414</v>
      </c>
      <c r="B400" s="91">
        <v>2</v>
      </c>
      <c r="C400" s="135">
        <v>0.013683181621090055</v>
      </c>
      <c r="D400" s="91" t="s">
        <v>1315</v>
      </c>
      <c r="E400" s="91" t="b">
        <v>0</v>
      </c>
      <c r="F400" s="91" t="b">
        <v>0</v>
      </c>
      <c r="G400" s="91" t="b">
        <v>0</v>
      </c>
    </row>
    <row r="401" spans="1:7" ht="15">
      <c r="A401" s="91" t="s">
        <v>1860</v>
      </c>
      <c r="B401" s="91">
        <v>2</v>
      </c>
      <c r="C401" s="135">
        <v>0.013683181621090055</v>
      </c>
      <c r="D401" s="91" t="s">
        <v>1315</v>
      </c>
      <c r="E401" s="91" t="b">
        <v>0</v>
      </c>
      <c r="F401" s="91" t="b">
        <v>0</v>
      </c>
      <c r="G401" s="91" t="b">
        <v>0</v>
      </c>
    </row>
    <row r="402" spans="1:7" ht="15">
      <c r="A402" s="91" t="s">
        <v>1791</v>
      </c>
      <c r="B402" s="91">
        <v>2</v>
      </c>
      <c r="C402" s="135">
        <v>0</v>
      </c>
      <c r="D402" s="91" t="s">
        <v>1316</v>
      </c>
      <c r="E402" s="91" t="b">
        <v>0</v>
      </c>
      <c r="F402" s="91" t="b">
        <v>0</v>
      </c>
      <c r="G402" s="91" t="b">
        <v>0</v>
      </c>
    </row>
    <row r="403" spans="1:7" ht="15">
      <c r="A403" s="91" t="s">
        <v>1779</v>
      </c>
      <c r="B403" s="91">
        <v>2</v>
      </c>
      <c r="C403" s="135">
        <v>0</v>
      </c>
      <c r="D403" s="91" t="s">
        <v>1316</v>
      </c>
      <c r="E403" s="91" t="b">
        <v>0</v>
      </c>
      <c r="F403" s="91" t="b">
        <v>0</v>
      </c>
      <c r="G403" s="91" t="b">
        <v>0</v>
      </c>
    </row>
    <row r="404" spans="1:7" ht="15">
      <c r="A404" s="91" t="s">
        <v>1790</v>
      </c>
      <c r="B404" s="91">
        <v>2</v>
      </c>
      <c r="C404" s="135">
        <v>0</v>
      </c>
      <c r="D404" s="91" t="s">
        <v>1316</v>
      </c>
      <c r="E404" s="91" t="b">
        <v>0</v>
      </c>
      <c r="F404" s="91" t="b">
        <v>0</v>
      </c>
      <c r="G404" s="91" t="b">
        <v>0</v>
      </c>
    </row>
    <row r="405" spans="1:7" ht="15">
      <c r="A405" s="91" t="s">
        <v>1746</v>
      </c>
      <c r="B405" s="91">
        <v>2</v>
      </c>
      <c r="C405" s="135">
        <v>0</v>
      </c>
      <c r="D405" s="91" t="s">
        <v>1316</v>
      </c>
      <c r="E405" s="91" t="b">
        <v>1</v>
      </c>
      <c r="F405" s="91" t="b">
        <v>0</v>
      </c>
      <c r="G405" s="91" t="b">
        <v>0</v>
      </c>
    </row>
    <row r="406" spans="1:7" ht="15">
      <c r="A406" s="91" t="s">
        <v>1414</v>
      </c>
      <c r="B406" s="91">
        <v>2</v>
      </c>
      <c r="C406" s="135">
        <v>0</v>
      </c>
      <c r="D406" s="91" t="s">
        <v>1316</v>
      </c>
      <c r="E406" s="91" t="b">
        <v>0</v>
      </c>
      <c r="F406" s="91" t="b">
        <v>0</v>
      </c>
      <c r="G406" s="91" t="b">
        <v>0</v>
      </c>
    </row>
    <row r="407" spans="1:7" ht="15">
      <c r="A407" s="91" t="s">
        <v>1861</v>
      </c>
      <c r="B407" s="91">
        <v>2</v>
      </c>
      <c r="C407" s="135">
        <v>0</v>
      </c>
      <c r="D407" s="91" t="s">
        <v>1316</v>
      </c>
      <c r="E407" s="91" t="b">
        <v>0</v>
      </c>
      <c r="F407" s="91" t="b">
        <v>0</v>
      </c>
      <c r="G407" s="91" t="b">
        <v>0</v>
      </c>
    </row>
    <row r="408" spans="1:7" ht="15">
      <c r="A408" s="91" t="s">
        <v>1862</v>
      </c>
      <c r="B408" s="91">
        <v>2</v>
      </c>
      <c r="C408" s="135">
        <v>0</v>
      </c>
      <c r="D408" s="91" t="s">
        <v>1316</v>
      </c>
      <c r="E408" s="91" t="b">
        <v>0</v>
      </c>
      <c r="F408" s="91" t="b">
        <v>0</v>
      </c>
      <c r="G408" s="91" t="b">
        <v>0</v>
      </c>
    </row>
    <row r="409" spans="1:7" ht="15">
      <c r="A409" s="91" t="s">
        <v>1863</v>
      </c>
      <c r="B409" s="91">
        <v>2</v>
      </c>
      <c r="C409" s="135">
        <v>0</v>
      </c>
      <c r="D409" s="91" t="s">
        <v>1316</v>
      </c>
      <c r="E409" s="91" t="b">
        <v>1</v>
      </c>
      <c r="F409" s="91" t="b">
        <v>0</v>
      </c>
      <c r="G409" s="91" t="b">
        <v>0</v>
      </c>
    </row>
    <row r="410" spans="1:7" ht="15">
      <c r="A410" s="91" t="s">
        <v>1864</v>
      </c>
      <c r="B410" s="91">
        <v>2</v>
      </c>
      <c r="C410" s="135">
        <v>0</v>
      </c>
      <c r="D410" s="91" t="s">
        <v>1316</v>
      </c>
      <c r="E410" s="91" t="b">
        <v>0</v>
      </c>
      <c r="F410" s="91" t="b">
        <v>0</v>
      </c>
      <c r="G410" s="91" t="b">
        <v>0</v>
      </c>
    </row>
    <row r="411" spans="1:7" ht="15">
      <c r="A411" s="91" t="s">
        <v>1865</v>
      </c>
      <c r="B411" s="91">
        <v>2</v>
      </c>
      <c r="C411" s="135">
        <v>0</v>
      </c>
      <c r="D411" s="91" t="s">
        <v>1316</v>
      </c>
      <c r="E411" s="91" t="b">
        <v>0</v>
      </c>
      <c r="F411" s="91" t="b">
        <v>0</v>
      </c>
      <c r="G411" s="91" t="b">
        <v>0</v>
      </c>
    </row>
    <row r="412" spans="1:7" ht="15">
      <c r="A412" s="91" t="s">
        <v>1866</v>
      </c>
      <c r="B412" s="91">
        <v>2</v>
      </c>
      <c r="C412" s="135">
        <v>0</v>
      </c>
      <c r="D412" s="91" t="s">
        <v>1316</v>
      </c>
      <c r="E412" s="91" t="b">
        <v>0</v>
      </c>
      <c r="F412" s="91" t="b">
        <v>0</v>
      </c>
      <c r="G412" s="91" t="b">
        <v>0</v>
      </c>
    </row>
    <row r="413" spans="1:7" ht="15">
      <c r="A413" s="91" t="s">
        <v>1867</v>
      </c>
      <c r="B413" s="91">
        <v>2</v>
      </c>
      <c r="C413" s="135">
        <v>0</v>
      </c>
      <c r="D413" s="91" t="s">
        <v>1316</v>
      </c>
      <c r="E413" s="91" t="b">
        <v>0</v>
      </c>
      <c r="F413" s="91" t="b">
        <v>0</v>
      </c>
      <c r="G413" s="91" t="b">
        <v>0</v>
      </c>
    </row>
    <row r="414" spans="1:7" ht="15">
      <c r="A414" s="91" t="s">
        <v>1868</v>
      </c>
      <c r="B414" s="91">
        <v>2</v>
      </c>
      <c r="C414" s="135">
        <v>0</v>
      </c>
      <c r="D414" s="91" t="s">
        <v>1316</v>
      </c>
      <c r="E414" s="91" t="b">
        <v>0</v>
      </c>
      <c r="F414" s="91" t="b">
        <v>0</v>
      </c>
      <c r="G414" s="91" t="b">
        <v>0</v>
      </c>
    </row>
    <row r="415" spans="1:7" ht="15">
      <c r="A415" s="91" t="s">
        <v>1434</v>
      </c>
      <c r="B415" s="91">
        <v>2</v>
      </c>
      <c r="C415" s="135">
        <v>0</v>
      </c>
      <c r="D415" s="91" t="s">
        <v>1316</v>
      </c>
      <c r="E415" s="91" t="b">
        <v>0</v>
      </c>
      <c r="F415" s="91" t="b">
        <v>0</v>
      </c>
      <c r="G415" s="91" t="b">
        <v>0</v>
      </c>
    </row>
    <row r="416" spans="1:7" ht="15">
      <c r="A416" s="91" t="s">
        <v>1869</v>
      </c>
      <c r="B416" s="91">
        <v>2</v>
      </c>
      <c r="C416" s="135">
        <v>0</v>
      </c>
      <c r="D416" s="91" t="s">
        <v>1316</v>
      </c>
      <c r="E416" s="91" t="b">
        <v>0</v>
      </c>
      <c r="F416" s="91" t="b">
        <v>0</v>
      </c>
      <c r="G416" s="91" t="b">
        <v>0</v>
      </c>
    </row>
    <row r="417" spans="1:7" ht="15">
      <c r="A417" s="91" t="s">
        <v>1872</v>
      </c>
      <c r="B417" s="91">
        <v>2</v>
      </c>
      <c r="C417" s="135">
        <v>0</v>
      </c>
      <c r="D417" s="91" t="s">
        <v>1317</v>
      </c>
      <c r="E417" s="91" t="b">
        <v>0</v>
      </c>
      <c r="F417" s="91" t="b">
        <v>0</v>
      </c>
      <c r="G417" s="91" t="b">
        <v>0</v>
      </c>
    </row>
    <row r="418" spans="1:7" ht="15">
      <c r="A418" s="91" t="s">
        <v>1873</v>
      </c>
      <c r="B418" s="91">
        <v>2</v>
      </c>
      <c r="C418" s="135">
        <v>0</v>
      </c>
      <c r="D418" s="91" t="s">
        <v>1317</v>
      </c>
      <c r="E418" s="91" t="b">
        <v>0</v>
      </c>
      <c r="F418" s="91" t="b">
        <v>0</v>
      </c>
      <c r="G418" s="91" t="b">
        <v>0</v>
      </c>
    </row>
    <row r="419" spans="1:7" ht="15">
      <c r="A419" s="91" t="s">
        <v>1874</v>
      </c>
      <c r="B419" s="91">
        <v>2</v>
      </c>
      <c r="C419" s="135">
        <v>0</v>
      </c>
      <c r="D419" s="91" t="s">
        <v>1317</v>
      </c>
      <c r="E419" s="91" t="b">
        <v>0</v>
      </c>
      <c r="F419" s="91" t="b">
        <v>0</v>
      </c>
      <c r="G419" s="91" t="b">
        <v>0</v>
      </c>
    </row>
    <row r="420" spans="1:7" ht="15">
      <c r="A420" s="91" t="s">
        <v>1769</v>
      </c>
      <c r="B420" s="91">
        <v>2</v>
      </c>
      <c r="C420" s="135">
        <v>0</v>
      </c>
      <c r="D420" s="91" t="s">
        <v>1317</v>
      </c>
      <c r="E420" s="91" t="b">
        <v>0</v>
      </c>
      <c r="F420" s="91" t="b">
        <v>0</v>
      </c>
      <c r="G420" s="91" t="b">
        <v>0</v>
      </c>
    </row>
    <row r="421" spans="1:7" ht="15">
      <c r="A421" s="91" t="s">
        <v>1740</v>
      </c>
      <c r="B421" s="91">
        <v>2</v>
      </c>
      <c r="C421" s="135">
        <v>0</v>
      </c>
      <c r="D421" s="91" t="s">
        <v>1317</v>
      </c>
      <c r="E421" s="91" t="b">
        <v>0</v>
      </c>
      <c r="F421" s="91" t="b">
        <v>0</v>
      </c>
      <c r="G421" s="91" t="b">
        <v>0</v>
      </c>
    </row>
    <row r="422" spans="1:7" ht="15">
      <c r="A422" s="91" t="s">
        <v>1875</v>
      </c>
      <c r="B422" s="91">
        <v>2</v>
      </c>
      <c r="C422" s="135">
        <v>0</v>
      </c>
      <c r="D422" s="91" t="s">
        <v>1317</v>
      </c>
      <c r="E422" s="91" t="b">
        <v>0</v>
      </c>
      <c r="F422" s="91" t="b">
        <v>0</v>
      </c>
      <c r="G422" s="91" t="b">
        <v>0</v>
      </c>
    </row>
    <row r="423" spans="1:7" ht="15">
      <c r="A423" s="91" t="s">
        <v>1876</v>
      </c>
      <c r="B423" s="91">
        <v>2</v>
      </c>
      <c r="C423" s="135">
        <v>0</v>
      </c>
      <c r="D423" s="91" t="s">
        <v>1317</v>
      </c>
      <c r="E423" s="91" t="b">
        <v>0</v>
      </c>
      <c r="F423" s="91" t="b">
        <v>0</v>
      </c>
      <c r="G423" s="91" t="b">
        <v>0</v>
      </c>
    </row>
    <row r="424" spans="1:7" ht="15">
      <c r="A424" s="91" t="s">
        <v>1877</v>
      </c>
      <c r="B424" s="91">
        <v>2</v>
      </c>
      <c r="C424" s="135">
        <v>0</v>
      </c>
      <c r="D424" s="91" t="s">
        <v>1317</v>
      </c>
      <c r="E424" s="91" t="b">
        <v>0</v>
      </c>
      <c r="F424" s="91" t="b">
        <v>0</v>
      </c>
      <c r="G424" s="91" t="b">
        <v>0</v>
      </c>
    </row>
    <row r="425" spans="1:7" ht="15">
      <c r="A425" s="91" t="s">
        <v>1758</v>
      </c>
      <c r="B425" s="91">
        <v>2</v>
      </c>
      <c r="C425" s="135">
        <v>0</v>
      </c>
      <c r="D425" s="91" t="s">
        <v>1317</v>
      </c>
      <c r="E425" s="91" t="b">
        <v>0</v>
      </c>
      <c r="F425" s="91" t="b">
        <v>0</v>
      </c>
      <c r="G425" s="91" t="b">
        <v>0</v>
      </c>
    </row>
    <row r="426" spans="1:7" ht="15">
      <c r="A426" s="91" t="s">
        <v>1878</v>
      </c>
      <c r="B426" s="91">
        <v>2</v>
      </c>
      <c r="C426" s="135">
        <v>0</v>
      </c>
      <c r="D426" s="91" t="s">
        <v>1317</v>
      </c>
      <c r="E426" s="91" t="b">
        <v>0</v>
      </c>
      <c r="F426" s="91" t="b">
        <v>0</v>
      </c>
      <c r="G426" s="91" t="b">
        <v>0</v>
      </c>
    </row>
    <row r="427" spans="1:7" ht="15">
      <c r="A427" s="91" t="s">
        <v>1778</v>
      </c>
      <c r="B427" s="91">
        <v>2</v>
      </c>
      <c r="C427" s="135">
        <v>0</v>
      </c>
      <c r="D427" s="91" t="s">
        <v>1317</v>
      </c>
      <c r="E427" s="91" t="b">
        <v>0</v>
      </c>
      <c r="F427" s="91" t="b">
        <v>0</v>
      </c>
      <c r="G427" s="91" t="b">
        <v>0</v>
      </c>
    </row>
    <row r="428" spans="1:7" ht="15">
      <c r="A428" s="91" t="s">
        <v>1741</v>
      </c>
      <c r="B428" s="91">
        <v>2</v>
      </c>
      <c r="C428" s="135">
        <v>0</v>
      </c>
      <c r="D428" s="91" t="s">
        <v>1317</v>
      </c>
      <c r="E428" s="91" t="b">
        <v>0</v>
      </c>
      <c r="F428" s="91" t="b">
        <v>0</v>
      </c>
      <c r="G428" s="91" t="b">
        <v>0</v>
      </c>
    </row>
    <row r="429" spans="1:7" ht="15">
      <c r="A429" s="91" t="s">
        <v>1747</v>
      </c>
      <c r="B429" s="91">
        <v>2</v>
      </c>
      <c r="C429" s="135">
        <v>0</v>
      </c>
      <c r="D429" s="91" t="s">
        <v>1317</v>
      </c>
      <c r="E429" s="91" t="b">
        <v>0</v>
      </c>
      <c r="F429" s="91" t="b">
        <v>0</v>
      </c>
      <c r="G429" s="91" t="b">
        <v>0</v>
      </c>
    </row>
    <row r="430" spans="1:7" ht="15">
      <c r="A430" s="91" t="s">
        <v>1879</v>
      </c>
      <c r="B430" s="91">
        <v>2</v>
      </c>
      <c r="C430" s="135">
        <v>0</v>
      </c>
      <c r="D430" s="91" t="s">
        <v>1317</v>
      </c>
      <c r="E430" s="91" t="b">
        <v>0</v>
      </c>
      <c r="F430" s="91" t="b">
        <v>1</v>
      </c>
      <c r="G43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1888</v>
      </c>
      <c r="B1" s="13" t="s">
        <v>1889</v>
      </c>
      <c r="C1" s="13" t="s">
        <v>1882</v>
      </c>
      <c r="D1" s="13" t="s">
        <v>1883</v>
      </c>
      <c r="E1" s="13" t="s">
        <v>1890</v>
      </c>
      <c r="F1" s="13" t="s">
        <v>144</v>
      </c>
      <c r="G1" s="13" t="s">
        <v>1891</v>
      </c>
      <c r="H1" s="13" t="s">
        <v>1892</v>
      </c>
      <c r="I1" s="13" t="s">
        <v>1893</v>
      </c>
      <c r="J1" s="13" t="s">
        <v>1894</v>
      </c>
      <c r="K1" s="13" t="s">
        <v>1895</v>
      </c>
      <c r="L1" s="13" t="s">
        <v>1896</v>
      </c>
    </row>
    <row r="2" spans="1:12" ht="15">
      <c r="A2" s="91" t="s">
        <v>1415</v>
      </c>
      <c r="B2" s="91" t="s">
        <v>391</v>
      </c>
      <c r="C2" s="91">
        <v>11</v>
      </c>
      <c r="D2" s="135">
        <v>0.006638504291851628</v>
      </c>
      <c r="E2" s="135">
        <v>1.246882114663932</v>
      </c>
      <c r="F2" s="91" t="s">
        <v>1884</v>
      </c>
      <c r="G2" s="91" t="b">
        <v>0</v>
      </c>
      <c r="H2" s="91" t="b">
        <v>0</v>
      </c>
      <c r="I2" s="91" t="b">
        <v>0</v>
      </c>
      <c r="J2" s="91" t="b">
        <v>0</v>
      </c>
      <c r="K2" s="91" t="b">
        <v>0</v>
      </c>
      <c r="L2" s="91" t="b">
        <v>0</v>
      </c>
    </row>
    <row r="3" spans="1:12" ht="15">
      <c r="A3" s="91" t="s">
        <v>1414</v>
      </c>
      <c r="B3" s="91" t="s">
        <v>1738</v>
      </c>
      <c r="C3" s="91">
        <v>10</v>
      </c>
      <c r="D3" s="135">
        <v>0.006035003901683298</v>
      </c>
      <c r="E3" s="135">
        <v>1.5765572917774433</v>
      </c>
      <c r="F3" s="91" t="s">
        <v>1884</v>
      </c>
      <c r="G3" s="91" t="b">
        <v>0</v>
      </c>
      <c r="H3" s="91" t="b">
        <v>0</v>
      </c>
      <c r="I3" s="91" t="b">
        <v>0</v>
      </c>
      <c r="J3" s="91" t="b">
        <v>0</v>
      </c>
      <c r="K3" s="91" t="b">
        <v>1</v>
      </c>
      <c r="L3" s="91" t="b">
        <v>0</v>
      </c>
    </row>
    <row r="4" spans="1:12" ht="15">
      <c r="A4" s="91" t="s">
        <v>1426</v>
      </c>
      <c r="B4" s="91" t="s">
        <v>1427</v>
      </c>
      <c r="C4" s="91">
        <v>8</v>
      </c>
      <c r="D4" s="135">
        <v>0.005440872768828419</v>
      </c>
      <c r="E4" s="135">
        <v>2.178617283105406</v>
      </c>
      <c r="F4" s="91" t="s">
        <v>1884</v>
      </c>
      <c r="G4" s="91" t="b">
        <v>0</v>
      </c>
      <c r="H4" s="91" t="b">
        <v>0</v>
      </c>
      <c r="I4" s="91" t="b">
        <v>0</v>
      </c>
      <c r="J4" s="91" t="b">
        <v>0</v>
      </c>
      <c r="K4" s="91" t="b">
        <v>0</v>
      </c>
      <c r="L4" s="91" t="b">
        <v>0</v>
      </c>
    </row>
    <row r="5" spans="1:12" ht="15">
      <c r="A5" s="91" t="s">
        <v>1427</v>
      </c>
      <c r="B5" s="91" t="s">
        <v>1428</v>
      </c>
      <c r="C5" s="91">
        <v>8</v>
      </c>
      <c r="D5" s="135">
        <v>0.005440872768828419</v>
      </c>
      <c r="E5" s="135">
        <v>2.178617283105406</v>
      </c>
      <c r="F5" s="91" t="s">
        <v>1884</v>
      </c>
      <c r="G5" s="91" t="b">
        <v>0</v>
      </c>
      <c r="H5" s="91" t="b">
        <v>0</v>
      </c>
      <c r="I5" s="91" t="b">
        <v>0</v>
      </c>
      <c r="J5" s="91" t="b">
        <v>0</v>
      </c>
      <c r="K5" s="91" t="b">
        <v>0</v>
      </c>
      <c r="L5" s="91" t="b">
        <v>0</v>
      </c>
    </row>
    <row r="6" spans="1:12" ht="15">
      <c r="A6" s="91" t="s">
        <v>1428</v>
      </c>
      <c r="B6" s="91" t="s">
        <v>1429</v>
      </c>
      <c r="C6" s="91">
        <v>8</v>
      </c>
      <c r="D6" s="135">
        <v>0.005440872768828419</v>
      </c>
      <c r="E6" s="135">
        <v>2.178617283105406</v>
      </c>
      <c r="F6" s="91" t="s">
        <v>1884</v>
      </c>
      <c r="G6" s="91" t="b">
        <v>0</v>
      </c>
      <c r="H6" s="91" t="b">
        <v>0</v>
      </c>
      <c r="I6" s="91" t="b">
        <v>0</v>
      </c>
      <c r="J6" s="91" t="b">
        <v>0</v>
      </c>
      <c r="K6" s="91" t="b">
        <v>1</v>
      </c>
      <c r="L6" s="91" t="b">
        <v>0</v>
      </c>
    </row>
    <row r="7" spans="1:12" ht="15">
      <c r="A7" s="91" t="s">
        <v>1429</v>
      </c>
      <c r="B7" s="91" t="s">
        <v>1430</v>
      </c>
      <c r="C7" s="91">
        <v>8</v>
      </c>
      <c r="D7" s="135">
        <v>0.005440872768828419</v>
      </c>
      <c r="E7" s="135">
        <v>2.178617283105406</v>
      </c>
      <c r="F7" s="91" t="s">
        <v>1884</v>
      </c>
      <c r="G7" s="91" t="b">
        <v>0</v>
      </c>
      <c r="H7" s="91" t="b">
        <v>1</v>
      </c>
      <c r="I7" s="91" t="b">
        <v>0</v>
      </c>
      <c r="J7" s="91" t="b">
        <v>0</v>
      </c>
      <c r="K7" s="91" t="b">
        <v>1</v>
      </c>
      <c r="L7" s="91" t="b">
        <v>0</v>
      </c>
    </row>
    <row r="8" spans="1:12" ht="15">
      <c r="A8" s="91" t="s">
        <v>1430</v>
      </c>
      <c r="B8" s="91" t="s">
        <v>1431</v>
      </c>
      <c r="C8" s="91">
        <v>8</v>
      </c>
      <c r="D8" s="135">
        <v>0.005440872768828419</v>
      </c>
      <c r="E8" s="135">
        <v>2.178617283105406</v>
      </c>
      <c r="F8" s="91" t="s">
        <v>1884</v>
      </c>
      <c r="G8" s="91" t="b">
        <v>0</v>
      </c>
      <c r="H8" s="91" t="b">
        <v>1</v>
      </c>
      <c r="I8" s="91" t="b">
        <v>0</v>
      </c>
      <c r="J8" s="91" t="b">
        <v>0</v>
      </c>
      <c r="K8" s="91" t="b">
        <v>1</v>
      </c>
      <c r="L8" s="91" t="b">
        <v>0</v>
      </c>
    </row>
    <row r="9" spans="1:12" ht="15">
      <c r="A9" s="91" t="s">
        <v>1431</v>
      </c>
      <c r="B9" s="91" t="s">
        <v>1432</v>
      </c>
      <c r="C9" s="91">
        <v>8</v>
      </c>
      <c r="D9" s="135">
        <v>0.005440872768828419</v>
      </c>
      <c r="E9" s="135">
        <v>2.178617283105406</v>
      </c>
      <c r="F9" s="91" t="s">
        <v>1884</v>
      </c>
      <c r="G9" s="91" t="b">
        <v>0</v>
      </c>
      <c r="H9" s="91" t="b">
        <v>1</v>
      </c>
      <c r="I9" s="91" t="b">
        <v>0</v>
      </c>
      <c r="J9" s="91" t="b">
        <v>0</v>
      </c>
      <c r="K9" s="91" t="b">
        <v>0</v>
      </c>
      <c r="L9" s="91" t="b">
        <v>0</v>
      </c>
    </row>
    <row r="10" spans="1:12" ht="15">
      <c r="A10" s="91" t="s">
        <v>1432</v>
      </c>
      <c r="B10" s="91" t="s">
        <v>1433</v>
      </c>
      <c r="C10" s="91">
        <v>8</v>
      </c>
      <c r="D10" s="135">
        <v>0.005440872768828419</v>
      </c>
      <c r="E10" s="135">
        <v>2.178617283105406</v>
      </c>
      <c r="F10" s="91" t="s">
        <v>1884</v>
      </c>
      <c r="G10" s="91" t="b">
        <v>0</v>
      </c>
      <c r="H10" s="91" t="b">
        <v>0</v>
      </c>
      <c r="I10" s="91" t="b">
        <v>0</v>
      </c>
      <c r="J10" s="91" t="b">
        <v>0</v>
      </c>
      <c r="K10" s="91" t="b">
        <v>0</v>
      </c>
      <c r="L10" s="91" t="b">
        <v>0</v>
      </c>
    </row>
    <row r="11" spans="1:12" ht="15">
      <c r="A11" s="91" t="s">
        <v>1433</v>
      </c>
      <c r="B11" s="91" t="s">
        <v>1434</v>
      </c>
      <c r="C11" s="91">
        <v>8</v>
      </c>
      <c r="D11" s="135">
        <v>0.005440872768828419</v>
      </c>
      <c r="E11" s="135">
        <v>2.081707270097349</v>
      </c>
      <c r="F11" s="91" t="s">
        <v>1884</v>
      </c>
      <c r="G11" s="91" t="b">
        <v>0</v>
      </c>
      <c r="H11" s="91" t="b">
        <v>0</v>
      </c>
      <c r="I11" s="91" t="b">
        <v>0</v>
      </c>
      <c r="J11" s="91" t="b">
        <v>0</v>
      </c>
      <c r="K11" s="91" t="b">
        <v>0</v>
      </c>
      <c r="L11" s="91" t="b">
        <v>0</v>
      </c>
    </row>
    <row r="12" spans="1:12" ht="15">
      <c r="A12" s="91" t="s">
        <v>1434</v>
      </c>
      <c r="B12" s="91" t="s">
        <v>1435</v>
      </c>
      <c r="C12" s="91">
        <v>8</v>
      </c>
      <c r="D12" s="135">
        <v>0.005440872768828419</v>
      </c>
      <c r="E12" s="135">
        <v>2.030554747649968</v>
      </c>
      <c r="F12" s="91" t="s">
        <v>1884</v>
      </c>
      <c r="G12" s="91" t="b">
        <v>0</v>
      </c>
      <c r="H12" s="91" t="b">
        <v>0</v>
      </c>
      <c r="I12" s="91" t="b">
        <v>0</v>
      </c>
      <c r="J12" s="91" t="b">
        <v>0</v>
      </c>
      <c r="K12" s="91" t="b">
        <v>0</v>
      </c>
      <c r="L12" s="91" t="b">
        <v>0</v>
      </c>
    </row>
    <row r="13" spans="1:12" ht="15">
      <c r="A13" s="91" t="s">
        <v>1435</v>
      </c>
      <c r="B13" s="91" t="s">
        <v>391</v>
      </c>
      <c r="C13" s="91">
        <v>8</v>
      </c>
      <c r="D13" s="135">
        <v>0.005440872768828419</v>
      </c>
      <c r="E13" s="135">
        <v>1.3584568897142504</v>
      </c>
      <c r="F13" s="91" t="s">
        <v>1884</v>
      </c>
      <c r="G13" s="91" t="b">
        <v>0</v>
      </c>
      <c r="H13" s="91" t="b">
        <v>0</v>
      </c>
      <c r="I13" s="91" t="b">
        <v>0</v>
      </c>
      <c r="J13" s="91" t="b">
        <v>0</v>
      </c>
      <c r="K13" s="91" t="b">
        <v>0</v>
      </c>
      <c r="L13" s="91" t="b">
        <v>0</v>
      </c>
    </row>
    <row r="14" spans="1:12" ht="15">
      <c r="A14" s="91" t="s">
        <v>249</v>
      </c>
      <c r="B14" s="91" t="s">
        <v>1426</v>
      </c>
      <c r="C14" s="91">
        <v>7</v>
      </c>
      <c r="D14" s="135">
        <v>0.005081667727146849</v>
      </c>
      <c r="E14" s="135">
        <v>2.236609230083092</v>
      </c>
      <c r="F14" s="91" t="s">
        <v>1884</v>
      </c>
      <c r="G14" s="91" t="b">
        <v>0</v>
      </c>
      <c r="H14" s="91" t="b">
        <v>0</v>
      </c>
      <c r="I14" s="91" t="b">
        <v>0</v>
      </c>
      <c r="J14" s="91" t="b">
        <v>0</v>
      </c>
      <c r="K14" s="91" t="b">
        <v>0</v>
      </c>
      <c r="L14" s="91" t="b">
        <v>0</v>
      </c>
    </row>
    <row r="15" spans="1:12" ht="15">
      <c r="A15" s="91" t="s">
        <v>391</v>
      </c>
      <c r="B15" s="91" t="s">
        <v>1378</v>
      </c>
      <c r="C15" s="91">
        <v>6</v>
      </c>
      <c r="D15" s="135">
        <v>0.0046732493747634486</v>
      </c>
      <c r="E15" s="135">
        <v>0.6667339221265313</v>
      </c>
      <c r="F15" s="91" t="s">
        <v>1884</v>
      </c>
      <c r="G15" s="91" t="b">
        <v>0</v>
      </c>
      <c r="H15" s="91" t="b">
        <v>0</v>
      </c>
      <c r="I15" s="91" t="b">
        <v>0</v>
      </c>
      <c r="J15" s="91" t="b">
        <v>0</v>
      </c>
      <c r="K15" s="91" t="b">
        <v>0</v>
      </c>
      <c r="L15" s="91" t="b">
        <v>0</v>
      </c>
    </row>
    <row r="16" spans="1:12" ht="15">
      <c r="A16" s="91" t="s">
        <v>1738</v>
      </c>
      <c r="B16" s="91" t="s">
        <v>1378</v>
      </c>
      <c r="C16" s="91">
        <v>6</v>
      </c>
      <c r="D16" s="135">
        <v>0.0046732493747634486</v>
      </c>
      <c r="E16" s="135">
        <v>1.2687939134544937</v>
      </c>
      <c r="F16" s="91" t="s">
        <v>1884</v>
      </c>
      <c r="G16" s="91" t="b">
        <v>0</v>
      </c>
      <c r="H16" s="91" t="b">
        <v>1</v>
      </c>
      <c r="I16" s="91" t="b">
        <v>0</v>
      </c>
      <c r="J16" s="91" t="b">
        <v>0</v>
      </c>
      <c r="K16" s="91" t="b">
        <v>0</v>
      </c>
      <c r="L16" s="91" t="b">
        <v>0</v>
      </c>
    </row>
    <row r="17" spans="1:12" ht="15">
      <c r="A17" s="91" t="s">
        <v>1378</v>
      </c>
      <c r="B17" s="91" t="s">
        <v>1414</v>
      </c>
      <c r="C17" s="91">
        <v>4</v>
      </c>
      <c r="D17" s="135">
        <v>0.003672309888490039</v>
      </c>
      <c r="E17" s="135">
        <v>0.5903455762630765</v>
      </c>
      <c r="F17" s="91" t="s">
        <v>1884</v>
      </c>
      <c r="G17" s="91" t="b">
        <v>0</v>
      </c>
      <c r="H17" s="91" t="b">
        <v>0</v>
      </c>
      <c r="I17" s="91" t="b">
        <v>0</v>
      </c>
      <c r="J17" s="91" t="b">
        <v>0</v>
      </c>
      <c r="K17" s="91" t="b">
        <v>0</v>
      </c>
      <c r="L17" s="91" t="b">
        <v>0</v>
      </c>
    </row>
    <row r="18" spans="1:12" ht="15">
      <c r="A18" s="91" t="s">
        <v>1378</v>
      </c>
      <c r="B18" s="91" t="s">
        <v>1415</v>
      </c>
      <c r="C18" s="91">
        <v>4</v>
      </c>
      <c r="D18" s="135">
        <v>0.003672309888490039</v>
      </c>
      <c r="E18" s="135">
        <v>0.8775872874414244</v>
      </c>
      <c r="F18" s="91" t="s">
        <v>1884</v>
      </c>
      <c r="G18" s="91" t="b">
        <v>0</v>
      </c>
      <c r="H18" s="91" t="b">
        <v>0</v>
      </c>
      <c r="I18" s="91" t="b">
        <v>0</v>
      </c>
      <c r="J18" s="91" t="b">
        <v>0</v>
      </c>
      <c r="K18" s="91" t="b">
        <v>0</v>
      </c>
      <c r="L18" s="91" t="b">
        <v>0</v>
      </c>
    </row>
    <row r="19" spans="1:12" ht="15">
      <c r="A19" s="91" t="s">
        <v>1414</v>
      </c>
      <c r="B19" s="91" t="s">
        <v>1762</v>
      </c>
      <c r="C19" s="91">
        <v>3</v>
      </c>
      <c r="D19" s="135">
        <v>0.0030505298154385966</v>
      </c>
      <c r="E19" s="135">
        <v>1.5765572917774433</v>
      </c>
      <c r="F19" s="91" t="s">
        <v>1884</v>
      </c>
      <c r="G19" s="91" t="b">
        <v>0</v>
      </c>
      <c r="H19" s="91" t="b">
        <v>0</v>
      </c>
      <c r="I19" s="91" t="b">
        <v>0</v>
      </c>
      <c r="J19" s="91" t="b">
        <v>0</v>
      </c>
      <c r="K19" s="91" t="b">
        <v>1</v>
      </c>
      <c r="L19" s="91" t="b">
        <v>0</v>
      </c>
    </row>
    <row r="20" spans="1:12" ht="15">
      <c r="A20" s="91" t="s">
        <v>1753</v>
      </c>
      <c r="B20" s="91" t="s">
        <v>1744</v>
      </c>
      <c r="C20" s="91">
        <v>3</v>
      </c>
      <c r="D20" s="135">
        <v>0.0030505298154385966</v>
      </c>
      <c r="E20" s="135">
        <v>2.2577985291530305</v>
      </c>
      <c r="F20" s="91" t="s">
        <v>1884</v>
      </c>
      <c r="G20" s="91" t="b">
        <v>0</v>
      </c>
      <c r="H20" s="91" t="b">
        <v>0</v>
      </c>
      <c r="I20" s="91" t="b">
        <v>0</v>
      </c>
      <c r="J20" s="91" t="b">
        <v>0</v>
      </c>
      <c r="K20" s="91" t="b">
        <v>0</v>
      </c>
      <c r="L20" s="91" t="b">
        <v>0</v>
      </c>
    </row>
    <row r="21" spans="1:12" ht="15">
      <c r="A21" s="91" t="s">
        <v>1744</v>
      </c>
      <c r="B21" s="91" t="s">
        <v>1424</v>
      </c>
      <c r="C21" s="91">
        <v>3</v>
      </c>
      <c r="D21" s="135">
        <v>0.0030505298154385966</v>
      </c>
      <c r="E21" s="135">
        <v>1.7806772744333679</v>
      </c>
      <c r="F21" s="91" t="s">
        <v>1884</v>
      </c>
      <c r="G21" s="91" t="b">
        <v>0</v>
      </c>
      <c r="H21" s="91" t="b">
        <v>0</v>
      </c>
      <c r="I21" s="91" t="b">
        <v>0</v>
      </c>
      <c r="J21" s="91" t="b">
        <v>0</v>
      </c>
      <c r="K21" s="91" t="b">
        <v>0</v>
      </c>
      <c r="L21" s="91" t="b">
        <v>0</v>
      </c>
    </row>
    <row r="22" spans="1:12" ht="15">
      <c r="A22" s="91" t="s">
        <v>1424</v>
      </c>
      <c r="B22" s="91" t="s">
        <v>1748</v>
      </c>
      <c r="C22" s="91">
        <v>3</v>
      </c>
      <c r="D22" s="135">
        <v>0.0030505298154385966</v>
      </c>
      <c r="E22" s="135">
        <v>1.8775872874414246</v>
      </c>
      <c r="F22" s="91" t="s">
        <v>1884</v>
      </c>
      <c r="G22" s="91" t="b">
        <v>0</v>
      </c>
      <c r="H22" s="91" t="b">
        <v>0</v>
      </c>
      <c r="I22" s="91" t="b">
        <v>0</v>
      </c>
      <c r="J22" s="91" t="b">
        <v>0</v>
      </c>
      <c r="K22" s="91" t="b">
        <v>0</v>
      </c>
      <c r="L22" s="91" t="b">
        <v>0</v>
      </c>
    </row>
    <row r="23" spans="1:12" ht="15">
      <c r="A23" s="91" t="s">
        <v>1748</v>
      </c>
      <c r="B23" s="91" t="s">
        <v>1416</v>
      </c>
      <c r="C23" s="91">
        <v>3</v>
      </c>
      <c r="D23" s="135">
        <v>0.0030505298154385966</v>
      </c>
      <c r="E23" s="135">
        <v>1.7526485508331247</v>
      </c>
      <c r="F23" s="91" t="s">
        <v>1884</v>
      </c>
      <c r="G23" s="91" t="b">
        <v>0</v>
      </c>
      <c r="H23" s="91" t="b">
        <v>0</v>
      </c>
      <c r="I23" s="91" t="b">
        <v>0</v>
      </c>
      <c r="J23" s="91" t="b">
        <v>0</v>
      </c>
      <c r="K23" s="91" t="b">
        <v>0</v>
      </c>
      <c r="L23" s="91" t="b">
        <v>0</v>
      </c>
    </row>
    <row r="24" spans="1:12" ht="15">
      <c r="A24" s="91" t="s">
        <v>1416</v>
      </c>
      <c r="B24" s="91" t="s">
        <v>1739</v>
      </c>
      <c r="C24" s="91">
        <v>3</v>
      </c>
      <c r="D24" s="135">
        <v>0.0030505298154385966</v>
      </c>
      <c r="E24" s="135">
        <v>1.400466032721762</v>
      </c>
      <c r="F24" s="91" t="s">
        <v>1884</v>
      </c>
      <c r="G24" s="91" t="b">
        <v>0</v>
      </c>
      <c r="H24" s="91" t="b">
        <v>0</v>
      </c>
      <c r="I24" s="91" t="b">
        <v>0</v>
      </c>
      <c r="J24" s="91" t="b">
        <v>0</v>
      </c>
      <c r="K24" s="91" t="b">
        <v>0</v>
      </c>
      <c r="L24" s="91" t="b">
        <v>0</v>
      </c>
    </row>
    <row r="25" spans="1:12" ht="15">
      <c r="A25" s="91" t="s">
        <v>1739</v>
      </c>
      <c r="B25" s="91" t="s">
        <v>391</v>
      </c>
      <c r="C25" s="91">
        <v>3</v>
      </c>
      <c r="D25" s="135">
        <v>0.0030505298154385966</v>
      </c>
      <c r="E25" s="135">
        <v>0.9324881574419693</v>
      </c>
      <c r="F25" s="91" t="s">
        <v>1884</v>
      </c>
      <c r="G25" s="91" t="b">
        <v>0</v>
      </c>
      <c r="H25" s="91" t="b">
        <v>0</v>
      </c>
      <c r="I25" s="91" t="b">
        <v>0</v>
      </c>
      <c r="J25" s="91" t="b">
        <v>0</v>
      </c>
      <c r="K25" s="91" t="b">
        <v>0</v>
      </c>
      <c r="L25" s="91" t="b">
        <v>0</v>
      </c>
    </row>
    <row r="26" spans="1:12" ht="15">
      <c r="A26" s="91" t="s">
        <v>1378</v>
      </c>
      <c r="B26" s="91" t="s">
        <v>1739</v>
      </c>
      <c r="C26" s="91">
        <v>3</v>
      </c>
      <c r="D26" s="135">
        <v>0.0030505298154385966</v>
      </c>
      <c r="E26" s="135">
        <v>1.0025260240497245</v>
      </c>
      <c r="F26" s="91" t="s">
        <v>1884</v>
      </c>
      <c r="G26" s="91" t="b">
        <v>0</v>
      </c>
      <c r="H26" s="91" t="b">
        <v>0</v>
      </c>
      <c r="I26" s="91" t="b">
        <v>0</v>
      </c>
      <c r="J26" s="91" t="b">
        <v>0</v>
      </c>
      <c r="K26" s="91" t="b">
        <v>0</v>
      </c>
      <c r="L26" s="91" t="b">
        <v>0</v>
      </c>
    </row>
    <row r="27" spans="1:12" ht="15">
      <c r="A27" s="91" t="s">
        <v>1739</v>
      </c>
      <c r="B27" s="91" t="s">
        <v>1745</v>
      </c>
      <c r="C27" s="91">
        <v>3</v>
      </c>
      <c r="D27" s="135">
        <v>0.0030505298154385966</v>
      </c>
      <c r="E27" s="135">
        <v>1.905616011041668</v>
      </c>
      <c r="F27" s="91" t="s">
        <v>1884</v>
      </c>
      <c r="G27" s="91" t="b">
        <v>0</v>
      </c>
      <c r="H27" s="91" t="b">
        <v>0</v>
      </c>
      <c r="I27" s="91" t="b">
        <v>0</v>
      </c>
      <c r="J27" s="91" t="b">
        <v>0</v>
      </c>
      <c r="K27" s="91" t="b">
        <v>1</v>
      </c>
      <c r="L27" s="91" t="b">
        <v>0</v>
      </c>
    </row>
    <row r="28" spans="1:12" ht="15">
      <c r="A28" s="91" t="s">
        <v>1745</v>
      </c>
      <c r="B28" s="91" t="s">
        <v>1395</v>
      </c>
      <c r="C28" s="91">
        <v>3</v>
      </c>
      <c r="D28" s="135">
        <v>0.0030505298154385966</v>
      </c>
      <c r="E28" s="135">
        <v>1.9567685334890494</v>
      </c>
      <c r="F28" s="91" t="s">
        <v>1884</v>
      </c>
      <c r="G28" s="91" t="b">
        <v>0</v>
      </c>
      <c r="H28" s="91" t="b">
        <v>1</v>
      </c>
      <c r="I28" s="91" t="b">
        <v>0</v>
      </c>
      <c r="J28" s="91" t="b">
        <v>0</v>
      </c>
      <c r="K28" s="91" t="b">
        <v>0</v>
      </c>
      <c r="L28" s="91" t="b">
        <v>0</v>
      </c>
    </row>
    <row r="29" spans="1:12" ht="15">
      <c r="A29" s="91" t="s">
        <v>1395</v>
      </c>
      <c r="B29" s="91" t="s">
        <v>1739</v>
      </c>
      <c r="C29" s="91">
        <v>3</v>
      </c>
      <c r="D29" s="135">
        <v>0.0030505298154385966</v>
      </c>
      <c r="E29" s="135">
        <v>1.650343505938362</v>
      </c>
      <c r="F29" s="91" t="s">
        <v>1884</v>
      </c>
      <c r="G29" s="91" t="b">
        <v>0</v>
      </c>
      <c r="H29" s="91" t="b">
        <v>0</v>
      </c>
      <c r="I29" s="91" t="b">
        <v>0</v>
      </c>
      <c r="J29" s="91" t="b">
        <v>0</v>
      </c>
      <c r="K29" s="91" t="b">
        <v>0</v>
      </c>
      <c r="L29" s="91" t="b">
        <v>0</v>
      </c>
    </row>
    <row r="30" spans="1:12" ht="15">
      <c r="A30" s="91" t="s">
        <v>290</v>
      </c>
      <c r="B30" s="91" t="s">
        <v>1378</v>
      </c>
      <c r="C30" s="91">
        <v>3</v>
      </c>
      <c r="D30" s="135">
        <v>0.0030505298154385966</v>
      </c>
      <c r="E30" s="135">
        <v>1.49064266307085</v>
      </c>
      <c r="F30" s="91" t="s">
        <v>1884</v>
      </c>
      <c r="G30" s="91" t="b">
        <v>0</v>
      </c>
      <c r="H30" s="91" t="b">
        <v>0</v>
      </c>
      <c r="I30" s="91" t="b">
        <v>0</v>
      </c>
      <c r="J30" s="91" t="b">
        <v>0</v>
      </c>
      <c r="K30" s="91" t="b">
        <v>0</v>
      </c>
      <c r="L30" s="91" t="b">
        <v>0</v>
      </c>
    </row>
    <row r="31" spans="1:12" ht="15">
      <c r="A31" s="91" t="s">
        <v>1378</v>
      </c>
      <c r="B31" s="91" t="s">
        <v>1424</v>
      </c>
      <c r="C31" s="91">
        <v>3</v>
      </c>
      <c r="D31" s="135">
        <v>0.0030505298154385966</v>
      </c>
      <c r="E31" s="135">
        <v>0.8775872874414244</v>
      </c>
      <c r="F31" s="91" t="s">
        <v>1884</v>
      </c>
      <c r="G31" s="91" t="b">
        <v>0</v>
      </c>
      <c r="H31" s="91" t="b">
        <v>0</v>
      </c>
      <c r="I31" s="91" t="b">
        <v>0</v>
      </c>
      <c r="J31" s="91" t="b">
        <v>0</v>
      </c>
      <c r="K31" s="91" t="b">
        <v>0</v>
      </c>
      <c r="L31" s="91" t="b">
        <v>0</v>
      </c>
    </row>
    <row r="32" spans="1:12" ht="15">
      <c r="A32" s="91" t="s">
        <v>1424</v>
      </c>
      <c r="B32" s="91" t="s">
        <v>1446</v>
      </c>
      <c r="C32" s="91">
        <v>3</v>
      </c>
      <c r="D32" s="135">
        <v>0.0030505298154385966</v>
      </c>
      <c r="E32" s="135">
        <v>2.0025260240497245</v>
      </c>
      <c r="F32" s="91" t="s">
        <v>1884</v>
      </c>
      <c r="G32" s="91" t="b">
        <v>0</v>
      </c>
      <c r="H32" s="91" t="b">
        <v>0</v>
      </c>
      <c r="I32" s="91" t="b">
        <v>0</v>
      </c>
      <c r="J32" s="91" t="b">
        <v>0</v>
      </c>
      <c r="K32" s="91" t="b">
        <v>0</v>
      </c>
      <c r="L32" s="91" t="b">
        <v>0</v>
      </c>
    </row>
    <row r="33" spans="1:12" ht="15">
      <c r="A33" s="91" t="s">
        <v>1446</v>
      </c>
      <c r="B33" s="91" t="s">
        <v>1447</v>
      </c>
      <c r="C33" s="91">
        <v>3</v>
      </c>
      <c r="D33" s="135">
        <v>0.0030505298154385966</v>
      </c>
      <c r="E33" s="135">
        <v>2.479647278769387</v>
      </c>
      <c r="F33" s="91" t="s">
        <v>1884</v>
      </c>
      <c r="G33" s="91" t="b">
        <v>0</v>
      </c>
      <c r="H33" s="91" t="b">
        <v>0</v>
      </c>
      <c r="I33" s="91" t="b">
        <v>0</v>
      </c>
      <c r="J33" s="91" t="b">
        <v>0</v>
      </c>
      <c r="K33" s="91" t="b">
        <v>0</v>
      </c>
      <c r="L33" s="91" t="b">
        <v>0</v>
      </c>
    </row>
    <row r="34" spans="1:12" ht="15">
      <c r="A34" s="91" t="s">
        <v>1447</v>
      </c>
      <c r="B34" s="91" t="s">
        <v>1416</v>
      </c>
      <c r="C34" s="91">
        <v>3</v>
      </c>
      <c r="D34" s="135">
        <v>0.0030505298154385966</v>
      </c>
      <c r="E34" s="135">
        <v>1.7526485508331247</v>
      </c>
      <c r="F34" s="91" t="s">
        <v>1884</v>
      </c>
      <c r="G34" s="91" t="b">
        <v>0</v>
      </c>
      <c r="H34" s="91" t="b">
        <v>0</v>
      </c>
      <c r="I34" s="91" t="b">
        <v>0</v>
      </c>
      <c r="J34" s="91" t="b">
        <v>0</v>
      </c>
      <c r="K34" s="91" t="b">
        <v>0</v>
      </c>
      <c r="L34" s="91" t="b">
        <v>0</v>
      </c>
    </row>
    <row r="35" spans="1:12" ht="15">
      <c r="A35" s="91" t="s">
        <v>1416</v>
      </c>
      <c r="B35" s="91" t="s">
        <v>1445</v>
      </c>
      <c r="C35" s="91">
        <v>3</v>
      </c>
      <c r="D35" s="135">
        <v>0.0030505298154385966</v>
      </c>
      <c r="E35" s="135">
        <v>1.6557385378250682</v>
      </c>
      <c r="F35" s="91" t="s">
        <v>1884</v>
      </c>
      <c r="G35" s="91" t="b">
        <v>0</v>
      </c>
      <c r="H35" s="91" t="b">
        <v>0</v>
      </c>
      <c r="I35" s="91" t="b">
        <v>0</v>
      </c>
      <c r="J35" s="91" t="b">
        <v>0</v>
      </c>
      <c r="K35" s="91" t="b">
        <v>1</v>
      </c>
      <c r="L35" s="91" t="b">
        <v>0</v>
      </c>
    </row>
    <row r="36" spans="1:12" ht="15">
      <c r="A36" s="91" t="s">
        <v>1445</v>
      </c>
      <c r="B36" s="91" t="s">
        <v>1448</v>
      </c>
      <c r="C36" s="91">
        <v>3</v>
      </c>
      <c r="D36" s="135">
        <v>0.0030505298154385966</v>
      </c>
      <c r="E36" s="135">
        <v>2.3827372657613304</v>
      </c>
      <c r="F36" s="91" t="s">
        <v>1884</v>
      </c>
      <c r="G36" s="91" t="b">
        <v>0</v>
      </c>
      <c r="H36" s="91" t="b">
        <v>1</v>
      </c>
      <c r="I36" s="91" t="b">
        <v>0</v>
      </c>
      <c r="J36" s="91" t="b">
        <v>0</v>
      </c>
      <c r="K36" s="91" t="b">
        <v>1</v>
      </c>
      <c r="L36" s="91" t="b">
        <v>0</v>
      </c>
    </row>
    <row r="37" spans="1:12" ht="15">
      <c r="A37" s="91" t="s">
        <v>1448</v>
      </c>
      <c r="B37" s="91" t="s">
        <v>1415</v>
      </c>
      <c r="C37" s="91">
        <v>3</v>
      </c>
      <c r="D37" s="135">
        <v>0.0030505298154385966</v>
      </c>
      <c r="E37" s="135">
        <v>1.8775872874414246</v>
      </c>
      <c r="F37" s="91" t="s">
        <v>1884</v>
      </c>
      <c r="G37" s="91" t="b">
        <v>0</v>
      </c>
      <c r="H37" s="91" t="b">
        <v>1</v>
      </c>
      <c r="I37" s="91" t="b">
        <v>0</v>
      </c>
      <c r="J37" s="91" t="b">
        <v>0</v>
      </c>
      <c r="K37" s="91" t="b">
        <v>0</v>
      </c>
      <c r="L37" s="91" t="b">
        <v>0</v>
      </c>
    </row>
    <row r="38" spans="1:12" ht="15">
      <c r="A38" s="91" t="s">
        <v>1415</v>
      </c>
      <c r="B38" s="91" t="s">
        <v>1449</v>
      </c>
      <c r="C38" s="91">
        <v>3</v>
      </c>
      <c r="D38" s="135">
        <v>0.0030505298154385966</v>
      </c>
      <c r="E38" s="135">
        <v>1.8775872874414246</v>
      </c>
      <c r="F38" s="91" t="s">
        <v>1884</v>
      </c>
      <c r="G38" s="91" t="b">
        <v>0</v>
      </c>
      <c r="H38" s="91" t="b">
        <v>0</v>
      </c>
      <c r="I38" s="91" t="b">
        <v>0</v>
      </c>
      <c r="J38" s="91" t="b">
        <v>0</v>
      </c>
      <c r="K38" s="91" t="b">
        <v>0</v>
      </c>
      <c r="L38" s="91" t="b">
        <v>0</v>
      </c>
    </row>
    <row r="39" spans="1:12" ht="15">
      <c r="A39" s="91" t="s">
        <v>1449</v>
      </c>
      <c r="B39" s="91" t="s">
        <v>1770</v>
      </c>
      <c r="C39" s="91">
        <v>3</v>
      </c>
      <c r="D39" s="135">
        <v>0.0030505298154385966</v>
      </c>
      <c r="E39" s="135">
        <v>2.604586015377687</v>
      </c>
      <c r="F39" s="91" t="s">
        <v>1884</v>
      </c>
      <c r="G39" s="91" t="b">
        <v>0</v>
      </c>
      <c r="H39" s="91" t="b">
        <v>0</v>
      </c>
      <c r="I39" s="91" t="b">
        <v>0</v>
      </c>
      <c r="J39" s="91" t="b">
        <v>0</v>
      </c>
      <c r="K39" s="91" t="b">
        <v>1</v>
      </c>
      <c r="L39" s="91" t="b">
        <v>0</v>
      </c>
    </row>
    <row r="40" spans="1:12" ht="15">
      <c r="A40" s="91" t="s">
        <v>1773</v>
      </c>
      <c r="B40" s="91" t="s">
        <v>1471</v>
      </c>
      <c r="C40" s="91">
        <v>3</v>
      </c>
      <c r="D40" s="135">
        <v>0.0030505298154385966</v>
      </c>
      <c r="E40" s="135">
        <v>2.479647278769387</v>
      </c>
      <c r="F40" s="91" t="s">
        <v>1884</v>
      </c>
      <c r="G40" s="91" t="b">
        <v>0</v>
      </c>
      <c r="H40" s="91" t="b">
        <v>0</v>
      </c>
      <c r="I40" s="91" t="b">
        <v>0</v>
      </c>
      <c r="J40" s="91" t="b">
        <v>0</v>
      </c>
      <c r="K40" s="91" t="b">
        <v>0</v>
      </c>
      <c r="L40" s="91" t="b">
        <v>0</v>
      </c>
    </row>
    <row r="41" spans="1:12" ht="15">
      <c r="A41" s="91" t="s">
        <v>1774</v>
      </c>
      <c r="B41" s="91" t="s">
        <v>1775</v>
      </c>
      <c r="C41" s="91">
        <v>3</v>
      </c>
      <c r="D41" s="135">
        <v>0.0030505298154385966</v>
      </c>
      <c r="E41" s="135">
        <v>2.604586015377687</v>
      </c>
      <c r="F41" s="91" t="s">
        <v>1884</v>
      </c>
      <c r="G41" s="91" t="b">
        <v>1</v>
      </c>
      <c r="H41" s="91" t="b">
        <v>0</v>
      </c>
      <c r="I41" s="91" t="b">
        <v>0</v>
      </c>
      <c r="J41" s="91" t="b">
        <v>0</v>
      </c>
      <c r="K41" s="91" t="b">
        <v>0</v>
      </c>
      <c r="L41" s="91" t="b">
        <v>0</v>
      </c>
    </row>
    <row r="42" spans="1:12" ht="15">
      <c r="A42" s="91" t="s">
        <v>1778</v>
      </c>
      <c r="B42" s="91" t="s">
        <v>1741</v>
      </c>
      <c r="C42" s="91">
        <v>3</v>
      </c>
      <c r="D42" s="135">
        <v>0.0030505298154385966</v>
      </c>
      <c r="E42" s="135">
        <v>2.3035560197137057</v>
      </c>
      <c r="F42" s="91" t="s">
        <v>1884</v>
      </c>
      <c r="G42" s="91" t="b">
        <v>0</v>
      </c>
      <c r="H42" s="91" t="b">
        <v>0</v>
      </c>
      <c r="I42" s="91" t="b">
        <v>0</v>
      </c>
      <c r="J42" s="91" t="b">
        <v>0</v>
      </c>
      <c r="K42" s="91" t="b">
        <v>0</v>
      </c>
      <c r="L42" s="91" t="b">
        <v>0</v>
      </c>
    </row>
    <row r="43" spans="1:12" ht="15">
      <c r="A43" s="91" t="s">
        <v>1451</v>
      </c>
      <c r="B43" s="91" t="s">
        <v>1452</v>
      </c>
      <c r="C43" s="91">
        <v>3</v>
      </c>
      <c r="D43" s="135">
        <v>0.0030505298154385966</v>
      </c>
      <c r="E43" s="135">
        <v>2.604586015377687</v>
      </c>
      <c r="F43" s="91" t="s">
        <v>1884</v>
      </c>
      <c r="G43" s="91" t="b">
        <v>0</v>
      </c>
      <c r="H43" s="91" t="b">
        <v>0</v>
      </c>
      <c r="I43" s="91" t="b">
        <v>0</v>
      </c>
      <c r="J43" s="91" t="b">
        <v>0</v>
      </c>
      <c r="K43" s="91" t="b">
        <v>0</v>
      </c>
      <c r="L43" s="91" t="b">
        <v>0</v>
      </c>
    </row>
    <row r="44" spans="1:12" ht="15">
      <c r="A44" s="91" t="s">
        <v>1452</v>
      </c>
      <c r="B44" s="91" t="s">
        <v>1453</v>
      </c>
      <c r="C44" s="91">
        <v>3</v>
      </c>
      <c r="D44" s="135">
        <v>0.0030505298154385966</v>
      </c>
      <c r="E44" s="135">
        <v>2.3035560197137057</v>
      </c>
      <c r="F44" s="91" t="s">
        <v>1884</v>
      </c>
      <c r="G44" s="91" t="b">
        <v>0</v>
      </c>
      <c r="H44" s="91" t="b">
        <v>0</v>
      </c>
      <c r="I44" s="91" t="b">
        <v>0</v>
      </c>
      <c r="J44" s="91" t="b">
        <v>0</v>
      </c>
      <c r="K44" s="91" t="b">
        <v>0</v>
      </c>
      <c r="L44" s="91" t="b">
        <v>0</v>
      </c>
    </row>
    <row r="45" spans="1:12" ht="15">
      <c r="A45" s="91" t="s">
        <v>1453</v>
      </c>
      <c r="B45" s="91" t="s">
        <v>1454</v>
      </c>
      <c r="C45" s="91">
        <v>3</v>
      </c>
      <c r="D45" s="135">
        <v>0.0030505298154385966</v>
      </c>
      <c r="E45" s="135">
        <v>2.178617283105406</v>
      </c>
      <c r="F45" s="91" t="s">
        <v>1884</v>
      </c>
      <c r="G45" s="91" t="b">
        <v>0</v>
      </c>
      <c r="H45" s="91" t="b">
        <v>0</v>
      </c>
      <c r="I45" s="91" t="b">
        <v>0</v>
      </c>
      <c r="J45" s="91" t="b">
        <v>0</v>
      </c>
      <c r="K45" s="91" t="b">
        <v>0</v>
      </c>
      <c r="L45" s="91" t="b">
        <v>0</v>
      </c>
    </row>
    <row r="46" spans="1:12" ht="15">
      <c r="A46" s="91" t="s">
        <v>1454</v>
      </c>
      <c r="B46" s="91" t="s">
        <v>1455</v>
      </c>
      <c r="C46" s="91">
        <v>3</v>
      </c>
      <c r="D46" s="135">
        <v>0.0030505298154385966</v>
      </c>
      <c r="E46" s="135">
        <v>2.479647278769387</v>
      </c>
      <c r="F46" s="91" t="s">
        <v>1884</v>
      </c>
      <c r="G46" s="91" t="b">
        <v>0</v>
      </c>
      <c r="H46" s="91" t="b">
        <v>0</v>
      </c>
      <c r="I46" s="91" t="b">
        <v>0</v>
      </c>
      <c r="J46" s="91" t="b">
        <v>0</v>
      </c>
      <c r="K46" s="91" t="b">
        <v>1</v>
      </c>
      <c r="L46" s="91" t="b">
        <v>0</v>
      </c>
    </row>
    <row r="47" spans="1:12" ht="15">
      <c r="A47" s="91" t="s">
        <v>1455</v>
      </c>
      <c r="B47" s="91" t="s">
        <v>1456</v>
      </c>
      <c r="C47" s="91">
        <v>3</v>
      </c>
      <c r="D47" s="135">
        <v>0.0030505298154385966</v>
      </c>
      <c r="E47" s="135">
        <v>2.604586015377687</v>
      </c>
      <c r="F47" s="91" t="s">
        <v>1884</v>
      </c>
      <c r="G47" s="91" t="b">
        <v>0</v>
      </c>
      <c r="H47" s="91" t="b">
        <v>1</v>
      </c>
      <c r="I47" s="91" t="b">
        <v>0</v>
      </c>
      <c r="J47" s="91" t="b">
        <v>0</v>
      </c>
      <c r="K47" s="91" t="b">
        <v>0</v>
      </c>
      <c r="L47" s="91" t="b">
        <v>0</v>
      </c>
    </row>
    <row r="48" spans="1:12" ht="15">
      <c r="A48" s="91" t="s">
        <v>1456</v>
      </c>
      <c r="B48" s="91" t="s">
        <v>1457</v>
      </c>
      <c r="C48" s="91">
        <v>3</v>
      </c>
      <c r="D48" s="135">
        <v>0.0030505298154385966</v>
      </c>
      <c r="E48" s="135">
        <v>2.479647278769387</v>
      </c>
      <c r="F48" s="91" t="s">
        <v>1884</v>
      </c>
      <c r="G48" s="91" t="b">
        <v>0</v>
      </c>
      <c r="H48" s="91" t="b">
        <v>0</v>
      </c>
      <c r="I48" s="91" t="b">
        <v>0</v>
      </c>
      <c r="J48" s="91" t="b">
        <v>0</v>
      </c>
      <c r="K48" s="91" t="b">
        <v>1</v>
      </c>
      <c r="L48" s="91" t="b">
        <v>0</v>
      </c>
    </row>
    <row r="49" spans="1:12" ht="15">
      <c r="A49" s="91" t="s">
        <v>1457</v>
      </c>
      <c r="B49" s="91" t="s">
        <v>1458</v>
      </c>
      <c r="C49" s="91">
        <v>3</v>
      </c>
      <c r="D49" s="135">
        <v>0.0030505298154385966</v>
      </c>
      <c r="E49" s="135">
        <v>2.479647278769387</v>
      </c>
      <c r="F49" s="91" t="s">
        <v>1884</v>
      </c>
      <c r="G49" s="91" t="b">
        <v>0</v>
      </c>
      <c r="H49" s="91" t="b">
        <v>1</v>
      </c>
      <c r="I49" s="91" t="b">
        <v>0</v>
      </c>
      <c r="J49" s="91" t="b">
        <v>0</v>
      </c>
      <c r="K49" s="91" t="b">
        <v>0</v>
      </c>
      <c r="L49" s="91" t="b">
        <v>0</v>
      </c>
    </row>
    <row r="50" spans="1:12" ht="15">
      <c r="A50" s="91" t="s">
        <v>1458</v>
      </c>
      <c r="B50" s="91" t="s">
        <v>1459</v>
      </c>
      <c r="C50" s="91">
        <v>3</v>
      </c>
      <c r="D50" s="135">
        <v>0.0030505298154385966</v>
      </c>
      <c r="E50" s="135">
        <v>2.604586015377687</v>
      </c>
      <c r="F50" s="91" t="s">
        <v>1884</v>
      </c>
      <c r="G50" s="91" t="b">
        <v>0</v>
      </c>
      <c r="H50" s="91" t="b">
        <v>0</v>
      </c>
      <c r="I50" s="91" t="b">
        <v>0</v>
      </c>
      <c r="J50" s="91" t="b">
        <v>0</v>
      </c>
      <c r="K50" s="91" t="b">
        <v>0</v>
      </c>
      <c r="L50" s="91" t="b">
        <v>0</v>
      </c>
    </row>
    <row r="51" spans="1:12" ht="15">
      <c r="A51" s="91" t="s">
        <v>1459</v>
      </c>
      <c r="B51" s="91" t="s">
        <v>1460</v>
      </c>
      <c r="C51" s="91">
        <v>3</v>
      </c>
      <c r="D51" s="135">
        <v>0.0030505298154385966</v>
      </c>
      <c r="E51" s="135">
        <v>2.604586015377687</v>
      </c>
      <c r="F51" s="91" t="s">
        <v>1884</v>
      </c>
      <c r="G51" s="91" t="b">
        <v>0</v>
      </c>
      <c r="H51" s="91" t="b">
        <v>0</v>
      </c>
      <c r="I51" s="91" t="b">
        <v>0</v>
      </c>
      <c r="J51" s="91" t="b">
        <v>0</v>
      </c>
      <c r="K51" s="91" t="b">
        <v>0</v>
      </c>
      <c r="L51" s="91" t="b">
        <v>0</v>
      </c>
    </row>
    <row r="52" spans="1:12" ht="15">
      <c r="A52" s="91" t="s">
        <v>1460</v>
      </c>
      <c r="B52" s="91" t="s">
        <v>1780</v>
      </c>
      <c r="C52" s="91">
        <v>3</v>
      </c>
      <c r="D52" s="135">
        <v>0.0030505298154385966</v>
      </c>
      <c r="E52" s="135">
        <v>2.604586015377687</v>
      </c>
      <c r="F52" s="91" t="s">
        <v>1884</v>
      </c>
      <c r="G52" s="91" t="b">
        <v>0</v>
      </c>
      <c r="H52" s="91" t="b">
        <v>0</v>
      </c>
      <c r="I52" s="91" t="b">
        <v>0</v>
      </c>
      <c r="J52" s="91" t="b">
        <v>0</v>
      </c>
      <c r="K52" s="91" t="b">
        <v>0</v>
      </c>
      <c r="L52" s="91" t="b">
        <v>0</v>
      </c>
    </row>
    <row r="53" spans="1:12" ht="15">
      <c r="A53" s="91" t="s">
        <v>1780</v>
      </c>
      <c r="B53" s="91" t="s">
        <v>1755</v>
      </c>
      <c r="C53" s="91">
        <v>3</v>
      </c>
      <c r="D53" s="135">
        <v>0.0030505298154385966</v>
      </c>
      <c r="E53" s="135">
        <v>2.479647278769387</v>
      </c>
      <c r="F53" s="91" t="s">
        <v>1884</v>
      </c>
      <c r="G53" s="91" t="b">
        <v>0</v>
      </c>
      <c r="H53" s="91" t="b">
        <v>0</v>
      </c>
      <c r="I53" s="91" t="b">
        <v>0</v>
      </c>
      <c r="J53" s="91" t="b">
        <v>0</v>
      </c>
      <c r="K53" s="91" t="b">
        <v>0</v>
      </c>
      <c r="L53" s="91" t="b">
        <v>0</v>
      </c>
    </row>
    <row r="54" spans="1:12" ht="15">
      <c r="A54" s="91" t="s">
        <v>1755</v>
      </c>
      <c r="B54" s="91" t="s">
        <v>1781</v>
      </c>
      <c r="C54" s="91">
        <v>3</v>
      </c>
      <c r="D54" s="135">
        <v>0.0030505298154385966</v>
      </c>
      <c r="E54" s="135">
        <v>2.479647278769387</v>
      </c>
      <c r="F54" s="91" t="s">
        <v>1884</v>
      </c>
      <c r="G54" s="91" t="b">
        <v>0</v>
      </c>
      <c r="H54" s="91" t="b">
        <v>0</v>
      </c>
      <c r="I54" s="91" t="b">
        <v>0</v>
      </c>
      <c r="J54" s="91" t="b">
        <v>0</v>
      </c>
      <c r="K54" s="91" t="b">
        <v>0</v>
      </c>
      <c r="L54" s="91" t="b">
        <v>0</v>
      </c>
    </row>
    <row r="55" spans="1:12" ht="15">
      <c r="A55" s="91" t="s">
        <v>1781</v>
      </c>
      <c r="B55" s="91" t="s">
        <v>1782</v>
      </c>
      <c r="C55" s="91">
        <v>3</v>
      </c>
      <c r="D55" s="135">
        <v>0.0030505298154385966</v>
      </c>
      <c r="E55" s="135">
        <v>2.604586015377687</v>
      </c>
      <c r="F55" s="91" t="s">
        <v>1884</v>
      </c>
      <c r="G55" s="91" t="b">
        <v>0</v>
      </c>
      <c r="H55" s="91" t="b">
        <v>0</v>
      </c>
      <c r="I55" s="91" t="b">
        <v>0</v>
      </c>
      <c r="J55" s="91" t="b">
        <v>0</v>
      </c>
      <c r="K55" s="91" t="b">
        <v>0</v>
      </c>
      <c r="L55" s="91" t="b">
        <v>0</v>
      </c>
    </row>
    <row r="56" spans="1:12" ht="15">
      <c r="A56" s="91" t="s">
        <v>1782</v>
      </c>
      <c r="B56" s="91" t="s">
        <v>1783</v>
      </c>
      <c r="C56" s="91">
        <v>3</v>
      </c>
      <c r="D56" s="135">
        <v>0.0030505298154385966</v>
      </c>
      <c r="E56" s="135">
        <v>2.604586015377687</v>
      </c>
      <c r="F56" s="91" t="s">
        <v>1884</v>
      </c>
      <c r="G56" s="91" t="b">
        <v>0</v>
      </c>
      <c r="H56" s="91" t="b">
        <v>0</v>
      </c>
      <c r="I56" s="91" t="b">
        <v>0</v>
      </c>
      <c r="J56" s="91" t="b">
        <v>0</v>
      </c>
      <c r="K56" s="91" t="b">
        <v>1</v>
      </c>
      <c r="L56" s="91" t="b">
        <v>0</v>
      </c>
    </row>
    <row r="57" spans="1:12" ht="15">
      <c r="A57" s="91" t="s">
        <v>1783</v>
      </c>
      <c r="B57" s="91" t="s">
        <v>1414</v>
      </c>
      <c r="C57" s="91">
        <v>3</v>
      </c>
      <c r="D57" s="135">
        <v>0.0030505298154385966</v>
      </c>
      <c r="E57" s="135">
        <v>1.5903455762630765</v>
      </c>
      <c r="F57" s="91" t="s">
        <v>1884</v>
      </c>
      <c r="G57" s="91" t="b">
        <v>0</v>
      </c>
      <c r="H57" s="91" t="b">
        <v>1</v>
      </c>
      <c r="I57" s="91" t="b">
        <v>0</v>
      </c>
      <c r="J57" s="91" t="b">
        <v>0</v>
      </c>
      <c r="K57" s="91" t="b">
        <v>0</v>
      </c>
      <c r="L57" s="91" t="b">
        <v>0</v>
      </c>
    </row>
    <row r="58" spans="1:12" ht="15">
      <c r="A58" s="91" t="s">
        <v>391</v>
      </c>
      <c r="B58" s="91" t="s">
        <v>1784</v>
      </c>
      <c r="C58" s="91">
        <v>3</v>
      </c>
      <c r="D58" s="135">
        <v>0.0030505298154385966</v>
      </c>
      <c r="E58" s="135">
        <v>1.4796472787693868</v>
      </c>
      <c r="F58" s="91" t="s">
        <v>1884</v>
      </c>
      <c r="G58" s="91" t="b">
        <v>0</v>
      </c>
      <c r="H58" s="91" t="b">
        <v>0</v>
      </c>
      <c r="I58" s="91" t="b">
        <v>0</v>
      </c>
      <c r="J58" s="91" t="b">
        <v>0</v>
      </c>
      <c r="K58" s="91" t="b">
        <v>1</v>
      </c>
      <c r="L58" s="91" t="b">
        <v>0</v>
      </c>
    </row>
    <row r="59" spans="1:12" ht="15">
      <c r="A59" s="91" t="s">
        <v>1784</v>
      </c>
      <c r="B59" s="91" t="s">
        <v>1785</v>
      </c>
      <c r="C59" s="91">
        <v>3</v>
      </c>
      <c r="D59" s="135">
        <v>0.0030505298154385966</v>
      </c>
      <c r="E59" s="135">
        <v>2.604586015377687</v>
      </c>
      <c r="F59" s="91" t="s">
        <v>1884</v>
      </c>
      <c r="G59" s="91" t="b">
        <v>0</v>
      </c>
      <c r="H59" s="91" t="b">
        <v>1</v>
      </c>
      <c r="I59" s="91" t="b">
        <v>0</v>
      </c>
      <c r="J59" s="91" t="b">
        <v>0</v>
      </c>
      <c r="K59" s="91" t="b">
        <v>0</v>
      </c>
      <c r="L59" s="91" t="b">
        <v>0</v>
      </c>
    </row>
    <row r="60" spans="1:12" ht="15">
      <c r="A60" s="91" t="s">
        <v>1785</v>
      </c>
      <c r="B60" s="91" t="s">
        <v>1786</v>
      </c>
      <c r="C60" s="91">
        <v>3</v>
      </c>
      <c r="D60" s="135">
        <v>0.0030505298154385966</v>
      </c>
      <c r="E60" s="135">
        <v>2.604586015377687</v>
      </c>
      <c r="F60" s="91" t="s">
        <v>1884</v>
      </c>
      <c r="G60" s="91" t="b">
        <v>0</v>
      </c>
      <c r="H60" s="91" t="b">
        <v>0</v>
      </c>
      <c r="I60" s="91" t="b">
        <v>0</v>
      </c>
      <c r="J60" s="91" t="b">
        <v>0</v>
      </c>
      <c r="K60" s="91" t="b">
        <v>0</v>
      </c>
      <c r="L60" s="91" t="b">
        <v>0</v>
      </c>
    </row>
    <row r="61" spans="1:12" ht="15">
      <c r="A61" s="91" t="s">
        <v>1786</v>
      </c>
      <c r="B61" s="91" t="s">
        <v>1743</v>
      </c>
      <c r="C61" s="91">
        <v>3</v>
      </c>
      <c r="D61" s="135">
        <v>0.0030505298154385966</v>
      </c>
      <c r="E61" s="135">
        <v>2.3035560197137057</v>
      </c>
      <c r="F61" s="91" t="s">
        <v>1884</v>
      </c>
      <c r="G61" s="91" t="b">
        <v>0</v>
      </c>
      <c r="H61" s="91" t="b">
        <v>0</v>
      </c>
      <c r="I61" s="91" t="b">
        <v>0</v>
      </c>
      <c r="J61" s="91" t="b">
        <v>0</v>
      </c>
      <c r="K61" s="91" t="b">
        <v>0</v>
      </c>
      <c r="L61" s="91" t="b">
        <v>0</v>
      </c>
    </row>
    <row r="62" spans="1:12" ht="15">
      <c r="A62" s="91" t="s">
        <v>1743</v>
      </c>
      <c r="B62" s="91" t="s">
        <v>1787</v>
      </c>
      <c r="C62" s="91">
        <v>3</v>
      </c>
      <c r="D62" s="135">
        <v>0.0030505298154385966</v>
      </c>
      <c r="E62" s="135">
        <v>2.3035560197137057</v>
      </c>
      <c r="F62" s="91" t="s">
        <v>1884</v>
      </c>
      <c r="G62" s="91" t="b">
        <v>0</v>
      </c>
      <c r="H62" s="91" t="b">
        <v>0</v>
      </c>
      <c r="I62" s="91" t="b">
        <v>0</v>
      </c>
      <c r="J62" s="91" t="b">
        <v>0</v>
      </c>
      <c r="K62" s="91" t="b">
        <v>0</v>
      </c>
      <c r="L62" s="91" t="b">
        <v>0</v>
      </c>
    </row>
    <row r="63" spans="1:12" ht="15">
      <c r="A63" s="91" t="s">
        <v>1756</v>
      </c>
      <c r="B63" s="91" t="s">
        <v>1788</v>
      </c>
      <c r="C63" s="91">
        <v>3</v>
      </c>
      <c r="D63" s="135">
        <v>0.0030505298154385966</v>
      </c>
      <c r="E63" s="135">
        <v>2.479647278769387</v>
      </c>
      <c r="F63" s="91" t="s">
        <v>1884</v>
      </c>
      <c r="G63" s="91" t="b">
        <v>0</v>
      </c>
      <c r="H63" s="91" t="b">
        <v>0</v>
      </c>
      <c r="I63" s="91" t="b">
        <v>0</v>
      </c>
      <c r="J63" s="91" t="b">
        <v>0</v>
      </c>
      <c r="K63" s="91" t="b">
        <v>0</v>
      </c>
      <c r="L63" s="91" t="b">
        <v>0</v>
      </c>
    </row>
    <row r="64" spans="1:12" ht="15">
      <c r="A64" s="91" t="s">
        <v>1788</v>
      </c>
      <c r="B64" s="91" t="s">
        <v>1789</v>
      </c>
      <c r="C64" s="91">
        <v>3</v>
      </c>
      <c r="D64" s="135">
        <v>0.0030505298154385966</v>
      </c>
      <c r="E64" s="135">
        <v>2.604586015377687</v>
      </c>
      <c r="F64" s="91" t="s">
        <v>1884</v>
      </c>
      <c r="G64" s="91" t="b">
        <v>0</v>
      </c>
      <c r="H64" s="91" t="b">
        <v>0</v>
      </c>
      <c r="I64" s="91" t="b">
        <v>0</v>
      </c>
      <c r="J64" s="91" t="b">
        <v>0</v>
      </c>
      <c r="K64" s="91" t="b">
        <v>0</v>
      </c>
      <c r="L64" s="91" t="b">
        <v>0</v>
      </c>
    </row>
    <row r="65" spans="1:12" ht="15">
      <c r="A65" s="91" t="s">
        <v>1789</v>
      </c>
      <c r="B65" s="91" t="s">
        <v>1750</v>
      </c>
      <c r="C65" s="91">
        <v>3</v>
      </c>
      <c r="D65" s="135">
        <v>0.0030505298154385966</v>
      </c>
      <c r="E65" s="135">
        <v>2.479647278769387</v>
      </c>
      <c r="F65" s="91" t="s">
        <v>1884</v>
      </c>
      <c r="G65" s="91" t="b">
        <v>0</v>
      </c>
      <c r="H65" s="91" t="b">
        <v>0</v>
      </c>
      <c r="I65" s="91" t="b">
        <v>0</v>
      </c>
      <c r="J65" s="91" t="b">
        <v>0</v>
      </c>
      <c r="K65" s="91" t="b">
        <v>0</v>
      </c>
      <c r="L65" s="91" t="b">
        <v>0</v>
      </c>
    </row>
    <row r="66" spans="1:12" ht="15">
      <c r="A66" s="91" t="s">
        <v>1750</v>
      </c>
      <c r="B66" s="91" t="s">
        <v>1757</v>
      </c>
      <c r="C66" s="91">
        <v>3</v>
      </c>
      <c r="D66" s="135">
        <v>0.0030505298154385966</v>
      </c>
      <c r="E66" s="135">
        <v>2.354708542161087</v>
      </c>
      <c r="F66" s="91" t="s">
        <v>1884</v>
      </c>
      <c r="G66" s="91" t="b">
        <v>0</v>
      </c>
      <c r="H66" s="91" t="b">
        <v>0</v>
      </c>
      <c r="I66" s="91" t="b">
        <v>0</v>
      </c>
      <c r="J66" s="91" t="b">
        <v>1</v>
      </c>
      <c r="K66" s="91" t="b">
        <v>0</v>
      </c>
      <c r="L66" s="91" t="b">
        <v>0</v>
      </c>
    </row>
    <row r="67" spans="1:12" ht="15">
      <c r="A67" s="91" t="s">
        <v>1746</v>
      </c>
      <c r="B67" s="91" t="s">
        <v>1414</v>
      </c>
      <c r="C67" s="91">
        <v>3</v>
      </c>
      <c r="D67" s="135">
        <v>0.0030505298154385966</v>
      </c>
      <c r="E67" s="135">
        <v>1.3684968266467201</v>
      </c>
      <c r="F67" s="91" t="s">
        <v>1884</v>
      </c>
      <c r="G67" s="91" t="b">
        <v>1</v>
      </c>
      <c r="H67" s="91" t="b">
        <v>0</v>
      </c>
      <c r="I67" s="91" t="b">
        <v>0</v>
      </c>
      <c r="J67" s="91" t="b">
        <v>0</v>
      </c>
      <c r="K67" s="91" t="b">
        <v>0</v>
      </c>
      <c r="L67" s="91" t="b">
        <v>0</v>
      </c>
    </row>
    <row r="68" spans="1:12" ht="15">
      <c r="A68" s="91" t="s">
        <v>1392</v>
      </c>
      <c r="B68" s="91" t="s">
        <v>1462</v>
      </c>
      <c r="C68" s="91">
        <v>3</v>
      </c>
      <c r="D68" s="135">
        <v>0.0030505298154385966</v>
      </c>
      <c r="E68" s="135">
        <v>2.2577985291530305</v>
      </c>
      <c r="F68" s="91" t="s">
        <v>1884</v>
      </c>
      <c r="G68" s="91" t="b">
        <v>0</v>
      </c>
      <c r="H68" s="91" t="b">
        <v>0</v>
      </c>
      <c r="I68" s="91" t="b">
        <v>0</v>
      </c>
      <c r="J68" s="91" t="b">
        <v>0</v>
      </c>
      <c r="K68" s="91" t="b">
        <v>0</v>
      </c>
      <c r="L68" s="91" t="b">
        <v>0</v>
      </c>
    </row>
    <row r="69" spans="1:12" ht="15">
      <c r="A69" s="91" t="s">
        <v>1437</v>
      </c>
      <c r="B69" s="91" t="s">
        <v>1438</v>
      </c>
      <c r="C69" s="91">
        <v>2</v>
      </c>
      <c r="D69" s="135">
        <v>0.0023120916962829346</v>
      </c>
      <c r="E69" s="135">
        <v>2.7806772744333683</v>
      </c>
      <c r="F69" s="91" t="s">
        <v>1884</v>
      </c>
      <c r="G69" s="91" t="b">
        <v>0</v>
      </c>
      <c r="H69" s="91" t="b">
        <v>0</v>
      </c>
      <c r="I69" s="91" t="b">
        <v>0</v>
      </c>
      <c r="J69" s="91" t="b">
        <v>0</v>
      </c>
      <c r="K69" s="91" t="b">
        <v>0</v>
      </c>
      <c r="L69" s="91" t="b">
        <v>0</v>
      </c>
    </row>
    <row r="70" spans="1:12" ht="15">
      <c r="A70" s="91" t="s">
        <v>1438</v>
      </c>
      <c r="B70" s="91" t="s">
        <v>1439</v>
      </c>
      <c r="C70" s="91">
        <v>2</v>
      </c>
      <c r="D70" s="135">
        <v>0.0023120916962829346</v>
      </c>
      <c r="E70" s="135">
        <v>2.7806772744333683</v>
      </c>
      <c r="F70" s="91" t="s">
        <v>1884</v>
      </c>
      <c r="G70" s="91" t="b">
        <v>0</v>
      </c>
      <c r="H70" s="91" t="b">
        <v>0</v>
      </c>
      <c r="I70" s="91" t="b">
        <v>0</v>
      </c>
      <c r="J70" s="91" t="b">
        <v>0</v>
      </c>
      <c r="K70" s="91" t="b">
        <v>1</v>
      </c>
      <c r="L70" s="91" t="b">
        <v>0</v>
      </c>
    </row>
    <row r="71" spans="1:12" ht="15">
      <c r="A71" s="91" t="s">
        <v>1439</v>
      </c>
      <c r="B71" s="91" t="s">
        <v>1440</v>
      </c>
      <c r="C71" s="91">
        <v>2</v>
      </c>
      <c r="D71" s="135">
        <v>0.0023120916962829346</v>
      </c>
      <c r="E71" s="135">
        <v>2.7806772744333683</v>
      </c>
      <c r="F71" s="91" t="s">
        <v>1884</v>
      </c>
      <c r="G71" s="91" t="b">
        <v>0</v>
      </c>
      <c r="H71" s="91" t="b">
        <v>1</v>
      </c>
      <c r="I71" s="91" t="b">
        <v>0</v>
      </c>
      <c r="J71" s="91" t="b">
        <v>0</v>
      </c>
      <c r="K71" s="91" t="b">
        <v>0</v>
      </c>
      <c r="L71" s="91" t="b">
        <v>0</v>
      </c>
    </row>
    <row r="72" spans="1:12" ht="15">
      <c r="A72" s="91" t="s">
        <v>1440</v>
      </c>
      <c r="B72" s="91" t="s">
        <v>1415</v>
      </c>
      <c r="C72" s="91">
        <v>2</v>
      </c>
      <c r="D72" s="135">
        <v>0.0023120916962829346</v>
      </c>
      <c r="E72" s="135">
        <v>1.8775872874414246</v>
      </c>
      <c r="F72" s="91" t="s">
        <v>1884</v>
      </c>
      <c r="G72" s="91" t="b">
        <v>0</v>
      </c>
      <c r="H72" s="91" t="b">
        <v>0</v>
      </c>
      <c r="I72" s="91" t="b">
        <v>0</v>
      </c>
      <c r="J72" s="91" t="b">
        <v>0</v>
      </c>
      <c r="K72" s="91" t="b">
        <v>0</v>
      </c>
      <c r="L72" s="91" t="b">
        <v>0</v>
      </c>
    </row>
    <row r="73" spans="1:12" ht="15">
      <c r="A73" s="91" t="s">
        <v>1378</v>
      </c>
      <c r="B73" s="91" t="s">
        <v>1441</v>
      </c>
      <c r="C73" s="91">
        <v>2</v>
      </c>
      <c r="D73" s="135">
        <v>0.0023120916962829346</v>
      </c>
      <c r="E73" s="135">
        <v>1.4796472787693868</v>
      </c>
      <c r="F73" s="91" t="s">
        <v>1884</v>
      </c>
      <c r="G73" s="91" t="b">
        <v>0</v>
      </c>
      <c r="H73" s="91" t="b">
        <v>0</v>
      </c>
      <c r="I73" s="91" t="b">
        <v>0</v>
      </c>
      <c r="J73" s="91" t="b">
        <v>0</v>
      </c>
      <c r="K73" s="91" t="b">
        <v>0</v>
      </c>
      <c r="L73" s="91" t="b">
        <v>0</v>
      </c>
    </row>
    <row r="74" spans="1:12" ht="15">
      <c r="A74" s="91" t="s">
        <v>1441</v>
      </c>
      <c r="B74" s="91" t="s">
        <v>1442</v>
      </c>
      <c r="C74" s="91">
        <v>2</v>
      </c>
      <c r="D74" s="135">
        <v>0.0023120916962829346</v>
      </c>
      <c r="E74" s="135">
        <v>2.7806772744333683</v>
      </c>
      <c r="F74" s="91" t="s">
        <v>1884</v>
      </c>
      <c r="G74" s="91" t="b">
        <v>0</v>
      </c>
      <c r="H74" s="91" t="b">
        <v>0</v>
      </c>
      <c r="I74" s="91" t="b">
        <v>0</v>
      </c>
      <c r="J74" s="91" t="b">
        <v>0</v>
      </c>
      <c r="K74" s="91" t="b">
        <v>0</v>
      </c>
      <c r="L74" s="91" t="b">
        <v>0</v>
      </c>
    </row>
    <row r="75" spans="1:12" ht="15">
      <c r="A75" s="91" t="s">
        <v>1442</v>
      </c>
      <c r="B75" s="91" t="s">
        <v>1443</v>
      </c>
      <c r="C75" s="91">
        <v>2</v>
      </c>
      <c r="D75" s="135">
        <v>0.0023120916962829346</v>
      </c>
      <c r="E75" s="135">
        <v>2.7806772744333683</v>
      </c>
      <c r="F75" s="91" t="s">
        <v>1884</v>
      </c>
      <c r="G75" s="91" t="b">
        <v>0</v>
      </c>
      <c r="H75" s="91" t="b">
        <v>0</v>
      </c>
      <c r="I75" s="91" t="b">
        <v>0</v>
      </c>
      <c r="J75" s="91" t="b">
        <v>0</v>
      </c>
      <c r="K75" s="91" t="b">
        <v>0</v>
      </c>
      <c r="L75" s="91" t="b">
        <v>0</v>
      </c>
    </row>
    <row r="76" spans="1:12" ht="15">
      <c r="A76" s="91" t="s">
        <v>1443</v>
      </c>
      <c r="B76" s="91" t="s">
        <v>1792</v>
      </c>
      <c r="C76" s="91">
        <v>2</v>
      </c>
      <c r="D76" s="135">
        <v>0.0023120916962829346</v>
      </c>
      <c r="E76" s="135">
        <v>2.7806772744333683</v>
      </c>
      <c r="F76" s="91" t="s">
        <v>1884</v>
      </c>
      <c r="G76" s="91" t="b">
        <v>0</v>
      </c>
      <c r="H76" s="91" t="b">
        <v>0</v>
      </c>
      <c r="I76" s="91" t="b">
        <v>0</v>
      </c>
      <c r="J76" s="91" t="b">
        <v>0</v>
      </c>
      <c r="K76" s="91" t="b">
        <v>0</v>
      </c>
      <c r="L76" s="91" t="b">
        <v>0</v>
      </c>
    </row>
    <row r="77" spans="1:12" ht="15">
      <c r="A77" s="91" t="s">
        <v>1792</v>
      </c>
      <c r="B77" s="91" t="s">
        <v>1793</v>
      </c>
      <c r="C77" s="91">
        <v>2</v>
      </c>
      <c r="D77" s="135">
        <v>0.0023120916962829346</v>
      </c>
      <c r="E77" s="135">
        <v>2.7806772744333683</v>
      </c>
      <c r="F77" s="91" t="s">
        <v>1884</v>
      </c>
      <c r="G77" s="91" t="b">
        <v>0</v>
      </c>
      <c r="H77" s="91" t="b">
        <v>0</v>
      </c>
      <c r="I77" s="91" t="b">
        <v>0</v>
      </c>
      <c r="J77" s="91" t="b">
        <v>0</v>
      </c>
      <c r="K77" s="91" t="b">
        <v>1</v>
      </c>
      <c r="L77" s="91" t="b">
        <v>0</v>
      </c>
    </row>
    <row r="78" spans="1:12" ht="15">
      <c r="A78" s="91" t="s">
        <v>1793</v>
      </c>
      <c r="B78" s="91" t="s">
        <v>1794</v>
      </c>
      <c r="C78" s="91">
        <v>2</v>
      </c>
      <c r="D78" s="135">
        <v>0.0023120916962829346</v>
      </c>
      <c r="E78" s="135">
        <v>2.7806772744333683</v>
      </c>
      <c r="F78" s="91" t="s">
        <v>1884</v>
      </c>
      <c r="G78" s="91" t="b">
        <v>0</v>
      </c>
      <c r="H78" s="91" t="b">
        <v>1</v>
      </c>
      <c r="I78" s="91" t="b">
        <v>0</v>
      </c>
      <c r="J78" s="91" t="b">
        <v>0</v>
      </c>
      <c r="K78" s="91" t="b">
        <v>1</v>
      </c>
      <c r="L78" s="91" t="b">
        <v>0</v>
      </c>
    </row>
    <row r="79" spans="1:12" ht="15">
      <c r="A79" s="91" t="s">
        <v>1794</v>
      </c>
      <c r="B79" s="91" t="s">
        <v>1795</v>
      </c>
      <c r="C79" s="91">
        <v>2</v>
      </c>
      <c r="D79" s="135">
        <v>0.0023120916962829346</v>
      </c>
      <c r="E79" s="135">
        <v>2.7806772744333683</v>
      </c>
      <c r="F79" s="91" t="s">
        <v>1884</v>
      </c>
      <c r="G79" s="91" t="b">
        <v>0</v>
      </c>
      <c r="H79" s="91" t="b">
        <v>1</v>
      </c>
      <c r="I79" s="91" t="b">
        <v>0</v>
      </c>
      <c r="J79" s="91" t="b">
        <v>0</v>
      </c>
      <c r="K79" s="91" t="b">
        <v>1</v>
      </c>
      <c r="L79" s="91" t="b">
        <v>0</v>
      </c>
    </row>
    <row r="80" spans="1:12" ht="15">
      <c r="A80" s="91" t="s">
        <v>1414</v>
      </c>
      <c r="B80" s="91" t="s">
        <v>1760</v>
      </c>
      <c r="C80" s="91">
        <v>2</v>
      </c>
      <c r="D80" s="135">
        <v>0.0023120916962829346</v>
      </c>
      <c r="E80" s="135">
        <v>1.400466032721762</v>
      </c>
      <c r="F80" s="91" t="s">
        <v>1884</v>
      </c>
      <c r="G80" s="91" t="b">
        <v>0</v>
      </c>
      <c r="H80" s="91" t="b">
        <v>0</v>
      </c>
      <c r="I80" s="91" t="b">
        <v>0</v>
      </c>
      <c r="J80" s="91" t="b">
        <v>0</v>
      </c>
      <c r="K80" s="91" t="b">
        <v>0</v>
      </c>
      <c r="L80" s="91" t="b">
        <v>0</v>
      </c>
    </row>
    <row r="81" spans="1:12" ht="15">
      <c r="A81" s="91" t="s">
        <v>1740</v>
      </c>
      <c r="B81" s="91" t="s">
        <v>1803</v>
      </c>
      <c r="C81" s="91">
        <v>2</v>
      </c>
      <c r="D81" s="135">
        <v>0.0023120916962829346</v>
      </c>
      <c r="E81" s="135">
        <v>2.236609230083092</v>
      </c>
      <c r="F81" s="91" t="s">
        <v>1884</v>
      </c>
      <c r="G81" s="91" t="b">
        <v>0</v>
      </c>
      <c r="H81" s="91" t="b">
        <v>0</v>
      </c>
      <c r="I81" s="91" t="b">
        <v>0</v>
      </c>
      <c r="J81" s="91" t="b">
        <v>0</v>
      </c>
      <c r="K81" s="91" t="b">
        <v>0</v>
      </c>
      <c r="L81" s="91" t="b">
        <v>0</v>
      </c>
    </row>
    <row r="82" spans="1:12" ht="15">
      <c r="A82" s="91" t="s">
        <v>1803</v>
      </c>
      <c r="B82" s="91" t="s">
        <v>1804</v>
      </c>
      <c r="C82" s="91">
        <v>2</v>
      </c>
      <c r="D82" s="135">
        <v>0.0023120916962829346</v>
      </c>
      <c r="E82" s="135">
        <v>2.7806772744333683</v>
      </c>
      <c r="F82" s="91" t="s">
        <v>1884</v>
      </c>
      <c r="G82" s="91" t="b">
        <v>0</v>
      </c>
      <c r="H82" s="91" t="b">
        <v>0</v>
      </c>
      <c r="I82" s="91" t="b">
        <v>0</v>
      </c>
      <c r="J82" s="91" t="b">
        <v>0</v>
      </c>
      <c r="K82" s="91" t="b">
        <v>0</v>
      </c>
      <c r="L82" s="91" t="b">
        <v>0</v>
      </c>
    </row>
    <row r="83" spans="1:12" ht="15">
      <c r="A83" s="91" t="s">
        <v>1804</v>
      </c>
      <c r="B83" s="91" t="s">
        <v>1805</v>
      </c>
      <c r="C83" s="91">
        <v>2</v>
      </c>
      <c r="D83" s="135">
        <v>0.0023120916962829346</v>
      </c>
      <c r="E83" s="135">
        <v>2.7806772744333683</v>
      </c>
      <c r="F83" s="91" t="s">
        <v>1884</v>
      </c>
      <c r="G83" s="91" t="b">
        <v>0</v>
      </c>
      <c r="H83" s="91" t="b">
        <v>0</v>
      </c>
      <c r="I83" s="91" t="b">
        <v>0</v>
      </c>
      <c r="J83" s="91" t="b">
        <v>0</v>
      </c>
      <c r="K83" s="91" t="b">
        <v>0</v>
      </c>
      <c r="L83" s="91" t="b">
        <v>0</v>
      </c>
    </row>
    <row r="84" spans="1:12" ht="15">
      <c r="A84" s="91" t="s">
        <v>1805</v>
      </c>
      <c r="B84" s="91" t="s">
        <v>1749</v>
      </c>
      <c r="C84" s="91">
        <v>2</v>
      </c>
      <c r="D84" s="135">
        <v>0.0023120916962829346</v>
      </c>
      <c r="E84" s="135">
        <v>2.479647278769387</v>
      </c>
      <c r="F84" s="91" t="s">
        <v>1884</v>
      </c>
      <c r="G84" s="91" t="b">
        <v>0</v>
      </c>
      <c r="H84" s="91" t="b">
        <v>0</v>
      </c>
      <c r="I84" s="91" t="b">
        <v>0</v>
      </c>
      <c r="J84" s="91" t="b">
        <v>0</v>
      </c>
      <c r="K84" s="91" t="b">
        <v>1</v>
      </c>
      <c r="L84" s="91" t="b">
        <v>0</v>
      </c>
    </row>
    <row r="85" spans="1:12" ht="15">
      <c r="A85" s="91" t="s">
        <v>1749</v>
      </c>
      <c r="B85" s="91" t="s">
        <v>1468</v>
      </c>
      <c r="C85" s="91">
        <v>2</v>
      </c>
      <c r="D85" s="135">
        <v>0.0023120916962829346</v>
      </c>
      <c r="E85" s="135">
        <v>2.0025260240497245</v>
      </c>
      <c r="F85" s="91" t="s">
        <v>1884</v>
      </c>
      <c r="G85" s="91" t="b">
        <v>0</v>
      </c>
      <c r="H85" s="91" t="b">
        <v>1</v>
      </c>
      <c r="I85" s="91" t="b">
        <v>0</v>
      </c>
      <c r="J85" s="91" t="b">
        <v>0</v>
      </c>
      <c r="K85" s="91" t="b">
        <v>0</v>
      </c>
      <c r="L85" s="91" t="b">
        <v>0</v>
      </c>
    </row>
    <row r="86" spans="1:12" ht="15">
      <c r="A86" s="91" t="s">
        <v>1468</v>
      </c>
      <c r="B86" s="91" t="s">
        <v>1806</v>
      </c>
      <c r="C86" s="91">
        <v>2</v>
      </c>
      <c r="D86" s="135">
        <v>0.0023120916962829346</v>
      </c>
      <c r="E86" s="135">
        <v>2.236609230083092</v>
      </c>
      <c r="F86" s="91" t="s">
        <v>1884</v>
      </c>
      <c r="G86" s="91" t="b">
        <v>0</v>
      </c>
      <c r="H86" s="91" t="b">
        <v>0</v>
      </c>
      <c r="I86" s="91" t="b">
        <v>0</v>
      </c>
      <c r="J86" s="91" t="b">
        <v>0</v>
      </c>
      <c r="K86" s="91" t="b">
        <v>0</v>
      </c>
      <c r="L86" s="91" t="b">
        <v>0</v>
      </c>
    </row>
    <row r="87" spans="1:12" ht="15">
      <c r="A87" s="91" t="s">
        <v>1806</v>
      </c>
      <c r="B87" s="91" t="s">
        <v>1807</v>
      </c>
      <c r="C87" s="91">
        <v>2</v>
      </c>
      <c r="D87" s="135">
        <v>0.0023120916962829346</v>
      </c>
      <c r="E87" s="135">
        <v>2.7806772744333683</v>
      </c>
      <c r="F87" s="91" t="s">
        <v>1884</v>
      </c>
      <c r="G87" s="91" t="b">
        <v>0</v>
      </c>
      <c r="H87" s="91" t="b">
        <v>0</v>
      </c>
      <c r="I87" s="91" t="b">
        <v>0</v>
      </c>
      <c r="J87" s="91" t="b">
        <v>1</v>
      </c>
      <c r="K87" s="91" t="b">
        <v>0</v>
      </c>
      <c r="L87" s="91" t="b">
        <v>0</v>
      </c>
    </row>
    <row r="88" spans="1:12" ht="15">
      <c r="A88" s="91" t="s">
        <v>1807</v>
      </c>
      <c r="B88" s="91" t="s">
        <v>1378</v>
      </c>
      <c r="C88" s="91">
        <v>2</v>
      </c>
      <c r="D88" s="135">
        <v>0.0023120916962829346</v>
      </c>
      <c r="E88" s="135">
        <v>1.49064266307085</v>
      </c>
      <c r="F88" s="91" t="s">
        <v>1884</v>
      </c>
      <c r="G88" s="91" t="b">
        <v>1</v>
      </c>
      <c r="H88" s="91" t="b">
        <v>0</v>
      </c>
      <c r="I88" s="91" t="b">
        <v>0</v>
      </c>
      <c r="J88" s="91" t="b">
        <v>0</v>
      </c>
      <c r="K88" s="91" t="b">
        <v>0</v>
      </c>
      <c r="L88" s="91" t="b">
        <v>0</v>
      </c>
    </row>
    <row r="89" spans="1:12" ht="15">
      <c r="A89" s="91" t="s">
        <v>1378</v>
      </c>
      <c r="B89" s="91" t="s">
        <v>1808</v>
      </c>
      <c r="C89" s="91">
        <v>2</v>
      </c>
      <c r="D89" s="135">
        <v>0.0023120916962829346</v>
      </c>
      <c r="E89" s="135">
        <v>1.4796472787693868</v>
      </c>
      <c r="F89" s="91" t="s">
        <v>1884</v>
      </c>
      <c r="G89" s="91" t="b">
        <v>0</v>
      </c>
      <c r="H89" s="91" t="b">
        <v>0</v>
      </c>
      <c r="I89" s="91" t="b">
        <v>0</v>
      </c>
      <c r="J89" s="91" t="b">
        <v>0</v>
      </c>
      <c r="K89" s="91" t="b">
        <v>0</v>
      </c>
      <c r="L89" s="91" t="b">
        <v>0</v>
      </c>
    </row>
    <row r="90" spans="1:12" ht="15">
      <c r="A90" s="91" t="s">
        <v>1808</v>
      </c>
      <c r="B90" s="91" t="s">
        <v>1809</v>
      </c>
      <c r="C90" s="91">
        <v>2</v>
      </c>
      <c r="D90" s="135">
        <v>0.0023120916962829346</v>
      </c>
      <c r="E90" s="135">
        <v>2.7806772744333683</v>
      </c>
      <c r="F90" s="91" t="s">
        <v>1884</v>
      </c>
      <c r="G90" s="91" t="b">
        <v>0</v>
      </c>
      <c r="H90" s="91" t="b">
        <v>0</v>
      </c>
      <c r="I90" s="91" t="b">
        <v>0</v>
      </c>
      <c r="J90" s="91" t="b">
        <v>0</v>
      </c>
      <c r="K90" s="91" t="b">
        <v>0</v>
      </c>
      <c r="L90" s="91" t="b">
        <v>0</v>
      </c>
    </row>
    <row r="91" spans="1:12" ht="15">
      <c r="A91" s="91" t="s">
        <v>1809</v>
      </c>
      <c r="B91" s="91" t="s">
        <v>1468</v>
      </c>
      <c r="C91" s="91">
        <v>2</v>
      </c>
      <c r="D91" s="135">
        <v>0.0023120916962829346</v>
      </c>
      <c r="E91" s="135">
        <v>2.3035560197137057</v>
      </c>
      <c r="F91" s="91" t="s">
        <v>1884</v>
      </c>
      <c r="G91" s="91" t="b">
        <v>0</v>
      </c>
      <c r="H91" s="91" t="b">
        <v>0</v>
      </c>
      <c r="I91" s="91" t="b">
        <v>0</v>
      </c>
      <c r="J91" s="91" t="b">
        <v>0</v>
      </c>
      <c r="K91" s="91" t="b">
        <v>0</v>
      </c>
      <c r="L91" s="91" t="b">
        <v>0</v>
      </c>
    </row>
    <row r="92" spans="1:12" ht="15">
      <c r="A92" s="91" t="s">
        <v>391</v>
      </c>
      <c r="B92" s="91" t="s">
        <v>1416</v>
      </c>
      <c r="C92" s="91">
        <v>2</v>
      </c>
      <c r="D92" s="135">
        <v>0.0023120916962829346</v>
      </c>
      <c r="E92" s="135">
        <v>0.5765572917774433</v>
      </c>
      <c r="F92" s="91" t="s">
        <v>1884</v>
      </c>
      <c r="G92" s="91" t="b">
        <v>0</v>
      </c>
      <c r="H92" s="91" t="b">
        <v>0</v>
      </c>
      <c r="I92" s="91" t="b">
        <v>0</v>
      </c>
      <c r="J92" s="91" t="b">
        <v>0</v>
      </c>
      <c r="K92" s="91" t="b">
        <v>0</v>
      </c>
      <c r="L92" s="91" t="b">
        <v>0</v>
      </c>
    </row>
    <row r="93" spans="1:12" ht="15">
      <c r="A93" s="91" t="s">
        <v>1818</v>
      </c>
      <c r="B93" s="91" t="s">
        <v>1819</v>
      </c>
      <c r="C93" s="91">
        <v>2</v>
      </c>
      <c r="D93" s="135">
        <v>0.0023120916962829346</v>
      </c>
      <c r="E93" s="135">
        <v>2.7806772744333683</v>
      </c>
      <c r="F93" s="91" t="s">
        <v>1884</v>
      </c>
      <c r="G93" s="91" t="b">
        <v>0</v>
      </c>
      <c r="H93" s="91" t="b">
        <v>0</v>
      </c>
      <c r="I93" s="91" t="b">
        <v>0</v>
      </c>
      <c r="J93" s="91" t="b">
        <v>0</v>
      </c>
      <c r="K93" s="91" t="b">
        <v>0</v>
      </c>
      <c r="L93" s="91" t="b">
        <v>0</v>
      </c>
    </row>
    <row r="94" spans="1:12" ht="15">
      <c r="A94" s="91" t="s">
        <v>1761</v>
      </c>
      <c r="B94" s="91" t="s">
        <v>1824</v>
      </c>
      <c r="C94" s="91">
        <v>2</v>
      </c>
      <c r="D94" s="135">
        <v>0.0027880284483208493</v>
      </c>
      <c r="E94" s="135">
        <v>2.604586015377687</v>
      </c>
      <c r="F94" s="91" t="s">
        <v>1884</v>
      </c>
      <c r="G94" s="91" t="b">
        <v>0</v>
      </c>
      <c r="H94" s="91" t="b">
        <v>0</v>
      </c>
      <c r="I94" s="91" t="b">
        <v>0</v>
      </c>
      <c r="J94" s="91" t="b">
        <v>0</v>
      </c>
      <c r="K94" s="91" t="b">
        <v>0</v>
      </c>
      <c r="L94" s="91" t="b">
        <v>0</v>
      </c>
    </row>
    <row r="95" spans="1:12" ht="15">
      <c r="A95" s="91" t="s">
        <v>242</v>
      </c>
      <c r="B95" s="91" t="s">
        <v>1753</v>
      </c>
      <c r="C95" s="91">
        <v>2</v>
      </c>
      <c r="D95" s="135">
        <v>0.0023120916962829346</v>
      </c>
      <c r="E95" s="135">
        <v>2.604586015377687</v>
      </c>
      <c r="F95" s="91" t="s">
        <v>1884</v>
      </c>
      <c r="G95" s="91" t="b">
        <v>0</v>
      </c>
      <c r="H95" s="91" t="b">
        <v>0</v>
      </c>
      <c r="I95" s="91" t="b">
        <v>0</v>
      </c>
      <c r="J95" s="91" t="b">
        <v>0</v>
      </c>
      <c r="K95" s="91" t="b">
        <v>0</v>
      </c>
      <c r="L95" s="91" t="b">
        <v>0</v>
      </c>
    </row>
    <row r="96" spans="1:12" ht="15">
      <c r="A96" s="91" t="s">
        <v>1739</v>
      </c>
      <c r="B96" s="91" t="s">
        <v>1825</v>
      </c>
      <c r="C96" s="91">
        <v>2</v>
      </c>
      <c r="D96" s="135">
        <v>0.0023120916962829346</v>
      </c>
      <c r="E96" s="135">
        <v>2.1274647606580244</v>
      </c>
      <c r="F96" s="91" t="s">
        <v>1884</v>
      </c>
      <c r="G96" s="91" t="b">
        <v>0</v>
      </c>
      <c r="H96" s="91" t="b">
        <v>0</v>
      </c>
      <c r="I96" s="91" t="b">
        <v>0</v>
      </c>
      <c r="J96" s="91" t="b">
        <v>0</v>
      </c>
      <c r="K96" s="91" t="b">
        <v>0</v>
      </c>
      <c r="L96" s="91" t="b">
        <v>0</v>
      </c>
    </row>
    <row r="97" spans="1:12" ht="15">
      <c r="A97" s="91" t="s">
        <v>391</v>
      </c>
      <c r="B97" s="91" t="s">
        <v>1414</v>
      </c>
      <c r="C97" s="91">
        <v>2</v>
      </c>
      <c r="D97" s="135">
        <v>0.0023120916962829346</v>
      </c>
      <c r="E97" s="135">
        <v>0.28931558059909535</v>
      </c>
      <c r="F97" s="91" t="s">
        <v>1884</v>
      </c>
      <c r="G97" s="91" t="b">
        <v>0</v>
      </c>
      <c r="H97" s="91" t="b">
        <v>0</v>
      </c>
      <c r="I97" s="91" t="b">
        <v>0</v>
      </c>
      <c r="J97" s="91" t="b">
        <v>0</v>
      </c>
      <c r="K97" s="91" t="b">
        <v>0</v>
      </c>
      <c r="L97" s="91" t="b">
        <v>0</v>
      </c>
    </row>
    <row r="98" spans="1:12" ht="15">
      <c r="A98" s="91" t="s">
        <v>238</v>
      </c>
      <c r="B98" s="91" t="s">
        <v>290</v>
      </c>
      <c r="C98" s="91">
        <v>2</v>
      </c>
      <c r="D98" s="135">
        <v>0.0023120916962829346</v>
      </c>
      <c r="E98" s="135">
        <v>2.7806772744333683</v>
      </c>
      <c r="F98" s="91" t="s">
        <v>1884</v>
      </c>
      <c r="G98" s="91" t="b">
        <v>0</v>
      </c>
      <c r="H98" s="91" t="b">
        <v>0</v>
      </c>
      <c r="I98" s="91" t="b">
        <v>0</v>
      </c>
      <c r="J98" s="91" t="b">
        <v>0</v>
      </c>
      <c r="K98" s="91" t="b">
        <v>0</v>
      </c>
      <c r="L98" s="91" t="b">
        <v>0</v>
      </c>
    </row>
    <row r="99" spans="1:12" ht="15">
      <c r="A99" s="91" t="s">
        <v>1770</v>
      </c>
      <c r="B99" s="91" t="s">
        <v>1832</v>
      </c>
      <c r="C99" s="91">
        <v>2</v>
      </c>
      <c r="D99" s="135">
        <v>0.0023120916962829346</v>
      </c>
      <c r="E99" s="135">
        <v>2.604586015377687</v>
      </c>
      <c r="F99" s="91" t="s">
        <v>1884</v>
      </c>
      <c r="G99" s="91" t="b">
        <v>0</v>
      </c>
      <c r="H99" s="91" t="b">
        <v>1</v>
      </c>
      <c r="I99" s="91" t="b">
        <v>0</v>
      </c>
      <c r="J99" s="91" t="b">
        <v>0</v>
      </c>
      <c r="K99" s="91" t="b">
        <v>0</v>
      </c>
      <c r="L99" s="91" t="b">
        <v>0</v>
      </c>
    </row>
    <row r="100" spans="1:12" ht="15">
      <c r="A100" s="91" t="s">
        <v>289</v>
      </c>
      <c r="B100" s="91" t="s">
        <v>1772</v>
      </c>
      <c r="C100" s="91">
        <v>2</v>
      </c>
      <c r="D100" s="135">
        <v>0.0023120916962829346</v>
      </c>
      <c r="E100" s="135">
        <v>2.604586015377687</v>
      </c>
      <c r="F100" s="91" t="s">
        <v>1884</v>
      </c>
      <c r="G100" s="91" t="b">
        <v>0</v>
      </c>
      <c r="H100" s="91" t="b">
        <v>0</v>
      </c>
      <c r="I100" s="91" t="b">
        <v>0</v>
      </c>
      <c r="J100" s="91" t="b">
        <v>0</v>
      </c>
      <c r="K100" s="91" t="b">
        <v>0</v>
      </c>
      <c r="L100" s="91" t="b">
        <v>0</v>
      </c>
    </row>
    <row r="101" spans="1:12" ht="15">
      <c r="A101" s="91" t="s">
        <v>1772</v>
      </c>
      <c r="B101" s="91" t="s">
        <v>1835</v>
      </c>
      <c r="C101" s="91">
        <v>2</v>
      </c>
      <c r="D101" s="135">
        <v>0.0023120916962829346</v>
      </c>
      <c r="E101" s="135">
        <v>2.604586015377687</v>
      </c>
      <c r="F101" s="91" t="s">
        <v>1884</v>
      </c>
      <c r="G101" s="91" t="b">
        <v>0</v>
      </c>
      <c r="H101" s="91" t="b">
        <v>0</v>
      </c>
      <c r="I101" s="91" t="b">
        <v>0</v>
      </c>
      <c r="J101" s="91" t="b">
        <v>0</v>
      </c>
      <c r="K101" s="91" t="b">
        <v>0</v>
      </c>
      <c r="L101" s="91" t="b">
        <v>0</v>
      </c>
    </row>
    <row r="102" spans="1:12" ht="15">
      <c r="A102" s="91" t="s">
        <v>1835</v>
      </c>
      <c r="B102" s="91" t="s">
        <v>1836</v>
      </c>
      <c r="C102" s="91">
        <v>2</v>
      </c>
      <c r="D102" s="135">
        <v>0.0023120916962829346</v>
      </c>
      <c r="E102" s="135">
        <v>2.7806772744333683</v>
      </c>
      <c r="F102" s="91" t="s">
        <v>1884</v>
      </c>
      <c r="G102" s="91" t="b">
        <v>0</v>
      </c>
      <c r="H102" s="91" t="b">
        <v>0</v>
      </c>
      <c r="I102" s="91" t="b">
        <v>0</v>
      </c>
      <c r="J102" s="91" t="b">
        <v>0</v>
      </c>
      <c r="K102" s="91" t="b">
        <v>0</v>
      </c>
      <c r="L102" s="91" t="b">
        <v>0</v>
      </c>
    </row>
    <row r="103" spans="1:12" ht="15">
      <c r="A103" s="91" t="s">
        <v>1836</v>
      </c>
      <c r="B103" s="91" t="s">
        <v>1837</v>
      </c>
      <c r="C103" s="91">
        <v>2</v>
      </c>
      <c r="D103" s="135">
        <v>0.0023120916962829346</v>
      </c>
      <c r="E103" s="135">
        <v>2.7806772744333683</v>
      </c>
      <c r="F103" s="91" t="s">
        <v>1884</v>
      </c>
      <c r="G103" s="91" t="b">
        <v>0</v>
      </c>
      <c r="H103" s="91" t="b">
        <v>0</v>
      </c>
      <c r="I103" s="91" t="b">
        <v>0</v>
      </c>
      <c r="J103" s="91" t="b">
        <v>0</v>
      </c>
      <c r="K103" s="91" t="b">
        <v>0</v>
      </c>
      <c r="L103" s="91" t="b">
        <v>0</v>
      </c>
    </row>
    <row r="104" spans="1:12" ht="15">
      <c r="A104" s="91" t="s">
        <v>1837</v>
      </c>
      <c r="B104" s="91" t="s">
        <v>1378</v>
      </c>
      <c r="C104" s="91">
        <v>2</v>
      </c>
      <c r="D104" s="135">
        <v>0.0023120916962829346</v>
      </c>
      <c r="E104" s="135">
        <v>1.49064266307085</v>
      </c>
      <c r="F104" s="91" t="s">
        <v>1884</v>
      </c>
      <c r="G104" s="91" t="b">
        <v>0</v>
      </c>
      <c r="H104" s="91" t="b">
        <v>0</v>
      </c>
      <c r="I104" s="91" t="b">
        <v>0</v>
      </c>
      <c r="J104" s="91" t="b">
        <v>0</v>
      </c>
      <c r="K104" s="91" t="b">
        <v>0</v>
      </c>
      <c r="L104" s="91" t="b">
        <v>0</v>
      </c>
    </row>
    <row r="105" spans="1:12" ht="15">
      <c r="A105" s="91" t="s">
        <v>1378</v>
      </c>
      <c r="B105" s="91" t="s">
        <v>1773</v>
      </c>
      <c r="C105" s="91">
        <v>2</v>
      </c>
      <c r="D105" s="135">
        <v>0.0023120916962829346</v>
      </c>
      <c r="E105" s="135">
        <v>1.3035560197137055</v>
      </c>
      <c r="F105" s="91" t="s">
        <v>1884</v>
      </c>
      <c r="G105" s="91" t="b">
        <v>0</v>
      </c>
      <c r="H105" s="91" t="b">
        <v>0</v>
      </c>
      <c r="I105" s="91" t="b">
        <v>0</v>
      </c>
      <c r="J105" s="91" t="b">
        <v>0</v>
      </c>
      <c r="K105" s="91" t="b">
        <v>0</v>
      </c>
      <c r="L105" s="91" t="b">
        <v>0</v>
      </c>
    </row>
    <row r="106" spans="1:12" ht="15">
      <c r="A106" s="91" t="s">
        <v>1471</v>
      </c>
      <c r="B106" s="91" t="s">
        <v>1838</v>
      </c>
      <c r="C106" s="91">
        <v>2</v>
      </c>
      <c r="D106" s="135">
        <v>0.0023120916962829346</v>
      </c>
      <c r="E106" s="135">
        <v>2.479647278769387</v>
      </c>
      <c r="F106" s="91" t="s">
        <v>1884</v>
      </c>
      <c r="G106" s="91" t="b">
        <v>0</v>
      </c>
      <c r="H106" s="91" t="b">
        <v>0</v>
      </c>
      <c r="I106" s="91" t="b">
        <v>0</v>
      </c>
      <c r="J106" s="91" t="b">
        <v>0</v>
      </c>
      <c r="K106" s="91" t="b">
        <v>0</v>
      </c>
      <c r="L106" s="91" t="b">
        <v>0</v>
      </c>
    </row>
    <row r="107" spans="1:12" ht="15">
      <c r="A107" s="91" t="s">
        <v>1838</v>
      </c>
      <c r="B107" s="91" t="s">
        <v>1774</v>
      </c>
      <c r="C107" s="91">
        <v>2</v>
      </c>
      <c r="D107" s="135">
        <v>0.0023120916962829346</v>
      </c>
      <c r="E107" s="135">
        <v>2.604586015377687</v>
      </c>
      <c r="F107" s="91" t="s">
        <v>1884</v>
      </c>
      <c r="G107" s="91" t="b">
        <v>0</v>
      </c>
      <c r="H107" s="91" t="b">
        <v>0</v>
      </c>
      <c r="I107" s="91" t="b">
        <v>0</v>
      </c>
      <c r="J107" s="91" t="b">
        <v>1</v>
      </c>
      <c r="K107" s="91" t="b">
        <v>0</v>
      </c>
      <c r="L107" s="91" t="b">
        <v>0</v>
      </c>
    </row>
    <row r="108" spans="1:12" ht="15">
      <c r="A108" s="91" t="s">
        <v>1775</v>
      </c>
      <c r="B108" s="91" t="s">
        <v>1771</v>
      </c>
      <c r="C108" s="91">
        <v>2</v>
      </c>
      <c r="D108" s="135">
        <v>0.0023120916962829346</v>
      </c>
      <c r="E108" s="135">
        <v>2.4284947563220056</v>
      </c>
      <c r="F108" s="91" t="s">
        <v>1884</v>
      </c>
      <c r="G108" s="91" t="b">
        <v>0</v>
      </c>
      <c r="H108" s="91" t="b">
        <v>0</v>
      </c>
      <c r="I108" s="91" t="b">
        <v>0</v>
      </c>
      <c r="J108" s="91" t="b">
        <v>0</v>
      </c>
      <c r="K108" s="91" t="b">
        <v>0</v>
      </c>
      <c r="L108" s="91" t="b">
        <v>0</v>
      </c>
    </row>
    <row r="109" spans="1:12" ht="15">
      <c r="A109" s="91" t="s">
        <v>1414</v>
      </c>
      <c r="B109" s="91" t="s">
        <v>1843</v>
      </c>
      <c r="C109" s="91">
        <v>2</v>
      </c>
      <c r="D109" s="135">
        <v>0.0023120916962829346</v>
      </c>
      <c r="E109" s="135">
        <v>1.5765572917774433</v>
      </c>
      <c r="F109" s="91" t="s">
        <v>1884</v>
      </c>
      <c r="G109" s="91" t="b">
        <v>0</v>
      </c>
      <c r="H109" s="91" t="b">
        <v>0</v>
      </c>
      <c r="I109" s="91" t="b">
        <v>0</v>
      </c>
      <c r="J109" s="91" t="b">
        <v>0</v>
      </c>
      <c r="K109" s="91" t="b">
        <v>0</v>
      </c>
      <c r="L109" s="91" t="b">
        <v>0</v>
      </c>
    </row>
    <row r="110" spans="1:12" ht="15">
      <c r="A110" s="91" t="s">
        <v>1845</v>
      </c>
      <c r="B110" s="91" t="s">
        <v>1777</v>
      </c>
      <c r="C110" s="91">
        <v>2</v>
      </c>
      <c r="D110" s="135">
        <v>0.0027880284483208493</v>
      </c>
      <c r="E110" s="135">
        <v>2.604586015377687</v>
      </c>
      <c r="F110" s="91" t="s">
        <v>1884</v>
      </c>
      <c r="G110" s="91" t="b">
        <v>0</v>
      </c>
      <c r="H110" s="91" t="b">
        <v>0</v>
      </c>
      <c r="I110" s="91" t="b">
        <v>0</v>
      </c>
      <c r="J110" s="91" t="b">
        <v>0</v>
      </c>
      <c r="K110" s="91" t="b">
        <v>0</v>
      </c>
      <c r="L110" s="91" t="b">
        <v>0</v>
      </c>
    </row>
    <row r="111" spans="1:12" ht="15">
      <c r="A111" s="91" t="s">
        <v>1787</v>
      </c>
      <c r="B111" s="91" t="s">
        <v>388</v>
      </c>
      <c r="C111" s="91">
        <v>2</v>
      </c>
      <c r="D111" s="135">
        <v>0.0023120916962829346</v>
      </c>
      <c r="E111" s="135">
        <v>2.604586015377687</v>
      </c>
      <c r="F111" s="91" t="s">
        <v>1884</v>
      </c>
      <c r="G111" s="91" t="b">
        <v>0</v>
      </c>
      <c r="H111" s="91" t="b">
        <v>0</v>
      </c>
      <c r="I111" s="91" t="b">
        <v>0</v>
      </c>
      <c r="J111" s="91" t="b">
        <v>0</v>
      </c>
      <c r="K111" s="91" t="b">
        <v>0</v>
      </c>
      <c r="L111" s="91" t="b">
        <v>0</v>
      </c>
    </row>
    <row r="112" spans="1:12" ht="15">
      <c r="A112" s="91" t="s">
        <v>388</v>
      </c>
      <c r="B112" s="91" t="s">
        <v>1756</v>
      </c>
      <c r="C112" s="91">
        <v>2</v>
      </c>
      <c r="D112" s="135">
        <v>0.0023120916962829346</v>
      </c>
      <c r="E112" s="135">
        <v>2.479647278769387</v>
      </c>
      <c r="F112" s="91" t="s">
        <v>1884</v>
      </c>
      <c r="G112" s="91" t="b">
        <v>0</v>
      </c>
      <c r="H112" s="91" t="b">
        <v>0</v>
      </c>
      <c r="I112" s="91" t="b">
        <v>0</v>
      </c>
      <c r="J112" s="91" t="b">
        <v>0</v>
      </c>
      <c r="K112" s="91" t="b">
        <v>0</v>
      </c>
      <c r="L112" s="91" t="b">
        <v>0</v>
      </c>
    </row>
    <row r="113" spans="1:12" ht="15">
      <c r="A113" s="91" t="s">
        <v>1851</v>
      </c>
      <c r="B113" s="91" t="s">
        <v>1852</v>
      </c>
      <c r="C113" s="91">
        <v>2</v>
      </c>
      <c r="D113" s="135">
        <v>0.0027880284483208493</v>
      </c>
      <c r="E113" s="135">
        <v>2.7806772744333683</v>
      </c>
      <c r="F113" s="91" t="s">
        <v>1884</v>
      </c>
      <c r="G113" s="91" t="b">
        <v>0</v>
      </c>
      <c r="H113" s="91" t="b">
        <v>0</v>
      </c>
      <c r="I113" s="91" t="b">
        <v>0</v>
      </c>
      <c r="J113" s="91" t="b">
        <v>0</v>
      </c>
      <c r="K113" s="91" t="b">
        <v>0</v>
      </c>
      <c r="L113" s="91" t="b">
        <v>0</v>
      </c>
    </row>
    <row r="114" spans="1:12" ht="15">
      <c r="A114" s="91" t="s">
        <v>1852</v>
      </c>
      <c r="B114" s="91" t="s">
        <v>1420</v>
      </c>
      <c r="C114" s="91">
        <v>2</v>
      </c>
      <c r="D114" s="135">
        <v>0.0027880284483208493</v>
      </c>
      <c r="E114" s="135">
        <v>2.604586015377687</v>
      </c>
      <c r="F114" s="91" t="s">
        <v>1884</v>
      </c>
      <c r="G114" s="91" t="b">
        <v>0</v>
      </c>
      <c r="H114" s="91" t="b">
        <v>0</v>
      </c>
      <c r="I114" s="91" t="b">
        <v>0</v>
      </c>
      <c r="J114" s="91" t="b">
        <v>0</v>
      </c>
      <c r="K114" s="91" t="b">
        <v>0</v>
      </c>
      <c r="L114" s="91" t="b">
        <v>0</v>
      </c>
    </row>
    <row r="115" spans="1:12" ht="15">
      <c r="A115" s="91" t="s">
        <v>1388</v>
      </c>
      <c r="B115" s="91" t="s">
        <v>1424</v>
      </c>
      <c r="C115" s="91">
        <v>2</v>
      </c>
      <c r="D115" s="135">
        <v>0.0023120916962829346</v>
      </c>
      <c r="E115" s="135">
        <v>1.8264347649940431</v>
      </c>
      <c r="F115" s="91" t="s">
        <v>1884</v>
      </c>
      <c r="G115" s="91" t="b">
        <v>0</v>
      </c>
      <c r="H115" s="91" t="b">
        <v>0</v>
      </c>
      <c r="I115" s="91" t="b">
        <v>0</v>
      </c>
      <c r="J115" s="91" t="b">
        <v>0</v>
      </c>
      <c r="K115" s="91" t="b">
        <v>0</v>
      </c>
      <c r="L115" s="91" t="b">
        <v>0</v>
      </c>
    </row>
    <row r="116" spans="1:12" ht="15">
      <c r="A116" s="91" t="s">
        <v>268</v>
      </c>
      <c r="B116" s="91" t="s">
        <v>1392</v>
      </c>
      <c r="C116" s="91">
        <v>2</v>
      </c>
      <c r="D116" s="135">
        <v>0.0023120916962829346</v>
      </c>
      <c r="E116" s="135">
        <v>2.3035560197137057</v>
      </c>
      <c r="F116" s="91" t="s">
        <v>1884</v>
      </c>
      <c r="G116" s="91" t="b">
        <v>0</v>
      </c>
      <c r="H116" s="91" t="b">
        <v>0</v>
      </c>
      <c r="I116" s="91" t="b">
        <v>0</v>
      </c>
      <c r="J116" s="91" t="b">
        <v>0</v>
      </c>
      <c r="K116" s="91" t="b">
        <v>0</v>
      </c>
      <c r="L116" s="91" t="b">
        <v>0</v>
      </c>
    </row>
    <row r="117" spans="1:12" ht="15">
      <c r="A117" s="91" t="s">
        <v>1462</v>
      </c>
      <c r="B117" s="91" t="s">
        <v>1463</v>
      </c>
      <c r="C117" s="91">
        <v>2</v>
      </c>
      <c r="D117" s="135">
        <v>0.0023120916962829346</v>
      </c>
      <c r="E117" s="135">
        <v>2.3827372657613304</v>
      </c>
      <c r="F117" s="91" t="s">
        <v>1884</v>
      </c>
      <c r="G117" s="91" t="b">
        <v>0</v>
      </c>
      <c r="H117" s="91" t="b">
        <v>0</v>
      </c>
      <c r="I117" s="91" t="b">
        <v>0</v>
      </c>
      <c r="J117" s="91" t="b">
        <v>0</v>
      </c>
      <c r="K117" s="91" t="b">
        <v>0</v>
      </c>
      <c r="L117" s="91" t="b">
        <v>0</v>
      </c>
    </row>
    <row r="118" spans="1:12" ht="15">
      <c r="A118" s="91" t="s">
        <v>1463</v>
      </c>
      <c r="B118" s="91" t="s">
        <v>1415</v>
      </c>
      <c r="C118" s="91">
        <v>2</v>
      </c>
      <c r="D118" s="135">
        <v>0.0023120916962829346</v>
      </c>
      <c r="E118" s="135">
        <v>1.8775872874414246</v>
      </c>
      <c r="F118" s="91" t="s">
        <v>1884</v>
      </c>
      <c r="G118" s="91" t="b">
        <v>0</v>
      </c>
      <c r="H118" s="91" t="b">
        <v>0</v>
      </c>
      <c r="I118" s="91" t="b">
        <v>0</v>
      </c>
      <c r="J118" s="91" t="b">
        <v>0</v>
      </c>
      <c r="K118" s="91" t="b">
        <v>0</v>
      </c>
      <c r="L118" s="91" t="b">
        <v>0</v>
      </c>
    </row>
    <row r="119" spans="1:12" ht="15">
      <c r="A119" s="91" t="s">
        <v>391</v>
      </c>
      <c r="B119" s="91" t="s">
        <v>1464</v>
      </c>
      <c r="C119" s="91">
        <v>2</v>
      </c>
      <c r="D119" s="135">
        <v>0.0023120916962829346</v>
      </c>
      <c r="E119" s="135">
        <v>1.4796472787693868</v>
      </c>
      <c r="F119" s="91" t="s">
        <v>1884</v>
      </c>
      <c r="G119" s="91" t="b">
        <v>0</v>
      </c>
      <c r="H119" s="91" t="b">
        <v>0</v>
      </c>
      <c r="I119" s="91" t="b">
        <v>0</v>
      </c>
      <c r="J119" s="91" t="b">
        <v>0</v>
      </c>
      <c r="K119" s="91" t="b">
        <v>0</v>
      </c>
      <c r="L119" s="91" t="b">
        <v>0</v>
      </c>
    </row>
    <row r="120" spans="1:12" ht="15">
      <c r="A120" s="91" t="s">
        <v>1464</v>
      </c>
      <c r="B120" s="91" t="s">
        <v>1465</v>
      </c>
      <c r="C120" s="91">
        <v>2</v>
      </c>
      <c r="D120" s="135">
        <v>0.0023120916962829346</v>
      </c>
      <c r="E120" s="135">
        <v>2.604586015377687</v>
      </c>
      <c r="F120" s="91" t="s">
        <v>1884</v>
      </c>
      <c r="G120" s="91" t="b">
        <v>0</v>
      </c>
      <c r="H120" s="91" t="b">
        <v>0</v>
      </c>
      <c r="I120" s="91" t="b">
        <v>0</v>
      </c>
      <c r="J120" s="91" t="b">
        <v>1</v>
      </c>
      <c r="K120" s="91" t="b">
        <v>0</v>
      </c>
      <c r="L120" s="91" t="b">
        <v>0</v>
      </c>
    </row>
    <row r="121" spans="1:12" ht="15">
      <c r="A121" s="91" t="s">
        <v>1465</v>
      </c>
      <c r="B121" s="91" t="s">
        <v>1466</v>
      </c>
      <c r="C121" s="91">
        <v>2</v>
      </c>
      <c r="D121" s="135">
        <v>0.0023120916962829346</v>
      </c>
      <c r="E121" s="135">
        <v>2.604586015377687</v>
      </c>
      <c r="F121" s="91" t="s">
        <v>1884</v>
      </c>
      <c r="G121" s="91" t="b">
        <v>1</v>
      </c>
      <c r="H121" s="91" t="b">
        <v>0</v>
      </c>
      <c r="I121" s="91" t="b">
        <v>0</v>
      </c>
      <c r="J121" s="91" t="b">
        <v>0</v>
      </c>
      <c r="K121" s="91" t="b">
        <v>0</v>
      </c>
      <c r="L121" s="91" t="b">
        <v>0</v>
      </c>
    </row>
    <row r="122" spans="1:12" ht="15">
      <c r="A122" s="91" t="s">
        <v>1466</v>
      </c>
      <c r="B122" s="91" t="s">
        <v>1854</v>
      </c>
      <c r="C122" s="91">
        <v>2</v>
      </c>
      <c r="D122" s="135">
        <v>0.0023120916962829346</v>
      </c>
      <c r="E122" s="135">
        <v>2.7806772744333683</v>
      </c>
      <c r="F122" s="91" t="s">
        <v>1884</v>
      </c>
      <c r="G122" s="91" t="b">
        <v>0</v>
      </c>
      <c r="H122" s="91" t="b">
        <v>0</v>
      </c>
      <c r="I122" s="91" t="b">
        <v>0</v>
      </c>
      <c r="J122" s="91" t="b">
        <v>0</v>
      </c>
      <c r="K122" s="91" t="b">
        <v>0</v>
      </c>
      <c r="L122" s="91" t="b">
        <v>0</v>
      </c>
    </row>
    <row r="123" spans="1:12" ht="15">
      <c r="A123" s="91" t="s">
        <v>1759</v>
      </c>
      <c r="B123" s="91" t="s">
        <v>1378</v>
      </c>
      <c r="C123" s="91">
        <v>2</v>
      </c>
      <c r="D123" s="135">
        <v>0.0023120916962829346</v>
      </c>
      <c r="E123" s="135">
        <v>1.3145514040151687</v>
      </c>
      <c r="F123" s="91" t="s">
        <v>1884</v>
      </c>
      <c r="G123" s="91" t="b">
        <v>0</v>
      </c>
      <c r="H123" s="91" t="b">
        <v>0</v>
      </c>
      <c r="I123" s="91" t="b">
        <v>0</v>
      </c>
      <c r="J123" s="91" t="b">
        <v>0</v>
      </c>
      <c r="K123" s="91" t="b">
        <v>0</v>
      </c>
      <c r="L123" s="91" t="b">
        <v>0</v>
      </c>
    </row>
    <row r="124" spans="1:12" ht="15">
      <c r="A124" s="91" t="s">
        <v>1378</v>
      </c>
      <c r="B124" s="91" t="s">
        <v>1856</v>
      </c>
      <c r="C124" s="91">
        <v>2</v>
      </c>
      <c r="D124" s="135">
        <v>0.0023120916962829346</v>
      </c>
      <c r="E124" s="135">
        <v>1.4796472787693868</v>
      </c>
      <c r="F124" s="91" t="s">
        <v>1884</v>
      </c>
      <c r="G124" s="91" t="b">
        <v>0</v>
      </c>
      <c r="H124" s="91" t="b">
        <v>0</v>
      </c>
      <c r="I124" s="91" t="b">
        <v>0</v>
      </c>
      <c r="J124" s="91" t="b">
        <v>0</v>
      </c>
      <c r="K124" s="91" t="b">
        <v>0</v>
      </c>
      <c r="L124" s="91" t="b">
        <v>0</v>
      </c>
    </row>
    <row r="125" spans="1:12" ht="15">
      <c r="A125" s="91" t="s">
        <v>1856</v>
      </c>
      <c r="B125" s="91" t="s">
        <v>1758</v>
      </c>
      <c r="C125" s="91">
        <v>2</v>
      </c>
      <c r="D125" s="135">
        <v>0.0023120916962829346</v>
      </c>
      <c r="E125" s="135">
        <v>2.479647278769387</v>
      </c>
      <c r="F125" s="91" t="s">
        <v>1884</v>
      </c>
      <c r="G125" s="91" t="b">
        <v>0</v>
      </c>
      <c r="H125" s="91" t="b">
        <v>0</v>
      </c>
      <c r="I125" s="91" t="b">
        <v>0</v>
      </c>
      <c r="J125" s="91" t="b">
        <v>0</v>
      </c>
      <c r="K125" s="91" t="b">
        <v>0</v>
      </c>
      <c r="L125" s="91" t="b">
        <v>0</v>
      </c>
    </row>
    <row r="126" spans="1:12" ht="15">
      <c r="A126" s="91" t="s">
        <v>1758</v>
      </c>
      <c r="B126" s="91" t="s">
        <v>1857</v>
      </c>
      <c r="C126" s="91">
        <v>2</v>
      </c>
      <c r="D126" s="135">
        <v>0.0023120916962829346</v>
      </c>
      <c r="E126" s="135">
        <v>2.479647278769387</v>
      </c>
      <c r="F126" s="91" t="s">
        <v>1884</v>
      </c>
      <c r="G126" s="91" t="b">
        <v>0</v>
      </c>
      <c r="H126" s="91" t="b">
        <v>0</v>
      </c>
      <c r="I126" s="91" t="b">
        <v>0</v>
      </c>
      <c r="J126" s="91" t="b">
        <v>0</v>
      </c>
      <c r="K126" s="91" t="b">
        <v>0</v>
      </c>
      <c r="L126" s="91" t="b">
        <v>0</v>
      </c>
    </row>
    <row r="127" spans="1:12" ht="15">
      <c r="A127" s="91" t="s">
        <v>1857</v>
      </c>
      <c r="B127" s="91" t="s">
        <v>1776</v>
      </c>
      <c r="C127" s="91">
        <v>2</v>
      </c>
      <c r="D127" s="135">
        <v>0.0023120916962829346</v>
      </c>
      <c r="E127" s="135">
        <v>2.604586015377687</v>
      </c>
      <c r="F127" s="91" t="s">
        <v>1884</v>
      </c>
      <c r="G127" s="91" t="b">
        <v>0</v>
      </c>
      <c r="H127" s="91" t="b">
        <v>0</v>
      </c>
      <c r="I127" s="91" t="b">
        <v>0</v>
      </c>
      <c r="J127" s="91" t="b">
        <v>0</v>
      </c>
      <c r="K127" s="91" t="b">
        <v>0</v>
      </c>
      <c r="L127" s="91" t="b">
        <v>0</v>
      </c>
    </row>
    <row r="128" spans="1:12" ht="15">
      <c r="A128" s="91" t="s">
        <v>1776</v>
      </c>
      <c r="B128" s="91" t="s">
        <v>1858</v>
      </c>
      <c r="C128" s="91">
        <v>2</v>
      </c>
      <c r="D128" s="135">
        <v>0.0023120916962829346</v>
      </c>
      <c r="E128" s="135">
        <v>2.604586015377687</v>
      </c>
      <c r="F128" s="91" t="s">
        <v>1884</v>
      </c>
      <c r="G128" s="91" t="b">
        <v>0</v>
      </c>
      <c r="H128" s="91" t="b">
        <v>0</v>
      </c>
      <c r="I128" s="91" t="b">
        <v>0</v>
      </c>
      <c r="J128" s="91" t="b">
        <v>0</v>
      </c>
      <c r="K128" s="91" t="b">
        <v>0</v>
      </c>
      <c r="L128" s="91" t="b">
        <v>0</v>
      </c>
    </row>
    <row r="129" spans="1:12" ht="15">
      <c r="A129" s="91" t="s">
        <v>1858</v>
      </c>
      <c r="B129" s="91" t="s">
        <v>1744</v>
      </c>
      <c r="C129" s="91">
        <v>2</v>
      </c>
      <c r="D129" s="135">
        <v>0.0023120916962829346</v>
      </c>
      <c r="E129" s="135">
        <v>2.3827372657613304</v>
      </c>
      <c r="F129" s="91" t="s">
        <v>1884</v>
      </c>
      <c r="G129" s="91" t="b">
        <v>0</v>
      </c>
      <c r="H129" s="91" t="b">
        <v>0</v>
      </c>
      <c r="I129" s="91" t="b">
        <v>0</v>
      </c>
      <c r="J129" s="91" t="b">
        <v>0</v>
      </c>
      <c r="K129" s="91" t="b">
        <v>0</v>
      </c>
      <c r="L129" s="91" t="b">
        <v>0</v>
      </c>
    </row>
    <row r="130" spans="1:12" ht="15">
      <c r="A130" s="91" t="s">
        <v>1744</v>
      </c>
      <c r="B130" s="91" t="s">
        <v>626</v>
      </c>
      <c r="C130" s="91">
        <v>2</v>
      </c>
      <c r="D130" s="135">
        <v>0.0023120916962829346</v>
      </c>
      <c r="E130" s="135">
        <v>1.8386692214110547</v>
      </c>
      <c r="F130" s="91" t="s">
        <v>1884</v>
      </c>
      <c r="G130" s="91" t="b">
        <v>0</v>
      </c>
      <c r="H130" s="91" t="b">
        <v>0</v>
      </c>
      <c r="I130" s="91" t="b">
        <v>0</v>
      </c>
      <c r="J130" s="91" t="b">
        <v>0</v>
      </c>
      <c r="K130" s="91" t="b">
        <v>0</v>
      </c>
      <c r="L130" s="91" t="b">
        <v>0</v>
      </c>
    </row>
    <row r="131" spans="1:12" ht="15">
      <c r="A131" s="91" t="s">
        <v>626</v>
      </c>
      <c r="B131" s="91" t="s">
        <v>1859</v>
      </c>
      <c r="C131" s="91">
        <v>2</v>
      </c>
      <c r="D131" s="135">
        <v>0.0023120916962829346</v>
      </c>
      <c r="E131" s="135">
        <v>2.236609230083092</v>
      </c>
      <c r="F131" s="91" t="s">
        <v>1884</v>
      </c>
      <c r="G131" s="91" t="b">
        <v>0</v>
      </c>
      <c r="H131" s="91" t="b">
        <v>0</v>
      </c>
      <c r="I131" s="91" t="b">
        <v>0</v>
      </c>
      <c r="J131" s="91" t="b">
        <v>0</v>
      </c>
      <c r="K131" s="91" t="b">
        <v>0</v>
      </c>
      <c r="L131" s="91" t="b">
        <v>0</v>
      </c>
    </row>
    <row r="132" spans="1:12" ht="15">
      <c r="A132" s="91" t="s">
        <v>1859</v>
      </c>
      <c r="B132" s="91" t="s">
        <v>1424</v>
      </c>
      <c r="C132" s="91">
        <v>2</v>
      </c>
      <c r="D132" s="135">
        <v>0.0023120916962829346</v>
      </c>
      <c r="E132" s="135">
        <v>2.0025260240497245</v>
      </c>
      <c r="F132" s="91" t="s">
        <v>1884</v>
      </c>
      <c r="G132" s="91" t="b">
        <v>0</v>
      </c>
      <c r="H132" s="91" t="b">
        <v>0</v>
      </c>
      <c r="I132" s="91" t="b">
        <v>0</v>
      </c>
      <c r="J132" s="91" t="b">
        <v>0</v>
      </c>
      <c r="K132" s="91" t="b">
        <v>0</v>
      </c>
      <c r="L132" s="91" t="b">
        <v>0</v>
      </c>
    </row>
    <row r="133" spans="1:12" ht="15">
      <c r="A133" s="91" t="s">
        <v>1424</v>
      </c>
      <c r="B133" s="91" t="s">
        <v>1765</v>
      </c>
      <c r="C133" s="91">
        <v>2</v>
      </c>
      <c r="D133" s="135">
        <v>0.0023120916962829346</v>
      </c>
      <c r="E133" s="135">
        <v>1.8264347649940431</v>
      </c>
      <c r="F133" s="91" t="s">
        <v>1884</v>
      </c>
      <c r="G133" s="91" t="b">
        <v>0</v>
      </c>
      <c r="H133" s="91" t="b">
        <v>0</v>
      </c>
      <c r="I133" s="91" t="b">
        <v>0</v>
      </c>
      <c r="J133" s="91" t="b">
        <v>0</v>
      </c>
      <c r="K133" s="91" t="b">
        <v>0</v>
      </c>
      <c r="L133" s="91" t="b">
        <v>0</v>
      </c>
    </row>
    <row r="134" spans="1:12" ht="15">
      <c r="A134" s="91" t="s">
        <v>1765</v>
      </c>
      <c r="B134" s="91" t="s">
        <v>1764</v>
      </c>
      <c r="C134" s="91">
        <v>2</v>
      </c>
      <c r="D134" s="135">
        <v>0.0023120916962829346</v>
      </c>
      <c r="E134" s="135">
        <v>2.4284947563220056</v>
      </c>
      <c r="F134" s="91" t="s">
        <v>1884</v>
      </c>
      <c r="G134" s="91" t="b">
        <v>0</v>
      </c>
      <c r="H134" s="91" t="b">
        <v>0</v>
      </c>
      <c r="I134" s="91" t="b">
        <v>0</v>
      </c>
      <c r="J134" s="91" t="b">
        <v>0</v>
      </c>
      <c r="K134" s="91" t="b">
        <v>0</v>
      </c>
      <c r="L134" s="91" t="b">
        <v>0</v>
      </c>
    </row>
    <row r="135" spans="1:12" ht="15">
      <c r="A135" s="91" t="s">
        <v>1764</v>
      </c>
      <c r="B135" s="91" t="s">
        <v>391</v>
      </c>
      <c r="C135" s="91">
        <v>2</v>
      </c>
      <c r="D135" s="135">
        <v>0.0023120916962829346</v>
      </c>
      <c r="E135" s="135">
        <v>1.2335181531059505</v>
      </c>
      <c r="F135" s="91" t="s">
        <v>1884</v>
      </c>
      <c r="G135" s="91" t="b">
        <v>0</v>
      </c>
      <c r="H135" s="91" t="b">
        <v>0</v>
      </c>
      <c r="I135" s="91" t="b">
        <v>0</v>
      </c>
      <c r="J135" s="91" t="b">
        <v>0</v>
      </c>
      <c r="K135" s="91" t="b">
        <v>0</v>
      </c>
      <c r="L135" s="91" t="b">
        <v>0</v>
      </c>
    </row>
    <row r="136" spans="1:12" ht="15">
      <c r="A136" s="91" t="s">
        <v>1791</v>
      </c>
      <c r="B136" s="91" t="s">
        <v>1779</v>
      </c>
      <c r="C136" s="91">
        <v>2</v>
      </c>
      <c r="D136" s="135">
        <v>0.0023120916962829346</v>
      </c>
      <c r="E136" s="135">
        <v>2.604586015377687</v>
      </c>
      <c r="F136" s="91" t="s">
        <v>1884</v>
      </c>
      <c r="G136" s="91" t="b">
        <v>0</v>
      </c>
      <c r="H136" s="91" t="b">
        <v>0</v>
      </c>
      <c r="I136" s="91" t="b">
        <v>0</v>
      </c>
      <c r="J136" s="91" t="b">
        <v>0</v>
      </c>
      <c r="K136" s="91" t="b">
        <v>0</v>
      </c>
      <c r="L136" s="91" t="b">
        <v>0</v>
      </c>
    </row>
    <row r="137" spans="1:12" ht="15">
      <c r="A137" s="91" t="s">
        <v>1779</v>
      </c>
      <c r="B137" s="91" t="s">
        <v>1790</v>
      </c>
      <c r="C137" s="91">
        <v>2</v>
      </c>
      <c r="D137" s="135">
        <v>0.0023120916962829346</v>
      </c>
      <c r="E137" s="135">
        <v>2.4284947563220056</v>
      </c>
      <c r="F137" s="91" t="s">
        <v>1884</v>
      </c>
      <c r="G137" s="91" t="b">
        <v>0</v>
      </c>
      <c r="H137" s="91" t="b">
        <v>0</v>
      </c>
      <c r="I137" s="91" t="b">
        <v>0</v>
      </c>
      <c r="J137" s="91" t="b">
        <v>0</v>
      </c>
      <c r="K137" s="91" t="b">
        <v>0</v>
      </c>
      <c r="L137" s="91" t="b">
        <v>0</v>
      </c>
    </row>
    <row r="138" spans="1:12" ht="15">
      <c r="A138" s="91" t="s">
        <v>1790</v>
      </c>
      <c r="B138" s="91" t="s">
        <v>1746</v>
      </c>
      <c r="C138" s="91">
        <v>2</v>
      </c>
      <c r="D138" s="135">
        <v>0.0023120916962829346</v>
      </c>
      <c r="E138" s="135">
        <v>2.206646006705649</v>
      </c>
      <c r="F138" s="91" t="s">
        <v>1884</v>
      </c>
      <c r="G138" s="91" t="b">
        <v>0</v>
      </c>
      <c r="H138" s="91" t="b">
        <v>0</v>
      </c>
      <c r="I138" s="91" t="b">
        <v>0</v>
      </c>
      <c r="J138" s="91" t="b">
        <v>1</v>
      </c>
      <c r="K138" s="91" t="b">
        <v>0</v>
      </c>
      <c r="L138" s="91" t="b">
        <v>0</v>
      </c>
    </row>
    <row r="139" spans="1:12" ht="15">
      <c r="A139" s="91" t="s">
        <v>1414</v>
      </c>
      <c r="B139" s="91" t="s">
        <v>1861</v>
      </c>
      <c r="C139" s="91">
        <v>2</v>
      </c>
      <c r="D139" s="135">
        <v>0.0023120916962829346</v>
      </c>
      <c r="E139" s="135">
        <v>1.5765572917774433</v>
      </c>
      <c r="F139" s="91" t="s">
        <v>1884</v>
      </c>
      <c r="G139" s="91" t="b">
        <v>0</v>
      </c>
      <c r="H139" s="91" t="b">
        <v>0</v>
      </c>
      <c r="I139" s="91" t="b">
        <v>0</v>
      </c>
      <c r="J139" s="91" t="b">
        <v>0</v>
      </c>
      <c r="K139" s="91" t="b">
        <v>0</v>
      </c>
      <c r="L139" s="91" t="b">
        <v>0</v>
      </c>
    </row>
    <row r="140" spans="1:12" ht="15">
      <c r="A140" s="91" t="s">
        <v>1861</v>
      </c>
      <c r="B140" s="91" t="s">
        <v>1862</v>
      </c>
      <c r="C140" s="91">
        <v>2</v>
      </c>
      <c r="D140" s="135">
        <v>0.0023120916962829346</v>
      </c>
      <c r="E140" s="135">
        <v>2.7806772744333683</v>
      </c>
      <c r="F140" s="91" t="s">
        <v>1884</v>
      </c>
      <c r="G140" s="91" t="b">
        <v>0</v>
      </c>
      <c r="H140" s="91" t="b">
        <v>0</v>
      </c>
      <c r="I140" s="91" t="b">
        <v>0</v>
      </c>
      <c r="J140" s="91" t="b">
        <v>0</v>
      </c>
      <c r="K140" s="91" t="b">
        <v>0</v>
      </c>
      <c r="L140" s="91" t="b">
        <v>0</v>
      </c>
    </row>
    <row r="141" spans="1:12" ht="15">
      <c r="A141" s="91" t="s">
        <v>1862</v>
      </c>
      <c r="B141" s="91" t="s">
        <v>1863</v>
      </c>
      <c r="C141" s="91">
        <v>2</v>
      </c>
      <c r="D141" s="135">
        <v>0.0023120916962829346</v>
      </c>
      <c r="E141" s="135">
        <v>2.7806772744333683</v>
      </c>
      <c r="F141" s="91" t="s">
        <v>1884</v>
      </c>
      <c r="G141" s="91" t="b">
        <v>0</v>
      </c>
      <c r="H141" s="91" t="b">
        <v>0</v>
      </c>
      <c r="I141" s="91" t="b">
        <v>0</v>
      </c>
      <c r="J141" s="91" t="b">
        <v>1</v>
      </c>
      <c r="K141" s="91" t="b">
        <v>0</v>
      </c>
      <c r="L141" s="91" t="b">
        <v>0</v>
      </c>
    </row>
    <row r="142" spans="1:12" ht="15">
      <c r="A142" s="91" t="s">
        <v>1863</v>
      </c>
      <c r="B142" s="91" t="s">
        <v>1864</v>
      </c>
      <c r="C142" s="91">
        <v>2</v>
      </c>
      <c r="D142" s="135">
        <v>0.0023120916962829346</v>
      </c>
      <c r="E142" s="135">
        <v>2.7806772744333683</v>
      </c>
      <c r="F142" s="91" t="s">
        <v>1884</v>
      </c>
      <c r="G142" s="91" t="b">
        <v>1</v>
      </c>
      <c r="H142" s="91" t="b">
        <v>0</v>
      </c>
      <c r="I142" s="91" t="b">
        <v>0</v>
      </c>
      <c r="J142" s="91" t="b">
        <v>0</v>
      </c>
      <c r="K142" s="91" t="b">
        <v>0</v>
      </c>
      <c r="L142" s="91" t="b">
        <v>0</v>
      </c>
    </row>
    <row r="143" spans="1:12" ht="15">
      <c r="A143" s="91" t="s">
        <v>1864</v>
      </c>
      <c r="B143" s="91" t="s">
        <v>1865</v>
      </c>
      <c r="C143" s="91">
        <v>2</v>
      </c>
      <c r="D143" s="135">
        <v>0.0023120916962829346</v>
      </c>
      <c r="E143" s="135">
        <v>2.7806772744333683</v>
      </c>
      <c r="F143" s="91" t="s">
        <v>1884</v>
      </c>
      <c r="G143" s="91" t="b">
        <v>0</v>
      </c>
      <c r="H143" s="91" t="b">
        <v>0</v>
      </c>
      <c r="I143" s="91" t="b">
        <v>0</v>
      </c>
      <c r="J143" s="91" t="b">
        <v>0</v>
      </c>
      <c r="K143" s="91" t="b">
        <v>0</v>
      </c>
      <c r="L143" s="91" t="b">
        <v>0</v>
      </c>
    </row>
    <row r="144" spans="1:12" ht="15">
      <c r="A144" s="91" t="s">
        <v>1865</v>
      </c>
      <c r="B144" s="91" t="s">
        <v>1866</v>
      </c>
      <c r="C144" s="91">
        <v>2</v>
      </c>
      <c r="D144" s="135">
        <v>0.0023120916962829346</v>
      </c>
      <c r="E144" s="135">
        <v>2.7806772744333683</v>
      </c>
      <c r="F144" s="91" t="s">
        <v>1884</v>
      </c>
      <c r="G144" s="91" t="b">
        <v>0</v>
      </c>
      <c r="H144" s="91" t="b">
        <v>0</v>
      </c>
      <c r="I144" s="91" t="b">
        <v>0</v>
      </c>
      <c r="J144" s="91" t="b">
        <v>0</v>
      </c>
      <c r="K144" s="91" t="b">
        <v>0</v>
      </c>
      <c r="L144" s="91" t="b">
        <v>0</v>
      </c>
    </row>
    <row r="145" spans="1:12" ht="15">
      <c r="A145" s="91" t="s">
        <v>1866</v>
      </c>
      <c r="B145" s="91" t="s">
        <v>1867</v>
      </c>
      <c r="C145" s="91">
        <v>2</v>
      </c>
      <c r="D145" s="135">
        <v>0.0023120916962829346</v>
      </c>
      <c r="E145" s="135">
        <v>2.7806772744333683</v>
      </c>
      <c r="F145" s="91" t="s">
        <v>1884</v>
      </c>
      <c r="G145" s="91" t="b">
        <v>0</v>
      </c>
      <c r="H145" s="91" t="b">
        <v>0</v>
      </c>
      <c r="I145" s="91" t="b">
        <v>0</v>
      </c>
      <c r="J145" s="91" t="b">
        <v>0</v>
      </c>
      <c r="K145" s="91" t="b">
        <v>0</v>
      </c>
      <c r="L145" s="91" t="b">
        <v>0</v>
      </c>
    </row>
    <row r="146" spans="1:12" ht="15">
      <c r="A146" s="91" t="s">
        <v>1867</v>
      </c>
      <c r="B146" s="91" t="s">
        <v>1868</v>
      </c>
      <c r="C146" s="91">
        <v>2</v>
      </c>
      <c r="D146" s="135">
        <v>0.0023120916962829346</v>
      </c>
      <c r="E146" s="135">
        <v>2.7806772744333683</v>
      </c>
      <c r="F146" s="91" t="s">
        <v>1884</v>
      </c>
      <c r="G146" s="91" t="b">
        <v>0</v>
      </c>
      <c r="H146" s="91" t="b">
        <v>0</v>
      </c>
      <c r="I146" s="91" t="b">
        <v>0</v>
      </c>
      <c r="J146" s="91" t="b">
        <v>0</v>
      </c>
      <c r="K146" s="91" t="b">
        <v>0</v>
      </c>
      <c r="L146" s="91" t="b">
        <v>0</v>
      </c>
    </row>
    <row r="147" spans="1:12" ht="15">
      <c r="A147" s="91" t="s">
        <v>1868</v>
      </c>
      <c r="B147" s="91" t="s">
        <v>1434</v>
      </c>
      <c r="C147" s="91">
        <v>2</v>
      </c>
      <c r="D147" s="135">
        <v>0.0023120916962829346</v>
      </c>
      <c r="E147" s="135">
        <v>2.081707270097349</v>
      </c>
      <c r="F147" s="91" t="s">
        <v>1884</v>
      </c>
      <c r="G147" s="91" t="b">
        <v>0</v>
      </c>
      <c r="H147" s="91" t="b">
        <v>0</v>
      </c>
      <c r="I147" s="91" t="b">
        <v>0</v>
      </c>
      <c r="J147" s="91" t="b">
        <v>0</v>
      </c>
      <c r="K147" s="91" t="b">
        <v>0</v>
      </c>
      <c r="L147" s="91" t="b">
        <v>0</v>
      </c>
    </row>
    <row r="148" spans="1:12" ht="15">
      <c r="A148" s="91" t="s">
        <v>1434</v>
      </c>
      <c r="B148" s="91" t="s">
        <v>1869</v>
      </c>
      <c r="C148" s="91">
        <v>2</v>
      </c>
      <c r="D148" s="135">
        <v>0.0023120916962829346</v>
      </c>
      <c r="E148" s="135">
        <v>2.081707270097349</v>
      </c>
      <c r="F148" s="91" t="s">
        <v>1884</v>
      </c>
      <c r="G148" s="91" t="b">
        <v>0</v>
      </c>
      <c r="H148" s="91" t="b">
        <v>0</v>
      </c>
      <c r="I148" s="91" t="b">
        <v>0</v>
      </c>
      <c r="J148" s="91" t="b">
        <v>0</v>
      </c>
      <c r="K148" s="91" t="b">
        <v>0</v>
      </c>
      <c r="L148" s="91" t="b">
        <v>0</v>
      </c>
    </row>
    <row r="149" spans="1:12" ht="15">
      <c r="A149" s="91" t="s">
        <v>1414</v>
      </c>
      <c r="B149" s="91" t="s">
        <v>1870</v>
      </c>
      <c r="C149" s="91">
        <v>2</v>
      </c>
      <c r="D149" s="135">
        <v>0.0027880284483208493</v>
      </c>
      <c r="E149" s="135">
        <v>1.5765572917774433</v>
      </c>
      <c r="F149" s="91" t="s">
        <v>1884</v>
      </c>
      <c r="G149" s="91" t="b">
        <v>0</v>
      </c>
      <c r="H149" s="91" t="b">
        <v>0</v>
      </c>
      <c r="I149" s="91" t="b">
        <v>0</v>
      </c>
      <c r="J149" s="91" t="b">
        <v>0</v>
      </c>
      <c r="K149" s="91" t="b">
        <v>0</v>
      </c>
      <c r="L149" s="91" t="b">
        <v>0</v>
      </c>
    </row>
    <row r="150" spans="1:12" ht="15">
      <c r="A150" s="91" t="s">
        <v>1872</v>
      </c>
      <c r="B150" s="91" t="s">
        <v>1873</v>
      </c>
      <c r="C150" s="91">
        <v>2</v>
      </c>
      <c r="D150" s="135">
        <v>0.0023120916962829346</v>
      </c>
      <c r="E150" s="135">
        <v>2.7806772744333683</v>
      </c>
      <c r="F150" s="91" t="s">
        <v>1884</v>
      </c>
      <c r="G150" s="91" t="b">
        <v>0</v>
      </c>
      <c r="H150" s="91" t="b">
        <v>0</v>
      </c>
      <c r="I150" s="91" t="b">
        <v>0</v>
      </c>
      <c r="J150" s="91" t="b">
        <v>0</v>
      </c>
      <c r="K150" s="91" t="b">
        <v>0</v>
      </c>
      <c r="L150" s="91" t="b">
        <v>0</v>
      </c>
    </row>
    <row r="151" spans="1:12" ht="15">
      <c r="A151" s="91" t="s">
        <v>1873</v>
      </c>
      <c r="B151" s="91" t="s">
        <v>1874</v>
      </c>
      <c r="C151" s="91">
        <v>2</v>
      </c>
      <c r="D151" s="135">
        <v>0.0023120916962829346</v>
      </c>
      <c r="E151" s="135">
        <v>2.7806772744333683</v>
      </c>
      <c r="F151" s="91" t="s">
        <v>1884</v>
      </c>
      <c r="G151" s="91" t="b">
        <v>0</v>
      </c>
      <c r="H151" s="91" t="b">
        <v>0</v>
      </c>
      <c r="I151" s="91" t="b">
        <v>0</v>
      </c>
      <c r="J151" s="91" t="b">
        <v>0</v>
      </c>
      <c r="K151" s="91" t="b">
        <v>0</v>
      </c>
      <c r="L151" s="91" t="b">
        <v>0</v>
      </c>
    </row>
    <row r="152" spans="1:12" ht="15">
      <c r="A152" s="91" t="s">
        <v>1874</v>
      </c>
      <c r="B152" s="91" t="s">
        <v>1769</v>
      </c>
      <c r="C152" s="91">
        <v>2</v>
      </c>
      <c r="D152" s="135">
        <v>0.0023120916962829346</v>
      </c>
      <c r="E152" s="135">
        <v>2.604586015377687</v>
      </c>
      <c r="F152" s="91" t="s">
        <v>1884</v>
      </c>
      <c r="G152" s="91" t="b">
        <v>0</v>
      </c>
      <c r="H152" s="91" t="b">
        <v>0</v>
      </c>
      <c r="I152" s="91" t="b">
        <v>0</v>
      </c>
      <c r="J152" s="91" t="b">
        <v>0</v>
      </c>
      <c r="K152" s="91" t="b">
        <v>0</v>
      </c>
      <c r="L152" s="91" t="b">
        <v>0</v>
      </c>
    </row>
    <row r="153" spans="1:12" ht="15">
      <c r="A153" s="91" t="s">
        <v>1769</v>
      </c>
      <c r="B153" s="91" t="s">
        <v>1740</v>
      </c>
      <c r="C153" s="91">
        <v>2</v>
      </c>
      <c r="D153" s="135">
        <v>0.0023120916962829346</v>
      </c>
      <c r="E153" s="135">
        <v>2.206646006705649</v>
      </c>
      <c r="F153" s="91" t="s">
        <v>1884</v>
      </c>
      <c r="G153" s="91" t="b">
        <v>0</v>
      </c>
      <c r="H153" s="91" t="b">
        <v>0</v>
      </c>
      <c r="I153" s="91" t="b">
        <v>0</v>
      </c>
      <c r="J153" s="91" t="b">
        <v>0</v>
      </c>
      <c r="K153" s="91" t="b">
        <v>0</v>
      </c>
      <c r="L153" s="91" t="b">
        <v>0</v>
      </c>
    </row>
    <row r="154" spans="1:12" ht="15">
      <c r="A154" s="91" t="s">
        <v>1740</v>
      </c>
      <c r="B154" s="91" t="s">
        <v>1875</v>
      </c>
      <c r="C154" s="91">
        <v>2</v>
      </c>
      <c r="D154" s="135">
        <v>0.0023120916962829346</v>
      </c>
      <c r="E154" s="135">
        <v>2.236609230083092</v>
      </c>
      <c r="F154" s="91" t="s">
        <v>1884</v>
      </c>
      <c r="G154" s="91" t="b">
        <v>0</v>
      </c>
      <c r="H154" s="91" t="b">
        <v>0</v>
      </c>
      <c r="I154" s="91" t="b">
        <v>0</v>
      </c>
      <c r="J154" s="91" t="b">
        <v>0</v>
      </c>
      <c r="K154" s="91" t="b">
        <v>0</v>
      </c>
      <c r="L154" s="91" t="b">
        <v>0</v>
      </c>
    </row>
    <row r="155" spans="1:12" ht="15">
      <c r="A155" s="91" t="s">
        <v>1875</v>
      </c>
      <c r="B155" s="91" t="s">
        <v>1876</v>
      </c>
      <c r="C155" s="91">
        <v>2</v>
      </c>
      <c r="D155" s="135">
        <v>0.0023120916962829346</v>
      </c>
      <c r="E155" s="135">
        <v>2.7806772744333683</v>
      </c>
      <c r="F155" s="91" t="s">
        <v>1884</v>
      </c>
      <c r="G155" s="91" t="b">
        <v>0</v>
      </c>
      <c r="H155" s="91" t="b">
        <v>0</v>
      </c>
      <c r="I155" s="91" t="b">
        <v>0</v>
      </c>
      <c r="J155" s="91" t="b">
        <v>0</v>
      </c>
      <c r="K155" s="91" t="b">
        <v>0</v>
      </c>
      <c r="L155" s="91" t="b">
        <v>0</v>
      </c>
    </row>
    <row r="156" spans="1:12" ht="15">
      <c r="A156" s="91" t="s">
        <v>1876</v>
      </c>
      <c r="B156" s="91" t="s">
        <v>1877</v>
      </c>
      <c r="C156" s="91">
        <v>2</v>
      </c>
      <c r="D156" s="135">
        <v>0.0023120916962829346</v>
      </c>
      <c r="E156" s="135">
        <v>2.7806772744333683</v>
      </c>
      <c r="F156" s="91" t="s">
        <v>1884</v>
      </c>
      <c r="G156" s="91" t="b">
        <v>0</v>
      </c>
      <c r="H156" s="91" t="b">
        <v>0</v>
      </c>
      <c r="I156" s="91" t="b">
        <v>0</v>
      </c>
      <c r="J156" s="91" t="b">
        <v>0</v>
      </c>
      <c r="K156" s="91" t="b">
        <v>0</v>
      </c>
      <c r="L156" s="91" t="b">
        <v>0</v>
      </c>
    </row>
    <row r="157" spans="1:12" ht="15">
      <c r="A157" s="91" t="s">
        <v>1877</v>
      </c>
      <c r="B157" s="91" t="s">
        <v>1758</v>
      </c>
      <c r="C157" s="91">
        <v>2</v>
      </c>
      <c r="D157" s="135">
        <v>0.0023120916962829346</v>
      </c>
      <c r="E157" s="135">
        <v>2.479647278769387</v>
      </c>
      <c r="F157" s="91" t="s">
        <v>1884</v>
      </c>
      <c r="G157" s="91" t="b">
        <v>0</v>
      </c>
      <c r="H157" s="91" t="b">
        <v>0</v>
      </c>
      <c r="I157" s="91" t="b">
        <v>0</v>
      </c>
      <c r="J157" s="91" t="b">
        <v>0</v>
      </c>
      <c r="K157" s="91" t="b">
        <v>0</v>
      </c>
      <c r="L157" s="91" t="b">
        <v>0</v>
      </c>
    </row>
    <row r="158" spans="1:12" ht="15">
      <c r="A158" s="91" t="s">
        <v>1758</v>
      </c>
      <c r="B158" s="91" t="s">
        <v>1878</v>
      </c>
      <c r="C158" s="91">
        <v>2</v>
      </c>
      <c r="D158" s="135">
        <v>0.0023120916962829346</v>
      </c>
      <c r="E158" s="135">
        <v>2.479647278769387</v>
      </c>
      <c r="F158" s="91" t="s">
        <v>1884</v>
      </c>
      <c r="G158" s="91" t="b">
        <v>0</v>
      </c>
      <c r="H158" s="91" t="b">
        <v>0</v>
      </c>
      <c r="I158" s="91" t="b">
        <v>0</v>
      </c>
      <c r="J158" s="91" t="b">
        <v>0</v>
      </c>
      <c r="K158" s="91" t="b">
        <v>0</v>
      </c>
      <c r="L158" s="91" t="b">
        <v>0</v>
      </c>
    </row>
    <row r="159" spans="1:12" ht="15">
      <c r="A159" s="91" t="s">
        <v>1878</v>
      </c>
      <c r="B159" s="91" t="s">
        <v>1778</v>
      </c>
      <c r="C159" s="91">
        <v>2</v>
      </c>
      <c r="D159" s="135">
        <v>0.0023120916962829346</v>
      </c>
      <c r="E159" s="135">
        <v>2.604586015377687</v>
      </c>
      <c r="F159" s="91" t="s">
        <v>1884</v>
      </c>
      <c r="G159" s="91" t="b">
        <v>0</v>
      </c>
      <c r="H159" s="91" t="b">
        <v>0</v>
      </c>
      <c r="I159" s="91" t="b">
        <v>0</v>
      </c>
      <c r="J159" s="91" t="b">
        <v>0</v>
      </c>
      <c r="K159" s="91" t="b">
        <v>0</v>
      </c>
      <c r="L159" s="91" t="b">
        <v>0</v>
      </c>
    </row>
    <row r="160" spans="1:12" ht="15">
      <c r="A160" s="91" t="s">
        <v>1741</v>
      </c>
      <c r="B160" s="91" t="s">
        <v>1747</v>
      </c>
      <c r="C160" s="91">
        <v>2</v>
      </c>
      <c r="D160" s="135">
        <v>0.0023120916962829346</v>
      </c>
      <c r="E160" s="135">
        <v>1.905616011041668</v>
      </c>
      <c r="F160" s="91" t="s">
        <v>1884</v>
      </c>
      <c r="G160" s="91" t="b">
        <v>0</v>
      </c>
      <c r="H160" s="91" t="b">
        <v>0</v>
      </c>
      <c r="I160" s="91" t="b">
        <v>0</v>
      </c>
      <c r="J160" s="91" t="b">
        <v>0</v>
      </c>
      <c r="K160" s="91" t="b">
        <v>0</v>
      </c>
      <c r="L160" s="91" t="b">
        <v>0</v>
      </c>
    </row>
    <row r="161" spans="1:12" ht="15">
      <c r="A161" s="91" t="s">
        <v>1747</v>
      </c>
      <c r="B161" s="91" t="s">
        <v>1879</v>
      </c>
      <c r="C161" s="91">
        <v>2</v>
      </c>
      <c r="D161" s="135">
        <v>0.0023120916962829346</v>
      </c>
      <c r="E161" s="135">
        <v>2.479647278769387</v>
      </c>
      <c r="F161" s="91" t="s">
        <v>1884</v>
      </c>
      <c r="G161" s="91" t="b">
        <v>0</v>
      </c>
      <c r="H161" s="91" t="b">
        <v>0</v>
      </c>
      <c r="I161" s="91" t="b">
        <v>0</v>
      </c>
      <c r="J161" s="91" t="b">
        <v>0</v>
      </c>
      <c r="K161" s="91" t="b">
        <v>1</v>
      </c>
      <c r="L161" s="91" t="b">
        <v>0</v>
      </c>
    </row>
    <row r="162" spans="1:12" ht="15">
      <c r="A162" s="91" t="s">
        <v>1414</v>
      </c>
      <c r="B162" s="91" t="s">
        <v>1870</v>
      </c>
      <c r="C162" s="91">
        <v>2</v>
      </c>
      <c r="D162" s="135">
        <v>0.00705027438168884</v>
      </c>
      <c r="E162" s="135">
        <v>1.335314592824067</v>
      </c>
      <c r="F162" s="91" t="s">
        <v>1294</v>
      </c>
      <c r="G162" s="91" t="b">
        <v>0</v>
      </c>
      <c r="H162" s="91" t="b">
        <v>0</v>
      </c>
      <c r="I162" s="91" t="b">
        <v>0</v>
      </c>
      <c r="J162" s="91" t="b">
        <v>0</v>
      </c>
      <c r="K162" s="91" t="b">
        <v>0</v>
      </c>
      <c r="L162" s="91" t="b">
        <v>0</v>
      </c>
    </row>
    <row r="163" spans="1:12" ht="15">
      <c r="A163" s="91" t="s">
        <v>1414</v>
      </c>
      <c r="B163" s="91" t="s">
        <v>1843</v>
      </c>
      <c r="C163" s="91">
        <v>2</v>
      </c>
      <c r="D163" s="135">
        <v>0.005145021244575035</v>
      </c>
      <c r="E163" s="135">
        <v>1.335314592824067</v>
      </c>
      <c r="F163" s="91" t="s">
        <v>1294</v>
      </c>
      <c r="G163" s="91" t="b">
        <v>0</v>
      </c>
      <c r="H163" s="91" t="b">
        <v>0</v>
      </c>
      <c r="I163" s="91" t="b">
        <v>0</v>
      </c>
      <c r="J163" s="91" t="b">
        <v>0</v>
      </c>
      <c r="K163" s="91" t="b">
        <v>0</v>
      </c>
      <c r="L163" s="91" t="b">
        <v>0</v>
      </c>
    </row>
    <row r="164" spans="1:12" ht="15">
      <c r="A164" s="91" t="s">
        <v>1851</v>
      </c>
      <c r="B164" s="91" t="s">
        <v>1852</v>
      </c>
      <c r="C164" s="91">
        <v>2</v>
      </c>
      <c r="D164" s="135">
        <v>0.00705027438168884</v>
      </c>
      <c r="E164" s="135">
        <v>2.180412632838324</v>
      </c>
      <c r="F164" s="91" t="s">
        <v>1294</v>
      </c>
      <c r="G164" s="91" t="b">
        <v>0</v>
      </c>
      <c r="H164" s="91" t="b">
        <v>0</v>
      </c>
      <c r="I164" s="91" t="b">
        <v>0</v>
      </c>
      <c r="J164" s="91" t="b">
        <v>0</v>
      </c>
      <c r="K164" s="91" t="b">
        <v>0</v>
      </c>
      <c r="L164" s="91" t="b">
        <v>0</v>
      </c>
    </row>
    <row r="165" spans="1:12" ht="15">
      <c r="A165" s="91" t="s">
        <v>1852</v>
      </c>
      <c r="B165" s="91" t="s">
        <v>1420</v>
      </c>
      <c r="C165" s="91">
        <v>2</v>
      </c>
      <c r="D165" s="135">
        <v>0.00705027438168884</v>
      </c>
      <c r="E165" s="135">
        <v>2.0043213737826426</v>
      </c>
      <c r="F165" s="91" t="s">
        <v>1294</v>
      </c>
      <c r="G165" s="91" t="b">
        <v>0</v>
      </c>
      <c r="H165" s="91" t="b">
        <v>0</v>
      </c>
      <c r="I165" s="91" t="b">
        <v>0</v>
      </c>
      <c r="J165" s="91" t="b">
        <v>0</v>
      </c>
      <c r="K165" s="91" t="b">
        <v>0</v>
      </c>
      <c r="L165" s="91" t="b">
        <v>0</v>
      </c>
    </row>
    <row r="166" spans="1:12" ht="15">
      <c r="A166" s="91" t="s">
        <v>1414</v>
      </c>
      <c r="B166" s="91" t="s">
        <v>1762</v>
      </c>
      <c r="C166" s="91">
        <v>2</v>
      </c>
      <c r="D166" s="135">
        <v>0.005145021244575035</v>
      </c>
      <c r="E166" s="135">
        <v>1.335314592824067</v>
      </c>
      <c r="F166" s="91" t="s">
        <v>1294</v>
      </c>
      <c r="G166" s="91" t="b">
        <v>0</v>
      </c>
      <c r="H166" s="91" t="b">
        <v>0</v>
      </c>
      <c r="I166" s="91" t="b">
        <v>0</v>
      </c>
      <c r="J166" s="91" t="b">
        <v>0</v>
      </c>
      <c r="K166" s="91" t="b">
        <v>1</v>
      </c>
      <c r="L166" s="91" t="b">
        <v>0</v>
      </c>
    </row>
    <row r="167" spans="1:12" ht="15">
      <c r="A167" s="91" t="s">
        <v>1426</v>
      </c>
      <c r="B167" s="91" t="s">
        <v>1427</v>
      </c>
      <c r="C167" s="91">
        <v>8</v>
      </c>
      <c r="D167" s="135">
        <v>0</v>
      </c>
      <c r="E167" s="135">
        <v>1.1139433523068367</v>
      </c>
      <c r="F167" s="91" t="s">
        <v>1296</v>
      </c>
      <c r="G167" s="91" t="b">
        <v>0</v>
      </c>
      <c r="H167" s="91" t="b">
        <v>0</v>
      </c>
      <c r="I167" s="91" t="b">
        <v>0</v>
      </c>
      <c r="J167" s="91" t="b">
        <v>0</v>
      </c>
      <c r="K167" s="91" t="b">
        <v>0</v>
      </c>
      <c r="L167" s="91" t="b">
        <v>0</v>
      </c>
    </row>
    <row r="168" spans="1:12" ht="15">
      <c r="A168" s="91" t="s">
        <v>1427</v>
      </c>
      <c r="B168" s="91" t="s">
        <v>1428</v>
      </c>
      <c r="C168" s="91">
        <v>8</v>
      </c>
      <c r="D168" s="135">
        <v>0</v>
      </c>
      <c r="E168" s="135">
        <v>1.1139433523068367</v>
      </c>
      <c r="F168" s="91" t="s">
        <v>1296</v>
      </c>
      <c r="G168" s="91" t="b">
        <v>0</v>
      </c>
      <c r="H168" s="91" t="b">
        <v>0</v>
      </c>
      <c r="I168" s="91" t="b">
        <v>0</v>
      </c>
      <c r="J168" s="91" t="b">
        <v>0</v>
      </c>
      <c r="K168" s="91" t="b">
        <v>0</v>
      </c>
      <c r="L168" s="91" t="b">
        <v>0</v>
      </c>
    </row>
    <row r="169" spans="1:12" ht="15">
      <c r="A169" s="91" t="s">
        <v>1428</v>
      </c>
      <c r="B169" s="91" t="s">
        <v>1429</v>
      </c>
      <c r="C169" s="91">
        <v>8</v>
      </c>
      <c r="D169" s="135">
        <v>0</v>
      </c>
      <c r="E169" s="135">
        <v>1.1139433523068367</v>
      </c>
      <c r="F169" s="91" t="s">
        <v>1296</v>
      </c>
      <c r="G169" s="91" t="b">
        <v>0</v>
      </c>
      <c r="H169" s="91" t="b">
        <v>0</v>
      </c>
      <c r="I169" s="91" t="b">
        <v>0</v>
      </c>
      <c r="J169" s="91" t="b">
        <v>0</v>
      </c>
      <c r="K169" s="91" t="b">
        <v>1</v>
      </c>
      <c r="L169" s="91" t="b">
        <v>0</v>
      </c>
    </row>
    <row r="170" spans="1:12" ht="15">
      <c r="A170" s="91" t="s">
        <v>1429</v>
      </c>
      <c r="B170" s="91" t="s">
        <v>1430</v>
      </c>
      <c r="C170" s="91">
        <v>8</v>
      </c>
      <c r="D170" s="135">
        <v>0</v>
      </c>
      <c r="E170" s="135">
        <v>1.1139433523068367</v>
      </c>
      <c r="F170" s="91" t="s">
        <v>1296</v>
      </c>
      <c r="G170" s="91" t="b">
        <v>0</v>
      </c>
      <c r="H170" s="91" t="b">
        <v>1</v>
      </c>
      <c r="I170" s="91" t="b">
        <v>0</v>
      </c>
      <c r="J170" s="91" t="b">
        <v>0</v>
      </c>
      <c r="K170" s="91" t="b">
        <v>1</v>
      </c>
      <c r="L170" s="91" t="b">
        <v>0</v>
      </c>
    </row>
    <row r="171" spans="1:12" ht="15">
      <c r="A171" s="91" t="s">
        <v>1430</v>
      </c>
      <c r="B171" s="91" t="s">
        <v>1431</v>
      </c>
      <c r="C171" s="91">
        <v>8</v>
      </c>
      <c r="D171" s="135">
        <v>0</v>
      </c>
      <c r="E171" s="135">
        <v>1.1139433523068367</v>
      </c>
      <c r="F171" s="91" t="s">
        <v>1296</v>
      </c>
      <c r="G171" s="91" t="b">
        <v>0</v>
      </c>
      <c r="H171" s="91" t="b">
        <v>1</v>
      </c>
      <c r="I171" s="91" t="b">
        <v>0</v>
      </c>
      <c r="J171" s="91" t="b">
        <v>0</v>
      </c>
      <c r="K171" s="91" t="b">
        <v>1</v>
      </c>
      <c r="L171" s="91" t="b">
        <v>0</v>
      </c>
    </row>
    <row r="172" spans="1:12" ht="15">
      <c r="A172" s="91" t="s">
        <v>1431</v>
      </c>
      <c r="B172" s="91" t="s">
        <v>1432</v>
      </c>
      <c r="C172" s="91">
        <v>8</v>
      </c>
      <c r="D172" s="135">
        <v>0</v>
      </c>
      <c r="E172" s="135">
        <v>1.1139433523068367</v>
      </c>
      <c r="F172" s="91" t="s">
        <v>1296</v>
      </c>
      <c r="G172" s="91" t="b">
        <v>0</v>
      </c>
      <c r="H172" s="91" t="b">
        <v>1</v>
      </c>
      <c r="I172" s="91" t="b">
        <v>0</v>
      </c>
      <c r="J172" s="91" t="b">
        <v>0</v>
      </c>
      <c r="K172" s="91" t="b">
        <v>0</v>
      </c>
      <c r="L172" s="91" t="b">
        <v>0</v>
      </c>
    </row>
    <row r="173" spans="1:12" ht="15">
      <c r="A173" s="91" t="s">
        <v>1432</v>
      </c>
      <c r="B173" s="91" t="s">
        <v>1433</v>
      </c>
      <c r="C173" s="91">
        <v>8</v>
      </c>
      <c r="D173" s="135">
        <v>0</v>
      </c>
      <c r="E173" s="135">
        <v>1.1139433523068367</v>
      </c>
      <c r="F173" s="91" t="s">
        <v>1296</v>
      </c>
      <c r="G173" s="91" t="b">
        <v>0</v>
      </c>
      <c r="H173" s="91" t="b">
        <v>0</v>
      </c>
      <c r="I173" s="91" t="b">
        <v>0</v>
      </c>
      <c r="J173" s="91" t="b">
        <v>0</v>
      </c>
      <c r="K173" s="91" t="b">
        <v>0</v>
      </c>
      <c r="L173" s="91" t="b">
        <v>0</v>
      </c>
    </row>
    <row r="174" spans="1:12" ht="15">
      <c r="A174" s="91" t="s">
        <v>1433</v>
      </c>
      <c r="B174" s="91" t="s">
        <v>1434</v>
      </c>
      <c r="C174" s="91">
        <v>8</v>
      </c>
      <c r="D174" s="135">
        <v>0</v>
      </c>
      <c r="E174" s="135">
        <v>1.1139433523068367</v>
      </c>
      <c r="F174" s="91" t="s">
        <v>1296</v>
      </c>
      <c r="G174" s="91" t="b">
        <v>0</v>
      </c>
      <c r="H174" s="91" t="b">
        <v>0</v>
      </c>
      <c r="I174" s="91" t="b">
        <v>0</v>
      </c>
      <c r="J174" s="91" t="b">
        <v>0</v>
      </c>
      <c r="K174" s="91" t="b">
        <v>0</v>
      </c>
      <c r="L174" s="91" t="b">
        <v>0</v>
      </c>
    </row>
    <row r="175" spans="1:12" ht="15">
      <c r="A175" s="91" t="s">
        <v>1434</v>
      </c>
      <c r="B175" s="91" t="s">
        <v>1435</v>
      </c>
      <c r="C175" s="91">
        <v>8</v>
      </c>
      <c r="D175" s="135">
        <v>0</v>
      </c>
      <c r="E175" s="135">
        <v>1.1139433523068367</v>
      </c>
      <c r="F175" s="91" t="s">
        <v>1296</v>
      </c>
      <c r="G175" s="91" t="b">
        <v>0</v>
      </c>
      <c r="H175" s="91" t="b">
        <v>0</v>
      </c>
      <c r="I175" s="91" t="b">
        <v>0</v>
      </c>
      <c r="J175" s="91" t="b">
        <v>0</v>
      </c>
      <c r="K175" s="91" t="b">
        <v>0</v>
      </c>
      <c r="L175" s="91" t="b">
        <v>0</v>
      </c>
    </row>
    <row r="176" spans="1:12" ht="15">
      <c r="A176" s="91" t="s">
        <v>1435</v>
      </c>
      <c r="B176" s="91" t="s">
        <v>391</v>
      </c>
      <c r="C176" s="91">
        <v>8</v>
      </c>
      <c r="D176" s="135">
        <v>0</v>
      </c>
      <c r="E176" s="135">
        <v>1.1139433523068367</v>
      </c>
      <c r="F176" s="91" t="s">
        <v>1296</v>
      </c>
      <c r="G176" s="91" t="b">
        <v>0</v>
      </c>
      <c r="H176" s="91" t="b">
        <v>0</v>
      </c>
      <c r="I176" s="91" t="b">
        <v>0</v>
      </c>
      <c r="J176" s="91" t="b">
        <v>0</v>
      </c>
      <c r="K176" s="91" t="b">
        <v>0</v>
      </c>
      <c r="L176" s="91" t="b">
        <v>0</v>
      </c>
    </row>
    <row r="177" spans="1:12" ht="15">
      <c r="A177" s="91" t="s">
        <v>249</v>
      </c>
      <c r="B177" s="91" t="s">
        <v>1426</v>
      </c>
      <c r="C177" s="91">
        <v>7</v>
      </c>
      <c r="D177" s="135">
        <v>0.003624496686105421</v>
      </c>
      <c r="E177" s="135">
        <v>1.1719352992845236</v>
      </c>
      <c r="F177" s="91" t="s">
        <v>1296</v>
      </c>
      <c r="G177" s="91" t="b">
        <v>0</v>
      </c>
      <c r="H177" s="91" t="b">
        <v>0</v>
      </c>
      <c r="I177" s="91" t="b">
        <v>0</v>
      </c>
      <c r="J177" s="91" t="b">
        <v>0</v>
      </c>
      <c r="K177" s="91" t="b">
        <v>0</v>
      </c>
      <c r="L177" s="91" t="b">
        <v>0</v>
      </c>
    </row>
    <row r="178" spans="1:12" ht="15">
      <c r="A178" s="91" t="s">
        <v>1761</v>
      </c>
      <c r="B178" s="91" t="s">
        <v>1824</v>
      </c>
      <c r="C178" s="91">
        <v>2</v>
      </c>
      <c r="D178" s="135">
        <v>0.01612660691057042</v>
      </c>
      <c r="E178" s="135">
        <v>1.7160033436347992</v>
      </c>
      <c r="F178" s="91" t="s">
        <v>1296</v>
      </c>
      <c r="G178" s="91" t="b">
        <v>0</v>
      </c>
      <c r="H178" s="91" t="b">
        <v>0</v>
      </c>
      <c r="I178" s="91" t="b">
        <v>0</v>
      </c>
      <c r="J178" s="91" t="b">
        <v>0</v>
      </c>
      <c r="K178" s="91" t="b">
        <v>0</v>
      </c>
      <c r="L178" s="91" t="b">
        <v>0</v>
      </c>
    </row>
    <row r="179" spans="1:12" ht="15">
      <c r="A179" s="91" t="s">
        <v>1415</v>
      </c>
      <c r="B179" s="91" t="s">
        <v>391</v>
      </c>
      <c r="C179" s="91">
        <v>3</v>
      </c>
      <c r="D179" s="135">
        <v>0</v>
      </c>
      <c r="E179" s="135">
        <v>1.0413926851582251</v>
      </c>
      <c r="F179" s="91" t="s">
        <v>1297</v>
      </c>
      <c r="G179" s="91" t="b">
        <v>0</v>
      </c>
      <c r="H179" s="91" t="b">
        <v>0</v>
      </c>
      <c r="I179" s="91" t="b">
        <v>0</v>
      </c>
      <c r="J179" s="91" t="b">
        <v>0</v>
      </c>
      <c r="K179" s="91" t="b">
        <v>0</v>
      </c>
      <c r="L179" s="91" t="b">
        <v>0</v>
      </c>
    </row>
    <row r="180" spans="1:12" ht="15">
      <c r="A180" s="91" t="s">
        <v>1437</v>
      </c>
      <c r="B180" s="91" t="s">
        <v>1438</v>
      </c>
      <c r="C180" s="91">
        <v>2</v>
      </c>
      <c r="D180" s="135">
        <v>0</v>
      </c>
      <c r="E180" s="135">
        <v>1.3424226808222062</v>
      </c>
      <c r="F180" s="91" t="s">
        <v>1297</v>
      </c>
      <c r="G180" s="91" t="b">
        <v>0</v>
      </c>
      <c r="H180" s="91" t="b">
        <v>0</v>
      </c>
      <c r="I180" s="91" t="b">
        <v>0</v>
      </c>
      <c r="J180" s="91" t="b">
        <v>0</v>
      </c>
      <c r="K180" s="91" t="b">
        <v>0</v>
      </c>
      <c r="L180" s="91" t="b">
        <v>0</v>
      </c>
    </row>
    <row r="181" spans="1:12" ht="15">
      <c r="A181" s="91" t="s">
        <v>1438</v>
      </c>
      <c r="B181" s="91" t="s">
        <v>1439</v>
      </c>
      <c r="C181" s="91">
        <v>2</v>
      </c>
      <c r="D181" s="135">
        <v>0</v>
      </c>
      <c r="E181" s="135">
        <v>1.3424226808222062</v>
      </c>
      <c r="F181" s="91" t="s">
        <v>1297</v>
      </c>
      <c r="G181" s="91" t="b">
        <v>0</v>
      </c>
      <c r="H181" s="91" t="b">
        <v>0</v>
      </c>
      <c r="I181" s="91" t="b">
        <v>0</v>
      </c>
      <c r="J181" s="91" t="b">
        <v>0</v>
      </c>
      <c r="K181" s="91" t="b">
        <v>1</v>
      </c>
      <c r="L181" s="91" t="b">
        <v>0</v>
      </c>
    </row>
    <row r="182" spans="1:12" ht="15">
      <c r="A182" s="91" t="s">
        <v>1439</v>
      </c>
      <c r="B182" s="91" t="s">
        <v>1440</v>
      </c>
      <c r="C182" s="91">
        <v>2</v>
      </c>
      <c r="D182" s="135">
        <v>0</v>
      </c>
      <c r="E182" s="135">
        <v>1.3424226808222062</v>
      </c>
      <c r="F182" s="91" t="s">
        <v>1297</v>
      </c>
      <c r="G182" s="91" t="b">
        <v>0</v>
      </c>
      <c r="H182" s="91" t="b">
        <v>1</v>
      </c>
      <c r="I182" s="91" t="b">
        <v>0</v>
      </c>
      <c r="J182" s="91" t="b">
        <v>0</v>
      </c>
      <c r="K182" s="91" t="b">
        <v>0</v>
      </c>
      <c r="L182" s="91" t="b">
        <v>0</v>
      </c>
    </row>
    <row r="183" spans="1:12" ht="15">
      <c r="A183" s="91" t="s">
        <v>1440</v>
      </c>
      <c r="B183" s="91" t="s">
        <v>1415</v>
      </c>
      <c r="C183" s="91">
        <v>2</v>
      </c>
      <c r="D183" s="135">
        <v>0</v>
      </c>
      <c r="E183" s="135">
        <v>1.166331421766525</v>
      </c>
      <c r="F183" s="91" t="s">
        <v>1297</v>
      </c>
      <c r="G183" s="91" t="b">
        <v>0</v>
      </c>
      <c r="H183" s="91" t="b">
        <v>0</v>
      </c>
      <c r="I183" s="91" t="b">
        <v>0</v>
      </c>
      <c r="J183" s="91" t="b">
        <v>0</v>
      </c>
      <c r="K183" s="91" t="b">
        <v>0</v>
      </c>
      <c r="L183" s="91" t="b">
        <v>0</v>
      </c>
    </row>
    <row r="184" spans="1:12" ht="15">
      <c r="A184" s="91" t="s">
        <v>391</v>
      </c>
      <c r="B184" s="91" t="s">
        <v>1378</v>
      </c>
      <c r="C184" s="91">
        <v>2</v>
      </c>
      <c r="D184" s="135">
        <v>0</v>
      </c>
      <c r="E184" s="135">
        <v>1.0413926851582251</v>
      </c>
      <c r="F184" s="91" t="s">
        <v>1297</v>
      </c>
      <c r="G184" s="91" t="b">
        <v>0</v>
      </c>
      <c r="H184" s="91" t="b">
        <v>0</v>
      </c>
      <c r="I184" s="91" t="b">
        <v>0</v>
      </c>
      <c r="J184" s="91" t="b">
        <v>0</v>
      </c>
      <c r="K184" s="91" t="b">
        <v>0</v>
      </c>
      <c r="L184" s="91" t="b">
        <v>0</v>
      </c>
    </row>
    <row r="185" spans="1:12" ht="15">
      <c r="A185" s="91" t="s">
        <v>1378</v>
      </c>
      <c r="B185" s="91" t="s">
        <v>1441</v>
      </c>
      <c r="C185" s="91">
        <v>2</v>
      </c>
      <c r="D185" s="135">
        <v>0</v>
      </c>
      <c r="E185" s="135">
        <v>1.3424226808222062</v>
      </c>
      <c r="F185" s="91" t="s">
        <v>1297</v>
      </c>
      <c r="G185" s="91" t="b">
        <v>0</v>
      </c>
      <c r="H185" s="91" t="b">
        <v>0</v>
      </c>
      <c r="I185" s="91" t="b">
        <v>0</v>
      </c>
      <c r="J185" s="91" t="b">
        <v>0</v>
      </c>
      <c r="K185" s="91" t="b">
        <v>0</v>
      </c>
      <c r="L185" s="91" t="b">
        <v>0</v>
      </c>
    </row>
    <row r="186" spans="1:12" ht="15">
      <c r="A186" s="91" t="s">
        <v>1441</v>
      </c>
      <c r="B186" s="91" t="s">
        <v>1442</v>
      </c>
      <c r="C186" s="91">
        <v>2</v>
      </c>
      <c r="D186" s="135">
        <v>0</v>
      </c>
      <c r="E186" s="135">
        <v>1.3424226808222062</v>
      </c>
      <c r="F186" s="91" t="s">
        <v>1297</v>
      </c>
      <c r="G186" s="91" t="b">
        <v>0</v>
      </c>
      <c r="H186" s="91" t="b">
        <v>0</v>
      </c>
      <c r="I186" s="91" t="b">
        <v>0</v>
      </c>
      <c r="J186" s="91" t="b">
        <v>0</v>
      </c>
      <c r="K186" s="91" t="b">
        <v>0</v>
      </c>
      <c r="L186" s="91" t="b">
        <v>0</v>
      </c>
    </row>
    <row r="187" spans="1:12" ht="15">
      <c r="A187" s="91" t="s">
        <v>1442</v>
      </c>
      <c r="B187" s="91" t="s">
        <v>1443</v>
      </c>
      <c r="C187" s="91">
        <v>2</v>
      </c>
      <c r="D187" s="135">
        <v>0</v>
      </c>
      <c r="E187" s="135">
        <v>1.3424226808222062</v>
      </c>
      <c r="F187" s="91" t="s">
        <v>1297</v>
      </c>
      <c r="G187" s="91" t="b">
        <v>0</v>
      </c>
      <c r="H187" s="91" t="b">
        <v>0</v>
      </c>
      <c r="I187" s="91" t="b">
        <v>0</v>
      </c>
      <c r="J187" s="91" t="b">
        <v>0</v>
      </c>
      <c r="K187" s="91" t="b">
        <v>0</v>
      </c>
      <c r="L187" s="91" t="b">
        <v>0</v>
      </c>
    </row>
    <row r="188" spans="1:12" ht="15">
      <c r="A188" s="91" t="s">
        <v>1443</v>
      </c>
      <c r="B188" s="91" t="s">
        <v>1792</v>
      </c>
      <c r="C188" s="91">
        <v>2</v>
      </c>
      <c r="D188" s="135">
        <v>0</v>
      </c>
      <c r="E188" s="135">
        <v>1.3424226808222062</v>
      </c>
      <c r="F188" s="91" t="s">
        <v>1297</v>
      </c>
      <c r="G188" s="91" t="b">
        <v>0</v>
      </c>
      <c r="H188" s="91" t="b">
        <v>0</v>
      </c>
      <c r="I188" s="91" t="b">
        <v>0</v>
      </c>
      <c r="J188" s="91" t="b">
        <v>0</v>
      </c>
      <c r="K188" s="91" t="b">
        <v>0</v>
      </c>
      <c r="L188" s="91" t="b">
        <v>0</v>
      </c>
    </row>
    <row r="189" spans="1:12" ht="15">
      <c r="A189" s="91" t="s">
        <v>1792</v>
      </c>
      <c r="B189" s="91" t="s">
        <v>1793</v>
      </c>
      <c r="C189" s="91">
        <v>2</v>
      </c>
      <c r="D189" s="135">
        <v>0</v>
      </c>
      <c r="E189" s="135">
        <v>1.3424226808222062</v>
      </c>
      <c r="F189" s="91" t="s">
        <v>1297</v>
      </c>
      <c r="G189" s="91" t="b">
        <v>0</v>
      </c>
      <c r="H189" s="91" t="b">
        <v>0</v>
      </c>
      <c r="I189" s="91" t="b">
        <v>0</v>
      </c>
      <c r="J189" s="91" t="b">
        <v>0</v>
      </c>
      <c r="K189" s="91" t="b">
        <v>1</v>
      </c>
      <c r="L189" s="91" t="b">
        <v>0</v>
      </c>
    </row>
    <row r="190" spans="1:12" ht="15">
      <c r="A190" s="91" t="s">
        <v>1793</v>
      </c>
      <c r="B190" s="91" t="s">
        <v>1794</v>
      </c>
      <c r="C190" s="91">
        <v>2</v>
      </c>
      <c r="D190" s="135">
        <v>0</v>
      </c>
      <c r="E190" s="135">
        <v>1.3424226808222062</v>
      </c>
      <c r="F190" s="91" t="s">
        <v>1297</v>
      </c>
      <c r="G190" s="91" t="b">
        <v>0</v>
      </c>
      <c r="H190" s="91" t="b">
        <v>1</v>
      </c>
      <c r="I190" s="91" t="b">
        <v>0</v>
      </c>
      <c r="J190" s="91" t="b">
        <v>0</v>
      </c>
      <c r="K190" s="91" t="b">
        <v>1</v>
      </c>
      <c r="L190" s="91" t="b">
        <v>0</v>
      </c>
    </row>
    <row r="191" spans="1:12" ht="15">
      <c r="A191" s="91" t="s">
        <v>1794</v>
      </c>
      <c r="B191" s="91" t="s">
        <v>1795</v>
      </c>
      <c r="C191" s="91">
        <v>2</v>
      </c>
      <c r="D191" s="135">
        <v>0</v>
      </c>
      <c r="E191" s="135">
        <v>1.3424226808222062</v>
      </c>
      <c r="F191" s="91" t="s">
        <v>1297</v>
      </c>
      <c r="G191" s="91" t="b">
        <v>0</v>
      </c>
      <c r="H191" s="91" t="b">
        <v>1</v>
      </c>
      <c r="I191" s="91" t="b">
        <v>0</v>
      </c>
      <c r="J191" s="91" t="b">
        <v>0</v>
      </c>
      <c r="K191" s="91" t="b">
        <v>1</v>
      </c>
      <c r="L191" s="91" t="b">
        <v>0</v>
      </c>
    </row>
    <row r="192" spans="1:12" ht="15">
      <c r="A192" s="91" t="s">
        <v>290</v>
      </c>
      <c r="B192" s="91" t="s">
        <v>1378</v>
      </c>
      <c r="C192" s="91">
        <v>3</v>
      </c>
      <c r="D192" s="135">
        <v>0.007649956883322634</v>
      </c>
      <c r="E192" s="135">
        <v>1.2148438480476977</v>
      </c>
      <c r="F192" s="91" t="s">
        <v>1298</v>
      </c>
      <c r="G192" s="91" t="b">
        <v>0</v>
      </c>
      <c r="H192" s="91" t="b">
        <v>0</v>
      </c>
      <c r="I192" s="91" t="b">
        <v>0</v>
      </c>
      <c r="J192" s="91" t="b">
        <v>0</v>
      </c>
      <c r="K192" s="91" t="b">
        <v>0</v>
      </c>
      <c r="L192" s="91" t="b">
        <v>0</v>
      </c>
    </row>
    <row r="193" spans="1:12" ht="15">
      <c r="A193" s="91" t="s">
        <v>1378</v>
      </c>
      <c r="B193" s="91" t="s">
        <v>1424</v>
      </c>
      <c r="C193" s="91">
        <v>3</v>
      </c>
      <c r="D193" s="135">
        <v>0.007649956883322634</v>
      </c>
      <c r="E193" s="135">
        <v>1.2148438480476977</v>
      </c>
      <c r="F193" s="91" t="s">
        <v>1298</v>
      </c>
      <c r="G193" s="91" t="b">
        <v>0</v>
      </c>
      <c r="H193" s="91" t="b">
        <v>0</v>
      </c>
      <c r="I193" s="91" t="b">
        <v>0</v>
      </c>
      <c r="J193" s="91" t="b">
        <v>0</v>
      </c>
      <c r="K193" s="91" t="b">
        <v>0</v>
      </c>
      <c r="L193" s="91" t="b">
        <v>0</v>
      </c>
    </row>
    <row r="194" spans="1:12" ht="15">
      <c r="A194" s="91" t="s">
        <v>1424</v>
      </c>
      <c r="B194" s="91" t="s">
        <v>1446</v>
      </c>
      <c r="C194" s="91">
        <v>3</v>
      </c>
      <c r="D194" s="135">
        <v>0.007649956883322634</v>
      </c>
      <c r="E194" s="135">
        <v>1.4366925976640543</v>
      </c>
      <c r="F194" s="91" t="s">
        <v>1298</v>
      </c>
      <c r="G194" s="91" t="b">
        <v>0</v>
      </c>
      <c r="H194" s="91" t="b">
        <v>0</v>
      </c>
      <c r="I194" s="91" t="b">
        <v>0</v>
      </c>
      <c r="J194" s="91" t="b">
        <v>0</v>
      </c>
      <c r="K194" s="91" t="b">
        <v>0</v>
      </c>
      <c r="L194" s="91" t="b">
        <v>0</v>
      </c>
    </row>
    <row r="195" spans="1:12" ht="15">
      <c r="A195" s="91" t="s">
        <v>1446</v>
      </c>
      <c r="B195" s="91" t="s">
        <v>1447</v>
      </c>
      <c r="C195" s="91">
        <v>3</v>
      </c>
      <c r="D195" s="135">
        <v>0.007649956883322634</v>
      </c>
      <c r="E195" s="135">
        <v>1.4366925976640543</v>
      </c>
      <c r="F195" s="91" t="s">
        <v>1298</v>
      </c>
      <c r="G195" s="91" t="b">
        <v>0</v>
      </c>
      <c r="H195" s="91" t="b">
        <v>0</v>
      </c>
      <c r="I195" s="91" t="b">
        <v>0</v>
      </c>
      <c r="J195" s="91" t="b">
        <v>0</v>
      </c>
      <c r="K195" s="91" t="b">
        <v>0</v>
      </c>
      <c r="L195" s="91" t="b">
        <v>0</v>
      </c>
    </row>
    <row r="196" spans="1:12" ht="15">
      <c r="A196" s="91" t="s">
        <v>1447</v>
      </c>
      <c r="B196" s="91" t="s">
        <v>1416</v>
      </c>
      <c r="C196" s="91">
        <v>3</v>
      </c>
      <c r="D196" s="135">
        <v>0.007649956883322634</v>
      </c>
      <c r="E196" s="135">
        <v>1.4366925976640543</v>
      </c>
      <c r="F196" s="91" t="s">
        <v>1298</v>
      </c>
      <c r="G196" s="91" t="b">
        <v>0</v>
      </c>
      <c r="H196" s="91" t="b">
        <v>0</v>
      </c>
      <c r="I196" s="91" t="b">
        <v>0</v>
      </c>
      <c r="J196" s="91" t="b">
        <v>0</v>
      </c>
      <c r="K196" s="91" t="b">
        <v>0</v>
      </c>
      <c r="L196" s="91" t="b">
        <v>0</v>
      </c>
    </row>
    <row r="197" spans="1:12" ht="15">
      <c r="A197" s="91" t="s">
        <v>1416</v>
      </c>
      <c r="B197" s="91" t="s">
        <v>1445</v>
      </c>
      <c r="C197" s="91">
        <v>3</v>
      </c>
      <c r="D197" s="135">
        <v>0.007649956883322634</v>
      </c>
      <c r="E197" s="135">
        <v>1.3117538610557542</v>
      </c>
      <c r="F197" s="91" t="s">
        <v>1298</v>
      </c>
      <c r="G197" s="91" t="b">
        <v>0</v>
      </c>
      <c r="H197" s="91" t="b">
        <v>0</v>
      </c>
      <c r="I197" s="91" t="b">
        <v>0</v>
      </c>
      <c r="J197" s="91" t="b">
        <v>0</v>
      </c>
      <c r="K197" s="91" t="b">
        <v>1</v>
      </c>
      <c r="L197" s="91" t="b">
        <v>0</v>
      </c>
    </row>
    <row r="198" spans="1:12" ht="15">
      <c r="A198" s="91" t="s">
        <v>1445</v>
      </c>
      <c r="B198" s="91" t="s">
        <v>1448</v>
      </c>
      <c r="C198" s="91">
        <v>3</v>
      </c>
      <c r="D198" s="135">
        <v>0.007649956883322634</v>
      </c>
      <c r="E198" s="135">
        <v>1.3117538610557542</v>
      </c>
      <c r="F198" s="91" t="s">
        <v>1298</v>
      </c>
      <c r="G198" s="91" t="b">
        <v>0</v>
      </c>
      <c r="H198" s="91" t="b">
        <v>1</v>
      </c>
      <c r="I198" s="91" t="b">
        <v>0</v>
      </c>
      <c r="J198" s="91" t="b">
        <v>0</v>
      </c>
      <c r="K198" s="91" t="b">
        <v>1</v>
      </c>
      <c r="L198" s="91" t="b">
        <v>0</v>
      </c>
    </row>
    <row r="199" spans="1:12" ht="15">
      <c r="A199" s="91" t="s">
        <v>1448</v>
      </c>
      <c r="B199" s="91" t="s">
        <v>1415</v>
      </c>
      <c r="C199" s="91">
        <v>3</v>
      </c>
      <c r="D199" s="135">
        <v>0.007649956883322634</v>
      </c>
      <c r="E199" s="135">
        <v>1.4366925976640543</v>
      </c>
      <c r="F199" s="91" t="s">
        <v>1298</v>
      </c>
      <c r="G199" s="91" t="b">
        <v>0</v>
      </c>
      <c r="H199" s="91" t="b">
        <v>1</v>
      </c>
      <c r="I199" s="91" t="b">
        <v>0</v>
      </c>
      <c r="J199" s="91" t="b">
        <v>0</v>
      </c>
      <c r="K199" s="91" t="b">
        <v>0</v>
      </c>
      <c r="L199" s="91" t="b">
        <v>0</v>
      </c>
    </row>
    <row r="200" spans="1:12" ht="15">
      <c r="A200" s="91" t="s">
        <v>1415</v>
      </c>
      <c r="B200" s="91" t="s">
        <v>1449</v>
      </c>
      <c r="C200" s="91">
        <v>3</v>
      </c>
      <c r="D200" s="135">
        <v>0.007649956883322634</v>
      </c>
      <c r="E200" s="135">
        <v>1.4366925976640543</v>
      </c>
      <c r="F200" s="91" t="s">
        <v>1298</v>
      </c>
      <c r="G200" s="91" t="b">
        <v>0</v>
      </c>
      <c r="H200" s="91" t="b">
        <v>0</v>
      </c>
      <c r="I200" s="91" t="b">
        <v>0</v>
      </c>
      <c r="J200" s="91" t="b">
        <v>0</v>
      </c>
      <c r="K200" s="91" t="b">
        <v>0</v>
      </c>
      <c r="L200" s="91" t="b">
        <v>0</v>
      </c>
    </row>
    <row r="201" spans="1:12" ht="15">
      <c r="A201" s="91" t="s">
        <v>1449</v>
      </c>
      <c r="B201" s="91" t="s">
        <v>1770</v>
      </c>
      <c r="C201" s="91">
        <v>3</v>
      </c>
      <c r="D201" s="135">
        <v>0.007649956883322634</v>
      </c>
      <c r="E201" s="135">
        <v>1.4366925976640543</v>
      </c>
      <c r="F201" s="91" t="s">
        <v>1298</v>
      </c>
      <c r="G201" s="91" t="b">
        <v>0</v>
      </c>
      <c r="H201" s="91" t="b">
        <v>0</v>
      </c>
      <c r="I201" s="91" t="b">
        <v>0</v>
      </c>
      <c r="J201" s="91" t="b">
        <v>0</v>
      </c>
      <c r="K201" s="91" t="b">
        <v>1</v>
      </c>
      <c r="L201" s="91" t="b">
        <v>0</v>
      </c>
    </row>
    <row r="202" spans="1:12" ht="15">
      <c r="A202" s="91" t="s">
        <v>238</v>
      </c>
      <c r="B202" s="91" t="s">
        <v>290</v>
      </c>
      <c r="C202" s="91">
        <v>2</v>
      </c>
      <c r="D202" s="135">
        <v>0.00914804617636868</v>
      </c>
      <c r="E202" s="135">
        <v>1.6127838567197355</v>
      </c>
      <c r="F202" s="91" t="s">
        <v>1298</v>
      </c>
      <c r="G202" s="91" t="b">
        <v>0</v>
      </c>
      <c r="H202" s="91" t="b">
        <v>0</v>
      </c>
      <c r="I202" s="91" t="b">
        <v>0</v>
      </c>
      <c r="J202" s="91" t="b">
        <v>0</v>
      </c>
      <c r="K202" s="91" t="b">
        <v>0</v>
      </c>
      <c r="L202" s="91" t="b">
        <v>0</v>
      </c>
    </row>
    <row r="203" spans="1:12" ht="15">
      <c r="A203" s="91" t="s">
        <v>1770</v>
      </c>
      <c r="B203" s="91" t="s">
        <v>1832</v>
      </c>
      <c r="C203" s="91">
        <v>2</v>
      </c>
      <c r="D203" s="135">
        <v>0.00914804617636868</v>
      </c>
      <c r="E203" s="135">
        <v>1.4366925976640543</v>
      </c>
      <c r="F203" s="91" t="s">
        <v>1298</v>
      </c>
      <c r="G203" s="91" t="b">
        <v>0</v>
      </c>
      <c r="H203" s="91" t="b">
        <v>1</v>
      </c>
      <c r="I203" s="91" t="b">
        <v>0</v>
      </c>
      <c r="J203" s="91" t="b">
        <v>0</v>
      </c>
      <c r="K203" s="91" t="b">
        <v>0</v>
      </c>
      <c r="L203" s="91" t="b">
        <v>0</v>
      </c>
    </row>
    <row r="204" spans="1:12" ht="15">
      <c r="A204" s="91" t="s">
        <v>289</v>
      </c>
      <c r="B204" s="91" t="s">
        <v>1772</v>
      </c>
      <c r="C204" s="91">
        <v>2</v>
      </c>
      <c r="D204" s="135">
        <v>0.00914804617636868</v>
      </c>
      <c r="E204" s="135">
        <v>1.6127838567197355</v>
      </c>
      <c r="F204" s="91" t="s">
        <v>1298</v>
      </c>
      <c r="G204" s="91" t="b">
        <v>0</v>
      </c>
      <c r="H204" s="91" t="b">
        <v>0</v>
      </c>
      <c r="I204" s="91" t="b">
        <v>0</v>
      </c>
      <c r="J204" s="91" t="b">
        <v>0</v>
      </c>
      <c r="K204" s="91" t="b">
        <v>0</v>
      </c>
      <c r="L204" s="91" t="b">
        <v>0</v>
      </c>
    </row>
    <row r="205" spans="1:12" ht="15">
      <c r="A205" s="91" t="s">
        <v>1772</v>
      </c>
      <c r="B205" s="91" t="s">
        <v>1835</v>
      </c>
      <c r="C205" s="91">
        <v>2</v>
      </c>
      <c r="D205" s="135">
        <v>0.00914804617636868</v>
      </c>
      <c r="E205" s="135">
        <v>1.6127838567197355</v>
      </c>
      <c r="F205" s="91" t="s">
        <v>1298</v>
      </c>
      <c r="G205" s="91" t="b">
        <v>0</v>
      </c>
      <c r="H205" s="91" t="b">
        <v>0</v>
      </c>
      <c r="I205" s="91" t="b">
        <v>0</v>
      </c>
      <c r="J205" s="91" t="b">
        <v>0</v>
      </c>
      <c r="K205" s="91" t="b">
        <v>0</v>
      </c>
      <c r="L205" s="91" t="b">
        <v>0</v>
      </c>
    </row>
    <row r="206" spans="1:12" ht="15">
      <c r="A206" s="91" t="s">
        <v>1835</v>
      </c>
      <c r="B206" s="91" t="s">
        <v>1836</v>
      </c>
      <c r="C206" s="91">
        <v>2</v>
      </c>
      <c r="D206" s="135">
        <v>0.00914804617636868</v>
      </c>
      <c r="E206" s="135">
        <v>1.6127838567197355</v>
      </c>
      <c r="F206" s="91" t="s">
        <v>1298</v>
      </c>
      <c r="G206" s="91" t="b">
        <v>0</v>
      </c>
      <c r="H206" s="91" t="b">
        <v>0</v>
      </c>
      <c r="I206" s="91" t="b">
        <v>0</v>
      </c>
      <c r="J206" s="91" t="b">
        <v>0</v>
      </c>
      <c r="K206" s="91" t="b">
        <v>0</v>
      </c>
      <c r="L206" s="91" t="b">
        <v>0</v>
      </c>
    </row>
    <row r="207" spans="1:12" ht="15">
      <c r="A207" s="91" t="s">
        <v>1836</v>
      </c>
      <c r="B207" s="91" t="s">
        <v>1837</v>
      </c>
      <c r="C207" s="91">
        <v>2</v>
      </c>
      <c r="D207" s="135">
        <v>0.00914804617636868</v>
      </c>
      <c r="E207" s="135">
        <v>1.6127838567197355</v>
      </c>
      <c r="F207" s="91" t="s">
        <v>1298</v>
      </c>
      <c r="G207" s="91" t="b">
        <v>0</v>
      </c>
      <c r="H207" s="91" t="b">
        <v>0</v>
      </c>
      <c r="I207" s="91" t="b">
        <v>0</v>
      </c>
      <c r="J207" s="91" t="b">
        <v>0</v>
      </c>
      <c r="K207" s="91" t="b">
        <v>0</v>
      </c>
      <c r="L207" s="91" t="b">
        <v>0</v>
      </c>
    </row>
    <row r="208" spans="1:12" ht="15">
      <c r="A208" s="91" t="s">
        <v>1837</v>
      </c>
      <c r="B208" s="91" t="s">
        <v>1378</v>
      </c>
      <c r="C208" s="91">
        <v>2</v>
      </c>
      <c r="D208" s="135">
        <v>0.00914804617636868</v>
      </c>
      <c r="E208" s="135">
        <v>1.2148438480476977</v>
      </c>
      <c r="F208" s="91" t="s">
        <v>1298</v>
      </c>
      <c r="G208" s="91" t="b">
        <v>0</v>
      </c>
      <c r="H208" s="91" t="b">
        <v>0</v>
      </c>
      <c r="I208" s="91" t="b">
        <v>0</v>
      </c>
      <c r="J208" s="91" t="b">
        <v>0</v>
      </c>
      <c r="K208" s="91" t="b">
        <v>0</v>
      </c>
      <c r="L208" s="91" t="b">
        <v>0</v>
      </c>
    </row>
    <row r="209" spans="1:12" ht="15">
      <c r="A209" s="91" t="s">
        <v>1378</v>
      </c>
      <c r="B209" s="91" t="s">
        <v>1773</v>
      </c>
      <c r="C209" s="91">
        <v>2</v>
      </c>
      <c r="D209" s="135">
        <v>0.00914804617636868</v>
      </c>
      <c r="E209" s="135">
        <v>1.2148438480476977</v>
      </c>
      <c r="F209" s="91" t="s">
        <v>1298</v>
      </c>
      <c r="G209" s="91" t="b">
        <v>0</v>
      </c>
      <c r="H209" s="91" t="b">
        <v>0</v>
      </c>
      <c r="I209" s="91" t="b">
        <v>0</v>
      </c>
      <c r="J209" s="91" t="b">
        <v>0</v>
      </c>
      <c r="K209" s="91" t="b">
        <v>0</v>
      </c>
      <c r="L209" s="91" t="b">
        <v>0</v>
      </c>
    </row>
    <row r="210" spans="1:12" ht="15">
      <c r="A210" s="91" t="s">
        <v>1773</v>
      </c>
      <c r="B210" s="91" t="s">
        <v>1471</v>
      </c>
      <c r="C210" s="91">
        <v>2</v>
      </c>
      <c r="D210" s="135">
        <v>0.00914804617636868</v>
      </c>
      <c r="E210" s="135">
        <v>1.6127838567197355</v>
      </c>
      <c r="F210" s="91" t="s">
        <v>1298</v>
      </c>
      <c r="G210" s="91" t="b">
        <v>0</v>
      </c>
      <c r="H210" s="91" t="b">
        <v>0</v>
      </c>
      <c r="I210" s="91" t="b">
        <v>0</v>
      </c>
      <c r="J210" s="91" t="b">
        <v>0</v>
      </c>
      <c r="K210" s="91" t="b">
        <v>0</v>
      </c>
      <c r="L210" s="91" t="b">
        <v>0</v>
      </c>
    </row>
    <row r="211" spans="1:12" ht="15">
      <c r="A211" s="91" t="s">
        <v>1471</v>
      </c>
      <c r="B211" s="91" t="s">
        <v>1838</v>
      </c>
      <c r="C211" s="91">
        <v>2</v>
      </c>
      <c r="D211" s="135">
        <v>0.00914804617636868</v>
      </c>
      <c r="E211" s="135">
        <v>1.6127838567197355</v>
      </c>
      <c r="F211" s="91" t="s">
        <v>1298</v>
      </c>
      <c r="G211" s="91" t="b">
        <v>0</v>
      </c>
      <c r="H211" s="91" t="b">
        <v>0</v>
      </c>
      <c r="I211" s="91" t="b">
        <v>0</v>
      </c>
      <c r="J211" s="91" t="b">
        <v>0</v>
      </c>
      <c r="K211" s="91" t="b">
        <v>0</v>
      </c>
      <c r="L211" s="91" t="b">
        <v>0</v>
      </c>
    </row>
    <row r="212" spans="1:12" ht="15">
      <c r="A212" s="91" t="s">
        <v>1838</v>
      </c>
      <c r="B212" s="91" t="s">
        <v>1774</v>
      </c>
      <c r="C212" s="91">
        <v>2</v>
      </c>
      <c r="D212" s="135">
        <v>0.00914804617636868</v>
      </c>
      <c r="E212" s="135">
        <v>1.6127838567197355</v>
      </c>
      <c r="F212" s="91" t="s">
        <v>1298</v>
      </c>
      <c r="G212" s="91" t="b">
        <v>0</v>
      </c>
      <c r="H212" s="91" t="b">
        <v>0</v>
      </c>
      <c r="I212" s="91" t="b">
        <v>0</v>
      </c>
      <c r="J212" s="91" t="b">
        <v>1</v>
      </c>
      <c r="K212" s="91" t="b">
        <v>0</v>
      </c>
      <c r="L212" s="91" t="b">
        <v>0</v>
      </c>
    </row>
    <row r="213" spans="1:12" ht="15">
      <c r="A213" s="91" t="s">
        <v>1774</v>
      </c>
      <c r="B213" s="91" t="s">
        <v>1775</v>
      </c>
      <c r="C213" s="91">
        <v>2</v>
      </c>
      <c r="D213" s="135">
        <v>0.00914804617636868</v>
      </c>
      <c r="E213" s="135">
        <v>1.6127838567197355</v>
      </c>
      <c r="F213" s="91" t="s">
        <v>1298</v>
      </c>
      <c r="G213" s="91" t="b">
        <v>1</v>
      </c>
      <c r="H213" s="91" t="b">
        <v>0</v>
      </c>
      <c r="I213" s="91" t="b">
        <v>0</v>
      </c>
      <c r="J213" s="91" t="b">
        <v>0</v>
      </c>
      <c r="K213" s="91" t="b">
        <v>0</v>
      </c>
      <c r="L213" s="91" t="b">
        <v>0</v>
      </c>
    </row>
    <row r="214" spans="1:12" ht="15">
      <c r="A214" s="91" t="s">
        <v>1775</v>
      </c>
      <c r="B214" s="91" t="s">
        <v>1771</v>
      </c>
      <c r="C214" s="91">
        <v>2</v>
      </c>
      <c r="D214" s="135">
        <v>0.00914804617636868</v>
      </c>
      <c r="E214" s="135">
        <v>1.4366925976640543</v>
      </c>
      <c r="F214" s="91" t="s">
        <v>1298</v>
      </c>
      <c r="G214" s="91" t="b">
        <v>0</v>
      </c>
      <c r="H214" s="91" t="b">
        <v>0</v>
      </c>
      <c r="I214" s="91" t="b">
        <v>0</v>
      </c>
      <c r="J214" s="91" t="b">
        <v>0</v>
      </c>
      <c r="K214" s="91" t="b">
        <v>0</v>
      </c>
      <c r="L214" s="91" t="b">
        <v>0</v>
      </c>
    </row>
    <row r="215" spans="1:12" ht="15">
      <c r="A215" s="91" t="s">
        <v>1451</v>
      </c>
      <c r="B215" s="91" t="s">
        <v>1452</v>
      </c>
      <c r="C215" s="91">
        <v>3</v>
      </c>
      <c r="D215" s="135">
        <v>0</v>
      </c>
      <c r="E215" s="135">
        <v>1.5006023505691852</v>
      </c>
      <c r="F215" s="91" t="s">
        <v>1299</v>
      </c>
      <c r="G215" s="91" t="b">
        <v>0</v>
      </c>
      <c r="H215" s="91" t="b">
        <v>0</v>
      </c>
      <c r="I215" s="91" t="b">
        <v>0</v>
      </c>
      <c r="J215" s="91" t="b">
        <v>0</v>
      </c>
      <c r="K215" s="91" t="b">
        <v>0</v>
      </c>
      <c r="L215" s="91" t="b">
        <v>0</v>
      </c>
    </row>
    <row r="216" spans="1:12" ht="15">
      <c r="A216" s="91" t="s">
        <v>1452</v>
      </c>
      <c r="B216" s="91" t="s">
        <v>1453</v>
      </c>
      <c r="C216" s="91">
        <v>3</v>
      </c>
      <c r="D216" s="135">
        <v>0</v>
      </c>
      <c r="E216" s="135">
        <v>1.5006023505691852</v>
      </c>
      <c r="F216" s="91" t="s">
        <v>1299</v>
      </c>
      <c r="G216" s="91" t="b">
        <v>0</v>
      </c>
      <c r="H216" s="91" t="b">
        <v>0</v>
      </c>
      <c r="I216" s="91" t="b">
        <v>0</v>
      </c>
      <c r="J216" s="91" t="b">
        <v>0</v>
      </c>
      <c r="K216" s="91" t="b">
        <v>0</v>
      </c>
      <c r="L216" s="91" t="b">
        <v>0</v>
      </c>
    </row>
    <row r="217" spans="1:12" ht="15">
      <c r="A217" s="91" t="s">
        <v>1453</v>
      </c>
      <c r="B217" s="91" t="s">
        <v>1454</v>
      </c>
      <c r="C217" s="91">
        <v>3</v>
      </c>
      <c r="D217" s="135">
        <v>0</v>
      </c>
      <c r="E217" s="135">
        <v>1.5006023505691852</v>
      </c>
      <c r="F217" s="91" t="s">
        <v>1299</v>
      </c>
      <c r="G217" s="91" t="b">
        <v>0</v>
      </c>
      <c r="H217" s="91" t="b">
        <v>0</v>
      </c>
      <c r="I217" s="91" t="b">
        <v>0</v>
      </c>
      <c r="J217" s="91" t="b">
        <v>0</v>
      </c>
      <c r="K217" s="91" t="b">
        <v>0</v>
      </c>
      <c r="L217" s="91" t="b">
        <v>0</v>
      </c>
    </row>
    <row r="218" spans="1:12" ht="15">
      <c r="A218" s="91" t="s">
        <v>1454</v>
      </c>
      <c r="B218" s="91" t="s">
        <v>1455</v>
      </c>
      <c r="C218" s="91">
        <v>3</v>
      </c>
      <c r="D218" s="135">
        <v>0</v>
      </c>
      <c r="E218" s="135">
        <v>1.5006023505691852</v>
      </c>
      <c r="F218" s="91" t="s">
        <v>1299</v>
      </c>
      <c r="G218" s="91" t="b">
        <v>0</v>
      </c>
      <c r="H218" s="91" t="b">
        <v>0</v>
      </c>
      <c r="I218" s="91" t="b">
        <v>0</v>
      </c>
      <c r="J218" s="91" t="b">
        <v>0</v>
      </c>
      <c r="K218" s="91" t="b">
        <v>1</v>
      </c>
      <c r="L218" s="91" t="b">
        <v>0</v>
      </c>
    </row>
    <row r="219" spans="1:12" ht="15">
      <c r="A219" s="91" t="s">
        <v>1455</v>
      </c>
      <c r="B219" s="91" t="s">
        <v>1456</v>
      </c>
      <c r="C219" s="91">
        <v>3</v>
      </c>
      <c r="D219" s="135">
        <v>0</v>
      </c>
      <c r="E219" s="135">
        <v>1.5006023505691852</v>
      </c>
      <c r="F219" s="91" t="s">
        <v>1299</v>
      </c>
      <c r="G219" s="91" t="b">
        <v>0</v>
      </c>
      <c r="H219" s="91" t="b">
        <v>1</v>
      </c>
      <c r="I219" s="91" t="b">
        <v>0</v>
      </c>
      <c r="J219" s="91" t="b">
        <v>0</v>
      </c>
      <c r="K219" s="91" t="b">
        <v>0</v>
      </c>
      <c r="L219" s="91" t="b">
        <v>0</v>
      </c>
    </row>
    <row r="220" spans="1:12" ht="15">
      <c r="A220" s="91" t="s">
        <v>1456</v>
      </c>
      <c r="B220" s="91" t="s">
        <v>1457</v>
      </c>
      <c r="C220" s="91">
        <v>3</v>
      </c>
      <c r="D220" s="135">
        <v>0</v>
      </c>
      <c r="E220" s="135">
        <v>1.5006023505691852</v>
      </c>
      <c r="F220" s="91" t="s">
        <v>1299</v>
      </c>
      <c r="G220" s="91" t="b">
        <v>0</v>
      </c>
      <c r="H220" s="91" t="b">
        <v>0</v>
      </c>
      <c r="I220" s="91" t="b">
        <v>0</v>
      </c>
      <c r="J220" s="91" t="b">
        <v>0</v>
      </c>
      <c r="K220" s="91" t="b">
        <v>1</v>
      </c>
      <c r="L220" s="91" t="b">
        <v>0</v>
      </c>
    </row>
    <row r="221" spans="1:12" ht="15">
      <c r="A221" s="91" t="s">
        <v>1457</v>
      </c>
      <c r="B221" s="91" t="s">
        <v>1458</v>
      </c>
      <c r="C221" s="91">
        <v>3</v>
      </c>
      <c r="D221" s="135">
        <v>0</v>
      </c>
      <c r="E221" s="135">
        <v>1.5006023505691852</v>
      </c>
      <c r="F221" s="91" t="s">
        <v>1299</v>
      </c>
      <c r="G221" s="91" t="b">
        <v>0</v>
      </c>
      <c r="H221" s="91" t="b">
        <v>1</v>
      </c>
      <c r="I221" s="91" t="b">
        <v>0</v>
      </c>
      <c r="J221" s="91" t="b">
        <v>0</v>
      </c>
      <c r="K221" s="91" t="b">
        <v>0</v>
      </c>
      <c r="L221" s="91" t="b">
        <v>0</v>
      </c>
    </row>
    <row r="222" spans="1:12" ht="15">
      <c r="A222" s="91" t="s">
        <v>1458</v>
      </c>
      <c r="B222" s="91" t="s">
        <v>1459</v>
      </c>
      <c r="C222" s="91">
        <v>3</v>
      </c>
      <c r="D222" s="135">
        <v>0</v>
      </c>
      <c r="E222" s="135">
        <v>1.5006023505691852</v>
      </c>
      <c r="F222" s="91" t="s">
        <v>1299</v>
      </c>
      <c r="G222" s="91" t="b">
        <v>0</v>
      </c>
      <c r="H222" s="91" t="b">
        <v>0</v>
      </c>
      <c r="I222" s="91" t="b">
        <v>0</v>
      </c>
      <c r="J222" s="91" t="b">
        <v>0</v>
      </c>
      <c r="K222" s="91" t="b">
        <v>0</v>
      </c>
      <c r="L222" s="91" t="b">
        <v>0</v>
      </c>
    </row>
    <row r="223" spans="1:12" ht="15">
      <c r="A223" s="91" t="s">
        <v>1459</v>
      </c>
      <c r="B223" s="91" t="s">
        <v>1460</v>
      </c>
      <c r="C223" s="91">
        <v>3</v>
      </c>
      <c r="D223" s="135">
        <v>0</v>
      </c>
      <c r="E223" s="135">
        <v>1.5006023505691852</v>
      </c>
      <c r="F223" s="91" t="s">
        <v>1299</v>
      </c>
      <c r="G223" s="91" t="b">
        <v>0</v>
      </c>
      <c r="H223" s="91" t="b">
        <v>0</v>
      </c>
      <c r="I223" s="91" t="b">
        <v>0</v>
      </c>
      <c r="J223" s="91" t="b">
        <v>0</v>
      </c>
      <c r="K223" s="91" t="b">
        <v>0</v>
      </c>
      <c r="L223" s="91" t="b">
        <v>0</v>
      </c>
    </row>
    <row r="224" spans="1:12" ht="15">
      <c r="A224" s="91" t="s">
        <v>1460</v>
      </c>
      <c r="B224" s="91" t="s">
        <v>1780</v>
      </c>
      <c r="C224" s="91">
        <v>3</v>
      </c>
      <c r="D224" s="135">
        <v>0</v>
      </c>
      <c r="E224" s="135">
        <v>1.5006023505691852</v>
      </c>
      <c r="F224" s="91" t="s">
        <v>1299</v>
      </c>
      <c r="G224" s="91" t="b">
        <v>0</v>
      </c>
      <c r="H224" s="91" t="b">
        <v>0</v>
      </c>
      <c r="I224" s="91" t="b">
        <v>0</v>
      </c>
      <c r="J224" s="91" t="b">
        <v>0</v>
      </c>
      <c r="K224" s="91" t="b">
        <v>0</v>
      </c>
      <c r="L224" s="91" t="b">
        <v>0</v>
      </c>
    </row>
    <row r="225" spans="1:12" ht="15">
      <c r="A225" s="91" t="s">
        <v>1780</v>
      </c>
      <c r="B225" s="91" t="s">
        <v>1755</v>
      </c>
      <c r="C225" s="91">
        <v>3</v>
      </c>
      <c r="D225" s="135">
        <v>0</v>
      </c>
      <c r="E225" s="135">
        <v>1.5006023505691852</v>
      </c>
      <c r="F225" s="91" t="s">
        <v>1299</v>
      </c>
      <c r="G225" s="91" t="b">
        <v>0</v>
      </c>
      <c r="H225" s="91" t="b">
        <v>0</v>
      </c>
      <c r="I225" s="91" t="b">
        <v>0</v>
      </c>
      <c r="J225" s="91" t="b">
        <v>0</v>
      </c>
      <c r="K225" s="91" t="b">
        <v>0</v>
      </c>
      <c r="L225" s="91" t="b">
        <v>0</v>
      </c>
    </row>
    <row r="226" spans="1:12" ht="15">
      <c r="A226" s="91" t="s">
        <v>1755</v>
      </c>
      <c r="B226" s="91" t="s">
        <v>1781</v>
      </c>
      <c r="C226" s="91">
        <v>3</v>
      </c>
      <c r="D226" s="135">
        <v>0</v>
      </c>
      <c r="E226" s="135">
        <v>1.5006023505691852</v>
      </c>
      <c r="F226" s="91" t="s">
        <v>1299</v>
      </c>
      <c r="G226" s="91" t="b">
        <v>0</v>
      </c>
      <c r="H226" s="91" t="b">
        <v>0</v>
      </c>
      <c r="I226" s="91" t="b">
        <v>0</v>
      </c>
      <c r="J226" s="91" t="b">
        <v>0</v>
      </c>
      <c r="K226" s="91" t="b">
        <v>0</v>
      </c>
      <c r="L226" s="91" t="b">
        <v>0</v>
      </c>
    </row>
    <row r="227" spans="1:12" ht="15">
      <c r="A227" s="91" t="s">
        <v>1781</v>
      </c>
      <c r="B227" s="91" t="s">
        <v>1782</v>
      </c>
      <c r="C227" s="91">
        <v>3</v>
      </c>
      <c r="D227" s="135">
        <v>0</v>
      </c>
      <c r="E227" s="135">
        <v>1.5006023505691852</v>
      </c>
      <c r="F227" s="91" t="s">
        <v>1299</v>
      </c>
      <c r="G227" s="91" t="b">
        <v>0</v>
      </c>
      <c r="H227" s="91" t="b">
        <v>0</v>
      </c>
      <c r="I227" s="91" t="b">
        <v>0</v>
      </c>
      <c r="J227" s="91" t="b">
        <v>0</v>
      </c>
      <c r="K227" s="91" t="b">
        <v>0</v>
      </c>
      <c r="L227" s="91" t="b">
        <v>0</v>
      </c>
    </row>
    <row r="228" spans="1:12" ht="15">
      <c r="A228" s="91" t="s">
        <v>1782</v>
      </c>
      <c r="B228" s="91" t="s">
        <v>1783</v>
      </c>
      <c r="C228" s="91">
        <v>3</v>
      </c>
      <c r="D228" s="135">
        <v>0</v>
      </c>
      <c r="E228" s="135">
        <v>1.5006023505691852</v>
      </c>
      <c r="F228" s="91" t="s">
        <v>1299</v>
      </c>
      <c r="G228" s="91" t="b">
        <v>0</v>
      </c>
      <c r="H228" s="91" t="b">
        <v>0</v>
      </c>
      <c r="I228" s="91" t="b">
        <v>0</v>
      </c>
      <c r="J228" s="91" t="b">
        <v>0</v>
      </c>
      <c r="K228" s="91" t="b">
        <v>1</v>
      </c>
      <c r="L228" s="91" t="b">
        <v>0</v>
      </c>
    </row>
    <row r="229" spans="1:12" ht="15">
      <c r="A229" s="91" t="s">
        <v>1783</v>
      </c>
      <c r="B229" s="91" t="s">
        <v>1414</v>
      </c>
      <c r="C229" s="91">
        <v>3</v>
      </c>
      <c r="D229" s="135">
        <v>0</v>
      </c>
      <c r="E229" s="135">
        <v>1.5006023505691852</v>
      </c>
      <c r="F229" s="91" t="s">
        <v>1299</v>
      </c>
      <c r="G229" s="91" t="b">
        <v>0</v>
      </c>
      <c r="H229" s="91" t="b">
        <v>1</v>
      </c>
      <c r="I229" s="91" t="b">
        <v>0</v>
      </c>
      <c r="J229" s="91" t="b">
        <v>0</v>
      </c>
      <c r="K229" s="91" t="b">
        <v>0</v>
      </c>
      <c r="L229" s="91" t="b">
        <v>0</v>
      </c>
    </row>
    <row r="230" spans="1:12" ht="15">
      <c r="A230" s="91" t="s">
        <v>1414</v>
      </c>
      <c r="B230" s="91" t="s">
        <v>1738</v>
      </c>
      <c r="C230" s="91">
        <v>3</v>
      </c>
      <c r="D230" s="135">
        <v>0</v>
      </c>
      <c r="E230" s="135">
        <v>1.5006023505691852</v>
      </c>
      <c r="F230" s="91" t="s">
        <v>1299</v>
      </c>
      <c r="G230" s="91" t="b">
        <v>0</v>
      </c>
      <c r="H230" s="91" t="b">
        <v>0</v>
      </c>
      <c r="I230" s="91" t="b">
        <v>0</v>
      </c>
      <c r="J230" s="91" t="b">
        <v>0</v>
      </c>
      <c r="K230" s="91" t="b">
        <v>1</v>
      </c>
      <c r="L230" s="91" t="b">
        <v>0</v>
      </c>
    </row>
    <row r="231" spans="1:12" ht="15">
      <c r="A231" s="91" t="s">
        <v>1738</v>
      </c>
      <c r="B231" s="91" t="s">
        <v>1378</v>
      </c>
      <c r="C231" s="91">
        <v>3</v>
      </c>
      <c r="D231" s="135">
        <v>0</v>
      </c>
      <c r="E231" s="135">
        <v>1.5006023505691852</v>
      </c>
      <c r="F231" s="91" t="s">
        <v>1299</v>
      </c>
      <c r="G231" s="91" t="b">
        <v>0</v>
      </c>
      <c r="H231" s="91" t="b">
        <v>1</v>
      </c>
      <c r="I231" s="91" t="b">
        <v>0</v>
      </c>
      <c r="J231" s="91" t="b">
        <v>0</v>
      </c>
      <c r="K231" s="91" t="b">
        <v>0</v>
      </c>
      <c r="L231" s="91" t="b">
        <v>0</v>
      </c>
    </row>
    <row r="232" spans="1:12" ht="15">
      <c r="A232" s="91" t="s">
        <v>1378</v>
      </c>
      <c r="B232" s="91" t="s">
        <v>1415</v>
      </c>
      <c r="C232" s="91">
        <v>3</v>
      </c>
      <c r="D232" s="135">
        <v>0</v>
      </c>
      <c r="E232" s="135">
        <v>1.5006023505691852</v>
      </c>
      <c r="F232" s="91" t="s">
        <v>1299</v>
      </c>
      <c r="G232" s="91" t="b">
        <v>0</v>
      </c>
      <c r="H232" s="91" t="b">
        <v>0</v>
      </c>
      <c r="I232" s="91" t="b">
        <v>0</v>
      </c>
      <c r="J232" s="91" t="b">
        <v>0</v>
      </c>
      <c r="K232" s="91" t="b">
        <v>0</v>
      </c>
      <c r="L232" s="91" t="b">
        <v>0</v>
      </c>
    </row>
    <row r="233" spans="1:12" ht="15">
      <c r="A233" s="91" t="s">
        <v>1415</v>
      </c>
      <c r="B233" s="91" t="s">
        <v>391</v>
      </c>
      <c r="C233" s="91">
        <v>3</v>
      </c>
      <c r="D233" s="135">
        <v>0</v>
      </c>
      <c r="E233" s="135">
        <v>1.5006023505691852</v>
      </c>
      <c r="F233" s="91" t="s">
        <v>1299</v>
      </c>
      <c r="G233" s="91" t="b">
        <v>0</v>
      </c>
      <c r="H233" s="91" t="b">
        <v>0</v>
      </c>
      <c r="I233" s="91" t="b">
        <v>0</v>
      </c>
      <c r="J233" s="91" t="b">
        <v>0</v>
      </c>
      <c r="K233" s="91" t="b">
        <v>0</v>
      </c>
      <c r="L233" s="91" t="b">
        <v>0</v>
      </c>
    </row>
    <row r="234" spans="1:12" ht="15">
      <c r="A234" s="91" t="s">
        <v>391</v>
      </c>
      <c r="B234" s="91" t="s">
        <v>1784</v>
      </c>
      <c r="C234" s="91">
        <v>3</v>
      </c>
      <c r="D234" s="135">
        <v>0</v>
      </c>
      <c r="E234" s="135">
        <v>1.5006023505691852</v>
      </c>
      <c r="F234" s="91" t="s">
        <v>1299</v>
      </c>
      <c r="G234" s="91" t="b">
        <v>0</v>
      </c>
      <c r="H234" s="91" t="b">
        <v>0</v>
      </c>
      <c r="I234" s="91" t="b">
        <v>0</v>
      </c>
      <c r="J234" s="91" t="b">
        <v>0</v>
      </c>
      <c r="K234" s="91" t="b">
        <v>1</v>
      </c>
      <c r="L234" s="91" t="b">
        <v>0</v>
      </c>
    </row>
    <row r="235" spans="1:12" ht="15">
      <c r="A235" s="91" t="s">
        <v>1784</v>
      </c>
      <c r="B235" s="91" t="s">
        <v>1785</v>
      </c>
      <c r="C235" s="91">
        <v>3</v>
      </c>
      <c r="D235" s="135">
        <v>0</v>
      </c>
      <c r="E235" s="135">
        <v>1.5006023505691852</v>
      </c>
      <c r="F235" s="91" t="s">
        <v>1299</v>
      </c>
      <c r="G235" s="91" t="b">
        <v>0</v>
      </c>
      <c r="H235" s="91" t="b">
        <v>1</v>
      </c>
      <c r="I235" s="91" t="b">
        <v>0</v>
      </c>
      <c r="J235" s="91" t="b">
        <v>0</v>
      </c>
      <c r="K235" s="91" t="b">
        <v>0</v>
      </c>
      <c r="L235" s="91" t="b">
        <v>0</v>
      </c>
    </row>
    <row r="236" spans="1:12" ht="15">
      <c r="A236" s="91" t="s">
        <v>1785</v>
      </c>
      <c r="B236" s="91" t="s">
        <v>1786</v>
      </c>
      <c r="C236" s="91">
        <v>3</v>
      </c>
      <c r="D236" s="135">
        <v>0</v>
      </c>
      <c r="E236" s="135">
        <v>1.5006023505691852</v>
      </c>
      <c r="F236" s="91" t="s">
        <v>1299</v>
      </c>
      <c r="G236" s="91" t="b">
        <v>0</v>
      </c>
      <c r="H236" s="91" t="b">
        <v>0</v>
      </c>
      <c r="I236" s="91" t="b">
        <v>0</v>
      </c>
      <c r="J236" s="91" t="b">
        <v>0</v>
      </c>
      <c r="K236" s="91" t="b">
        <v>0</v>
      </c>
      <c r="L236" s="91" t="b">
        <v>0</v>
      </c>
    </row>
    <row r="237" spans="1:12" ht="15">
      <c r="A237" s="91" t="s">
        <v>1786</v>
      </c>
      <c r="B237" s="91" t="s">
        <v>1743</v>
      </c>
      <c r="C237" s="91">
        <v>3</v>
      </c>
      <c r="D237" s="135">
        <v>0</v>
      </c>
      <c r="E237" s="135">
        <v>1.5006023505691852</v>
      </c>
      <c r="F237" s="91" t="s">
        <v>1299</v>
      </c>
      <c r="G237" s="91" t="b">
        <v>0</v>
      </c>
      <c r="H237" s="91" t="b">
        <v>0</v>
      </c>
      <c r="I237" s="91" t="b">
        <v>0</v>
      </c>
      <c r="J237" s="91" t="b">
        <v>0</v>
      </c>
      <c r="K237" s="91" t="b">
        <v>0</v>
      </c>
      <c r="L237" s="91" t="b">
        <v>0</v>
      </c>
    </row>
    <row r="238" spans="1:12" ht="15">
      <c r="A238" s="91" t="s">
        <v>1743</v>
      </c>
      <c r="B238" s="91" t="s">
        <v>1787</v>
      </c>
      <c r="C238" s="91">
        <v>3</v>
      </c>
      <c r="D238" s="135">
        <v>0</v>
      </c>
      <c r="E238" s="135">
        <v>1.5006023505691852</v>
      </c>
      <c r="F238" s="91" t="s">
        <v>1299</v>
      </c>
      <c r="G238" s="91" t="b">
        <v>0</v>
      </c>
      <c r="H238" s="91" t="b">
        <v>0</v>
      </c>
      <c r="I238" s="91" t="b">
        <v>0</v>
      </c>
      <c r="J238" s="91" t="b">
        <v>0</v>
      </c>
      <c r="K238" s="91" t="b">
        <v>0</v>
      </c>
      <c r="L238" s="91" t="b">
        <v>0</v>
      </c>
    </row>
    <row r="239" spans="1:12" ht="15">
      <c r="A239" s="91" t="s">
        <v>1756</v>
      </c>
      <c r="B239" s="91" t="s">
        <v>1788</v>
      </c>
      <c r="C239" s="91">
        <v>3</v>
      </c>
      <c r="D239" s="135">
        <v>0</v>
      </c>
      <c r="E239" s="135">
        <v>1.5006023505691852</v>
      </c>
      <c r="F239" s="91" t="s">
        <v>1299</v>
      </c>
      <c r="G239" s="91" t="b">
        <v>0</v>
      </c>
      <c r="H239" s="91" t="b">
        <v>0</v>
      </c>
      <c r="I239" s="91" t="b">
        <v>0</v>
      </c>
      <c r="J239" s="91" t="b">
        <v>0</v>
      </c>
      <c r="K239" s="91" t="b">
        <v>0</v>
      </c>
      <c r="L239" s="91" t="b">
        <v>0</v>
      </c>
    </row>
    <row r="240" spans="1:12" ht="15">
      <c r="A240" s="91" t="s">
        <v>1788</v>
      </c>
      <c r="B240" s="91" t="s">
        <v>1789</v>
      </c>
      <c r="C240" s="91">
        <v>3</v>
      </c>
      <c r="D240" s="135">
        <v>0</v>
      </c>
      <c r="E240" s="135">
        <v>1.5006023505691852</v>
      </c>
      <c r="F240" s="91" t="s">
        <v>1299</v>
      </c>
      <c r="G240" s="91" t="b">
        <v>0</v>
      </c>
      <c r="H240" s="91" t="b">
        <v>0</v>
      </c>
      <c r="I240" s="91" t="b">
        <v>0</v>
      </c>
      <c r="J240" s="91" t="b">
        <v>0</v>
      </c>
      <c r="K240" s="91" t="b">
        <v>0</v>
      </c>
      <c r="L240" s="91" t="b">
        <v>0</v>
      </c>
    </row>
    <row r="241" spans="1:12" ht="15">
      <c r="A241" s="91" t="s">
        <v>1789</v>
      </c>
      <c r="B241" s="91" t="s">
        <v>1750</v>
      </c>
      <c r="C241" s="91">
        <v>3</v>
      </c>
      <c r="D241" s="135">
        <v>0</v>
      </c>
      <c r="E241" s="135">
        <v>1.5006023505691852</v>
      </c>
      <c r="F241" s="91" t="s">
        <v>1299</v>
      </c>
      <c r="G241" s="91" t="b">
        <v>0</v>
      </c>
      <c r="H241" s="91" t="b">
        <v>0</v>
      </c>
      <c r="I241" s="91" t="b">
        <v>0</v>
      </c>
      <c r="J241" s="91" t="b">
        <v>0</v>
      </c>
      <c r="K241" s="91" t="b">
        <v>0</v>
      </c>
      <c r="L241" s="91" t="b">
        <v>0</v>
      </c>
    </row>
    <row r="242" spans="1:12" ht="15">
      <c r="A242" s="91" t="s">
        <v>1750</v>
      </c>
      <c r="B242" s="91" t="s">
        <v>1757</v>
      </c>
      <c r="C242" s="91">
        <v>3</v>
      </c>
      <c r="D242" s="135">
        <v>0</v>
      </c>
      <c r="E242" s="135">
        <v>1.5006023505691852</v>
      </c>
      <c r="F242" s="91" t="s">
        <v>1299</v>
      </c>
      <c r="G242" s="91" t="b">
        <v>0</v>
      </c>
      <c r="H242" s="91" t="b">
        <v>0</v>
      </c>
      <c r="I242" s="91" t="b">
        <v>0</v>
      </c>
      <c r="J242" s="91" t="b">
        <v>1</v>
      </c>
      <c r="K242" s="91" t="b">
        <v>0</v>
      </c>
      <c r="L242" s="91" t="b">
        <v>0</v>
      </c>
    </row>
    <row r="243" spans="1:12" ht="15">
      <c r="A243" s="91" t="s">
        <v>1787</v>
      </c>
      <c r="B243" s="91" t="s">
        <v>388</v>
      </c>
      <c r="C243" s="91">
        <v>2</v>
      </c>
      <c r="D243" s="135">
        <v>0.0035936991644016578</v>
      </c>
      <c r="E243" s="135">
        <v>1.5006023505691852</v>
      </c>
      <c r="F243" s="91" t="s">
        <v>1299</v>
      </c>
      <c r="G243" s="91" t="b">
        <v>0</v>
      </c>
      <c r="H243" s="91" t="b">
        <v>0</v>
      </c>
      <c r="I243" s="91" t="b">
        <v>0</v>
      </c>
      <c r="J243" s="91" t="b">
        <v>0</v>
      </c>
      <c r="K243" s="91" t="b">
        <v>0</v>
      </c>
      <c r="L243" s="91" t="b">
        <v>0</v>
      </c>
    </row>
    <row r="244" spans="1:12" ht="15">
      <c r="A244" s="91" t="s">
        <v>388</v>
      </c>
      <c r="B244" s="91" t="s">
        <v>1756</v>
      </c>
      <c r="C244" s="91">
        <v>2</v>
      </c>
      <c r="D244" s="135">
        <v>0.0035936991644016578</v>
      </c>
      <c r="E244" s="135">
        <v>1.5006023505691852</v>
      </c>
      <c r="F244" s="91" t="s">
        <v>1299</v>
      </c>
      <c r="G244" s="91" t="b">
        <v>0</v>
      </c>
      <c r="H244" s="91" t="b">
        <v>0</v>
      </c>
      <c r="I244" s="91" t="b">
        <v>0</v>
      </c>
      <c r="J244" s="91" t="b">
        <v>0</v>
      </c>
      <c r="K244" s="91" t="b">
        <v>0</v>
      </c>
      <c r="L244" s="91" t="b">
        <v>0</v>
      </c>
    </row>
    <row r="245" spans="1:12" ht="15">
      <c r="A245" s="91" t="s">
        <v>1392</v>
      </c>
      <c r="B245" s="91" t="s">
        <v>1462</v>
      </c>
      <c r="C245" s="91">
        <v>3</v>
      </c>
      <c r="D245" s="135">
        <v>0</v>
      </c>
      <c r="E245" s="135">
        <v>1.301029995663981</v>
      </c>
      <c r="F245" s="91" t="s">
        <v>1300</v>
      </c>
      <c r="G245" s="91" t="b">
        <v>0</v>
      </c>
      <c r="H245" s="91" t="b">
        <v>0</v>
      </c>
      <c r="I245" s="91" t="b">
        <v>0</v>
      </c>
      <c r="J245" s="91" t="b">
        <v>0</v>
      </c>
      <c r="K245" s="91" t="b">
        <v>0</v>
      </c>
      <c r="L245" s="91" t="b">
        <v>0</v>
      </c>
    </row>
    <row r="246" spans="1:12" ht="15">
      <c r="A246" s="91" t="s">
        <v>268</v>
      </c>
      <c r="B246" s="91" t="s">
        <v>1392</v>
      </c>
      <c r="C246" s="91">
        <v>2</v>
      </c>
      <c r="D246" s="135">
        <v>0.005590198700180357</v>
      </c>
      <c r="E246" s="135">
        <v>1.1249387366083</v>
      </c>
      <c r="F246" s="91" t="s">
        <v>1300</v>
      </c>
      <c r="G246" s="91" t="b">
        <v>0</v>
      </c>
      <c r="H246" s="91" t="b">
        <v>0</v>
      </c>
      <c r="I246" s="91" t="b">
        <v>0</v>
      </c>
      <c r="J246" s="91" t="b">
        <v>0</v>
      </c>
      <c r="K246" s="91" t="b">
        <v>0</v>
      </c>
      <c r="L246" s="91" t="b">
        <v>0</v>
      </c>
    </row>
    <row r="247" spans="1:12" ht="15">
      <c r="A247" s="91" t="s">
        <v>1462</v>
      </c>
      <c r="B247" s="91" t="s">
        <v>1463</v>
      </c>
      <c r="C247" s="91">
        <v>2</v>
      </c>
      <c r="D247" s="135">
        <v>0.005590198700180357</v>
      </c>
      <c r="E247" s="135">
        <v>1.3010299956639813</v>
      </c>
      <c r="F247" s="91" t="s">
        <v>1300</v>
      </c>
      <c r="G247" s="91" t="b">
        <v>0</v>
      </c>
      <c r="H247" s="91" t="b">
        <v>0</v>
      </c>
      <c r="I247" s="91" t="b">
        <v>0</v>
      </c>
      <c r="J247" s="91" t="b">
        <v>0</v>
      </c>
      <c r="K247" s="91" t="b">
        <v>0</v>
      </c>
      <c r="L247" s="91" t="b">
        <v>0</v>
      </c>
    </row>
    <row r="248" spans="1:12" ht="15">
      <c r="A248" s="91" t="s">
        <v>1463</v>
      </c>
      <c r="B248" s="91" t="s">
        <v>1415</v>
      </c>
      <c r="C248" s="91">
        <v>2</v>
      </c>
      <c r="D248" s="135">
        <v>0.005590198700180357</v>
      </c>
      <c r="E248" s="135">
        <v>1.4771212547196624</v>
      </c>
      <c r="F248" s="91" t="s">
        <v>1300</v>
      </c>
      <c r="G248" s="91" t="b">
        <v>0</v>
      </c>
      <c r="H248" s="91" t="b">
        <v>0</v>
      </c>
      <c r="I248" s="91" t="b">
        <v>0</v>
      </c>
      <c r="J248" s="91" t="b">
        <v>0</v>
      </c>
      <c r="K248" s="91" t="b">
        <v>0</v>
      </c>
      <c r="L248" s="91" t="b">
        <v>0</v>
      </c>
    </row>
    <row r="249" spans="1:12" ht="15">
      <c r="A249" s="91" t="s">
        <v>1415</v>
      </c>
      <c r="B249" s="91" t="s">
        <v>391</v>
      </c>
      <c r="C249" s="91">
        <v>2</v>
      </c>
      <c r="D249" s="135">
        <v>0.005590198700180357</v>
      </c>
      <c r="E249" s="135">
        <v>1.1760912590556813</v>
      </c>
      <c r="F249" s="91" t="s">
        <v>1300</v>
      </c>
      <c r="G249" s="91" t="b">
        <v>0</v>
      </c>
      <c r="H249" s="91" t="b">
        <v>0</v>
      </c>
      <c r="I249" s="91" t="b">
        <v>0</v>
      </c>
      <c r="J249" s="91" t="b">
        <v>0</v>
      </c>
      <c r="K249" s="91" t="b">
        <v>0</v>
      </c>
      <c r="L249" s="91" t="b">
        <v>0</v>
      </c>
    </row>
    <row r="250" spans="1:12" ht="15">
      <c r="A250" s="91" t="s">
        <v>391</v>
      </c>
      <c r="B250" s="91" t="s">
        <v>1464</v>
      </c>
      <c r="C250" s="91">
        <v>2</v>
      </c>
      <c r="D250" s="135">
        <v>0.005590198700180357</v>
      </c>
      <c r="E250" s="135">
        <v>1.1760912590556813</v>
      </c>
      <c r="F250" s="91" t="s">
        <v>1300</v>
      </c>
      <c r="G250" s="91" t="b">
        <v>0</v>
      </c>
      <c r="H250" s="91" t="b">
        <v>0</v>
      </c>
      <c r="I250" s="91" t="b">
        <v>0</v>
      </c>
      <c r="J250" s="91" t="b">
        <v>0</v>
      </c>
      <c r="K250" s="91" t="b">
        <v>0</v>
      </c>
      <c r="L250" s="91" t="b">
        <v>0</v>
      </c>
    </row>
    <row r="251" spans="1:12" ht="15">
      <c r="A251" s="91" t="s">
        <v>1464</v>
      </c>
      <c r="B251" s="91" t="s">
        <v>1465</v>
      </c>
      <c r="C251" s="91">
        <v>2</v>
      </c>
      <c r="D251" s="135">
        <v>0.005590198700180357</v>
      </c>
      <c r="E251" s="135">
        <v>1.4771212547196624</v>
      </c>
      <c r="F251" s="91" t="s">
        <v>1300</v>
      </c>
      <c r="G251" s="91" t="b">
        <v>0</v>
      </c>
      <c r="H251" s="91" t="b">
        <v>0</v>
      </c>
      <c r="I251" s="91" t="b">
        <v>0</v>
      </c>
      <c r="J251" s="91" t="b">
        <v>1</v>
      </c>
      <c r="K251" s="91" t="b">
        <v>0</v>
      </c>
      <c r="L251" s="91" t="b">
        <v>0</v>
      </c>
    </row>
    <row r="252" spans="1:12" ht="15">
      <c r="A252" s="91" t="s">
        <v>1465</v>
      </c>
      <c r="B252" s="91" t="s">
        <v>1466</v>
      </c>
      <c r="C252" s="91">
        <v>2</v>
      </c>
      <c r="D252" s="135">
        <v>0.005590198700180357</v>
      </c>
      <c r="E252" s="135">
        <v>1.4771212547196624</v>
      </c>
      <c r="F252" s="91" t="s">
        <v>1300</v>
      </c>
      <c r="G252" s="91" t="b">
        <v>1</v>
      </c>
      <c r="H252" s="91" t="b">
        <v>0</v>
      </c>
      <c r="I252" s="91" t="b">
        <v>0</v>
      </c>
      <c r="J252" s="91" t="b">
        <v>0</v>
      </c>
      <c r="K252" s="91" t="b">
        <v>0</v>
      </c>
      <c r="L252" s="91" t="b">
        <v>0</v>
      </c>
    </row>
    <row r="253" spans="1:12" ht="15">
      <c r="A253" s="91" t="s">
        <v>1466</v>
      </c>
      <c r="B253" s="91" t="s">
        <v>1854</v>
      </c>
      <c r="C253" s="91">
        <v>2</v>
      </c>
      <c r="D253" s="135">
        <v>0.005590198700180357</v>
      </c>
      <c r="E253" s="135">
        <v>1.4771212547196624</v>
      </c>
      <c r="F253" s="91" t="s">
        <v>1300</v>
      </c>
      <c r="G253" s="91" t="b">
        <v>0</v>
      </c>
      <c r="H253" s="91" t="b">
        <v>0</v>
      </c>
      <c r="I253" s="91" t="b">
        <v>0</v>
      </c>
      <c r="J253" s="91" t="b">
        <v>0</v>
      </c>
      <c r="K253" s="91" t="b">
        <v>0</v>
      </c>
      <c r="L253" s="91" t="b">
        <v>0</v>
      </c>
    </row>
    <row r="254" spans="1:12" ht="15">
      <c r="A254" s="91" t="s">
        <v>1753</v>
      </c>
      <c r="B254" s="91" t="s">
        <v>1744</v>
      </c>
      <c r="C254" s="91">
        <v>3</v>
      </c>
      <c r="D254" s="135">
        <v>0</v>
      </c>
      <c r="E254" s="135">
        <v>1.2218487496163564</v>
      </c>
      <c r="F254" s="91" t="s">
        <v>1304</v>
      </c>
      <c r="G254" s="91" t="b">
        <v>0</v>
      </c>
      <c r="H254" s="91" t="b">
        <v>0</v>
      </c>
      <c r="I254" s="91" t="b">
        <v>0</v>
      </c>
      <c r="J254" s="91" t="b">
        <v>0</v>
      </c>
      <c r="K254" s="91" t="b">
        <v>0</v>
      </c>
      <c r="L254" s="91" t="b">
        <v>0</v>
      </c>
    </row>
    <row r="255" spans="1:12" ht="15">
      <c r="A255" s="91" t="s">
        <v>1744</v>
      </c>
      <c r="B255" s="91" t="s">
        <v>1424</v>
      </c>
      <c r="C255" s="91">
        <v>3</v>
      </c>
      <c r="D255" s="135">
        <v>0</v>
      </c>
      <c r="E255" s="135">
        <v>1.2218487496163564</v>
      </c>
      <c r="F255" s="91" t="s">
        <v>1304</v>
      </c>
      <c r="G255" s="91" t="b">
        <v>0</v>
      </c>
      <c r="H255" s="91" t="b">
        <v>0</v>
      </c>
      <c r="I255" s="91" t="b">
        <v>0</v>
      </c>
      <c r="J255" s="91" t="b">
        <v>0</v>
      </c>
      <c r="K255" s="91" t="b">
        <v>0</v>
      </c>
      <c r="L255" s="91" t="b">
        <v>0</v>
      </c>
    </row>
    <row r="256" spans="1:12" ht="15">
      <c r="A256" s="91" t="s">
        <v>1424</v>
      </c>
      <c r="B256" s="91" t="s">
        <v>1748</v>
      </c>
      <c r="C256" s="91">
        <v>3</v>
      </c>
      <c r="D256" s="135">
        <v>0</v>
      </c>
      <c r="E256" s="135">
        <v>1.2218487496163564</v>
      </c>
      <c r="F256" s="91" t="s">
        <v>1304</v>
      </c>
      <c r="G256" s="91" t="b">
        <v>0</v>
      </c>
      <c r="H256" s="91" t="b">
        <v>0</v>
      </c>
      <c r="I256" s="91" t="b">
        <v>0</v>
      </c>
      <c r="J256" s="91" t="b">
        <v>0</v>
      </c>
      <c r="K256" s="91" t="b">
        <v>0</v>
      </c>
      <c r="L256" s="91" t="b">
        <v>0</v>
      </c>
    </row>
    <row r="257" spans="1:12" ht="15">
      <c r="A257" s="91" t="s">
        <v>1748</v>
      </c>
      <c r="B257" s="91" t="s">
        <v>1416</v>
      </c>
      <c r="C257" s="91">
        <v>3</v>
      </c>
      <c r="D257" s="135">
        <v>0</v>
      </c>
      <c r="E257" s="135">
        <v>1.2218487496163564</v>
      </c>
      <c r="F257" s="91" t="s">
        <v>1304</v>
      </c>
      <c r="G257" s="91" t="b">
        <v>0</v>
      </c>
      <c r="H257" s="91" t="b">
        <v>0</v>
      </c>
      <c r="I257" s="91" t="b">
        <v>0</v>
      </c>
      <c r="J257" s="91" t="b">
        <v>0</v>
      </c>
      <c r="K257" s="91" t="b">
        <v>0</v>
      </c>
      <c r="L257" s="91" t="b">
        <v>0</v>
      </c>
    </row>
    <row r="258" spans="1:12" ht="15">
      <c r="A258" s="91" t="s">
        <v>1416</v>
      </c>
      <c r="B258" s="91" t="s">
        <v>1739</v>
      </c>
      <c r="C258" s="91">
        <v>3</v>
      </c>
      <c r="D258" s="135">
        <v>0</v>
      </c>
      <c r="E258" s="135">
        <v>0.744727494896694</v>
      </c>
      <c r="F258" s="91" t="s">
        <v>1304</v>
      </c>
      <c r="G258" s="91" t="b">
        <v>0</v>
      </c>
      <c r="H258" s="91" t="b">
        <v>0</v>
      </c>
      <c r="I258" s="91" t="b">
        <v>0</v>
      </c>
      <c r="J258" s="91" t="b">
        <v>0</v>
      </c>
      <c r="K258" s="91" t="b">
        <v>0</v>
      </c>
      <c r="L258" s="91" t="b">
        <v>0</v>
      </c>
    </row>
    <row r="259" spans="1:12" ht="15">
      <c r="A259" s="91" t="s">
        <v>1739</v>
      </c>
      <c r="B259" s="91" t="s">
        <v>391</v>
      </c>
      <c r="C259" s="91">
        <v>3</v>
      </c>
      <c r="D259" s="135">
        <v>0</v>
      </c>
      <c r="E259" s="135">
        <v>0.744727494896694</v>
      </c>
      <c r="F259" s="91" t="s">
        <v>1304</v>
      </c>
      <c r="G259" s="91" t="b">
        <v>0</v>
      </c>
      <c r="H259" s="91" t="b">
        <v>0</v>
      </c>
      <c r="I259" s="91" t="b">
        <v>0</v>
      </c>
      <c r="J259" s="91" t="b">
        <v>0</v>
      </c>
      <c r="K259" s="91" t="b">
        <v>0</v>
      </c>
      <c r="L259" s="91" t="b">
        <v>0</v>
      </c>
    </row>
    <row r="260" spans="1:12" ht="15">
      <c r="A260" s="91" t="s">
        <v>391</v>
      </c>
      <c r="B260" s="91" t="s">
        <v>1378</v>
      </c>
      <c r="C260" s="91">
        <v>3</v>
      </c>
      <c r="D260" s="135">
        <v>0</v>
      </c>
      <c r="E260" s="135">
        <v>1.2218487496163564</v>
      </c>
      <c r="F260" s="91" t="s">
        <v>1304</v>
      </c>
      <c r="G260" s="91" t="b">
        <v>0</v>
      </c>
      <c r="H260" s="91" t="b">
        <v>0</v>
      </c>
      <c r="I260" s="91" t="b">
        <v>0</v>
      </c>
      <c r="J260" s="91" t="b">
        <v>0</v>
      </c>
      <c r="K260" s="91" t="b">
        <v>0</v>
      </c>
      <c r="L260" s="91" t="b">
        <v>0</v>
      </c>
    </row>
    <row r="261" spans="1:12" ht="15">
      <c r="A261" s="91" t="s">
        <v>1378</v>
      </c>
      <c r="B261" s="91" t="s">
        <v>1739</v>
      </c>
      <c r="C261" s="91">
        <v>3</v>
      </c>
      <c r="D261" s="135">
        <v>0</v>
      </c>
      <c r="E261" s="135">
        <v>0.744727494896694</v>
      </c>
      <c r="F261" s="91" t="s">
        <v>1304</v>
      </c>
      <c r="G261" s="91" t="b">
        <v>0</v>
      </c>
      <c r="H261" s="91" t="b">
        <v>0</v>
      </c>
      <c r="I261" s="91" t="b">
        <v>0</v>
      </c>
      <c r="J261" s="91" t="b">
        <v>0</v>
      </c>
      <c r="K261" s="91" t="b">
        <v>0</v>
      </c>
      <c r="L261" s="91" t="b">
        <v>0</v>
      </c>
    </row>
    <row r="262" spans="1:12" ht="15">
      <c r="A262" s="91" t="s">
        <v>1739</v>
      </c>
      <c r="B262" s="91" t="s">
        <v>1745</v>
      </c>
      <c r="C262" s="91">
        <v>3</v>
      </c>
      <c r="D262" s="135">
        <v>0</v>
      </c>
      <c r="E262" s="135">
        <v>0.744727494896694</v>
      </c>
      <c r="F262" s="91" t="s">
        <v>1304</v>
      </c>
      <c r="G262" s="91" t="b">
        <v>0</v>
      </c>
      <c r="H262" s="91" t="b">
        <v>0</v>
      </c>
      <c r="I262" s="91" t="b">
        <v>0</v>
      </c>
      <c r="J262" s="91" t="b">
        <v>0</v>
      </c>
      <c r="K262" s="91" t="b">
        <v>1</v>
      </c>
      <c r="L262" s="91" t="b">
        <v>0</v>
      </c>
    </row>
    <row r="263" spans="1:12" ht="15">
      <c r="A263" s="91" t="s">
        <v>1745</v>
      </c>
      <c r="B263" s="91" t="s">
        <v>1395</v>
      </c>
      <c r="C263" s="91">
        <v>3</v>
      </c>
      <c r="D263" s="135">
        <v>0</v>
      </c>
      <c r="E263" s="135">
        <v>1.2218487496163564</v>
      </c>
      <c r="F263" s="91" t="s">
        <v>1304</v>
      </c>
      <c r="G263" s="91" t="b">
        <v>0</v>
      </c>
      <c r="H263" s="91" t="b">
        <v>1</v>
      </c>
      <c r="I263" s="91" t="b">
        <v>0</v>
      </c>
      <c r="J263" s="91" t="b">
        <v>0</v>
      </c>
      <c r="K263" s="91" t="b">
        <v>0</v>
      </c>
      <c r="L263" s="91" t="b">
        <v>0</v>
      </c>
    </row>
    <row r="264" spans="1:12" ht="15">
      <c r="A264" s="91" t="s">
        <v>1395</v>
      </c>
      <c r="B264" s="91" t="s">
        <v>1739</v>
      </c>
      <c r="C264" s="91">
        <v>3</v>
      </c>
      <c r="D264" s="135">
        <v>0</v>
      </c>
      <c r="E264" s="135">
        <v>0.744727494896694</v>
      </c>
      <c r="F264" s="91" t="s">
        <v>1304</v>
      </c>
      <c r="G264" s="91" t="b">
        <v>0</v>
      </c>
      <c r="H264" s="91" t="b">
        <v>0</v>
      </c>
      <c r="I264" s="91" t="b">
        <v>0</v>
      </c>
      <c r="J264" s="91" t="b">
        <v>0</v>
      </c>
      <c r="K264" s="91" t="b">
        <v>0</v>
      </c>
      <c r="L264" s="91" t="b">
        <v>0</v>
      </c>
    </row>
    <row r="265" spans="1:12" ht="15">
      <c r="A265" s="91" t="s">
        <v>242</v>
      </c>
      <c r="B265" s="91" t="s">
        <v>1753</v>
      </c>
      <c r="C265" s="91">
        <v>2</v>
      </c>
      <c r="D265" s="135">
        <v>0.006644953171912499</v>
      </c>
      <c r="E265" s="135">
        <v>1.3979400086720377</v>
      </c>
      <c r="F265" s="91" t="s">
        <v>1304</v>
      </c>
      <c r="G265" s="91" t="b">
        <v>0</v>
      </c>
      <c r="H265" s="91" t="b">
        <v>0</v>
      </c>
      <c r="I265" s="91" t="b">
        <v>0</v>
      </c>
      <c r="J265" s="91" t="b">
        <v>0</v>
      </c>
      <c r="K265" s="91" t="b">
        <v>0</v>
      </c>
      <c r="L265" s="91" t="b">
        <v>0</v>
      </c>
    </row>
    <row r="266" spans="1:12" ht="15">
      <c r="A266" s="91" t="s">
        <v>1739</v>
      </c>
      <c r="B266" s="91" t="s">
        <v>1825</v>
      </c>
      <c r="C266" s="91">
        <v>2</v>
      </c>
      <c r="D266" s="135">
        <v>0.006644953171912499</v>
      </c>
      <c r="E266" s="135">
        <v>0.744727494896694</v>
      </c>
      <c r="F266" s="91" t="s">
        <v>1304</v>
      </c>
      <c r="G266" s="91" t="b">
        <v>0</v>
      </c>
      <c r="H266" s="91" t="b">
        <v>0</v>
      </c>
      <c r="I266" s="91" t="b">
        <v>0</v>
      </c>
      <c r="J266" s="91" t="b">
        <v>0</v>
      </c>
      <c r="K266" s="91" t="b">
        <v>0</v>
      </c>
      <c r="L266" s="91" t="b">
        <v>0</v>
      </c>
    </row>
    <row r="267" spans="1:12" ht="15">
      <c r="A267" s="91" t="s">
        <v>1845</v>
      </c>
      <c r="B267" s="91" t="s">
        <v>1777</v>
      </c>
      <c r="C267" s="91">
        <v>2</v>
      </c>
      <c r="D267" s="135">
        <v>0</v>
      </c>
      <c r="E267" s="135">
        <v>1.271066772286538</v>
      </c>
      <c r="F267" s="91" t="s">
        <v>1305</v>
      </c>
      <c r="G267" s="91" t="b">
        <v>0</v>
      </c>
      <c r="H267" s="91" t="b">
        <v>0</v>
      </c>
      <c r="I267" s="91" t="b">
        <v>0</v>
      </c>
      <c r="J267" s="91" t="b">
        <v>0</v>
      </c>
      <c r="K267" s="91" t="b">
        <v>0</v>
      </c>
      <c r="L267" s="91" t="b">
        <v>0</v>
      </c>
    </row>
    <row r="268" spans="1:12" ht="15">
      <c r="A268" s="91" t="s">
        <v>1740</v>
      </c>
      <c r="B268" s="91" t="s">
        <v>1803</v>
      </c>
      <c r="C268" s="91">
        <v>2</v>
      </c>
      <c r="D268" s="135">
        <v>0</v>
      </c>
      <c r="E268" s="135">
        <v>1.1760912590556813</v>
      </c>
      <c r="F268" s="91" t="s">
        <v>1308</v>
      </c>
      <c r="G268" s="91" t="b">
        <v>0</v>
      </c>
      <c r="H268" s="91" t="b">
        <v>0</v>
      </c>
      <c r="I268" s="91" t="b">
        <v>0</v>
      </c>
      <c r="J268" s="91" t="b">
        <v>0</v>
      </c>
      <c r="K268" s="91" t="b">
        <v>0</v>
      </c>
      <c r="L268" s="91" t="b">
        <v>0</v>
      </c>
    </row>
    <row r="269" spans="1:12" ht="15">
      <c r="A269" s="91" t="s">
        <v>1803</v>
      </c>
      <c r="B269" s="91" t="s">
        <v>1804</v>
      </c>
      <c r="C269" s="91">
        <v>2</v>
      </c>
      <c r="D269" s="135">
        <v>0</v>
      </c>
      <c r="E269" s="135">
        <v>1.1760912590556813</v>
      </c>
      <c r="F269" s="91" t="s">
        <v>1308</v>
      </c>
      <c r="G269" s="91" t="b">
        <v>0</v>
      </c>
      <c r="H269" s="91" t="b">
        <v>0</v>
      </c>
      <c r="I269" s="91" t="b">
        <v>0</v>
      </c>
      <c r="J269" s="91" t="b">
        <v>0</v>
      </c>
      <c r="K269" s="91" t="b">
        <v>0</v>
      </c>
      <c r="L269" s="91" t="b">
        <v>0</v>
      </c>
    </row>
    <row r="270" spans="1:12" ht="15">
      <c r="A270" s="91" t="s">
        <v>1804</v>
      </c>
      <c r="B270" s="91" t="s">
        <v>1805</v>
      </c>
      <c r="C270" s="91">
        <v>2</v>
      </c>
      <c r="D270" s="135">
        <v>0</v>
      </c>
      <c r="E270" s="135">
        <v>1.1760912590556813</v>
      </c>
      <c r="F270" s="91" t="s">
        <v>1308</v>
      </c>
      <c r="G270" s="91" t="b">
        <v>0</v>
      </c>
      <c r="H270" s="91" t="b">
        <v>0</v>
      </c>
      <c r="I270" s="91" t="b">
        <v>0</v>
      </c>
      <c r="J270" s="91" t="b">
        <v>0</v>
      </c>
      <c r="K270" s="91" t="b">
        <v>0</v>
      </c>
      <c r="L270" s="91" t="b">
        <v>0</v>
      </c>
    </row>
    <row r="271" spans="1:12" ht="15">
      <c r="A271" s="91" t="s">
        <v>1805</v>
      </c>
      <c r="B271" s="91" t="s">
        <v>1749</v>
      </c>
      <c r="C271" s="91">
        <v>2</v>
      </c>
      <c r="D271" s="135">
        <v>0</v>
      </c>
      <c r="E271" s="135">
        <v>1</v>
      </c>
      <c r="F271" s="91" t="s">
        <v>1308</v>
      </c>
      <c r="G271" s="91" t="b">
        <v>0</v>
      </c>
      <c r="H271" s="91" t="b">
        <v>0</v>
      </c>
      <c r="I271" s="91" t="b">
        <v>0</v>
      </c>
      <c r="J271" s="91" t="b">
        <v>0</v>
      </c>
      <c r="K271" s="91" t="b">
        <v>1</v>
      </c>
      <c r="L271" s="91" t="b">
        <v>0</v>
      </c>
    </row>
    <row r="272" spans="1:12" ht="15">
      <c r="A272" s="91" t="s">
        <v>1749</v>
      </c>
      <c r="B272" s="91" t="s">
        <v>1468</v>
      </c>
      <c r="C272" s="91">
        <v>2</v>
      </c>
      <c r="D272" s="135">
        <v>0</v>
      </c>
      <c r="E272" s="135">
        <v>0.6020599913279624</v>
      </c>
      <c r="F272" s="91" t="s">
        <v>1308</v>
      </c>
      <c r="G272" s="91" t="b">
        <v>0</v>
      </c>
      <c r="H272" s="91" t="b">
        <v>1</v>
      </c>
      <c r="I272" s="91" t="b">
        <v>0</v>
      </c>
      <c r="J272" s="91" t="b">
        <v>0</v>
      </c>
      <c r="K272" s="91" t="b">
        <v>0</v>
      </c>
      <c r="L272" s="91" t="b">
        <v>0</v>
      </c>
    </row>
    <row r="273" spans="1:12" ht="15">
      <c r="A273" s="91" t="s">
        <v>1468</v>
      </c>
      <c r="B273" s="91" t="s">
        <v>1806</v>
      </c>
      <c r="C273" s="91">
        <v>2</v>
      </c>
      <c r="D273" s="135">
        <v>0</v>
      </c>
      <c r="E273" s="135">
        <v>0.7781512503836437</v>
      </c>
      <c r="F273" s="91" t="s">
        <v>1308</v>
      </c>
      <c r="G273" s="91" t="b">
        <v>0</v>
      </c>
      <c r="H273" s="91" t="b">
        <v>0</v>
      </c>
      <c r="I273" s="91" t="b">
        <v>0</v>
      </c>
      <c r="J273" s="91" t="b">
        <v>0</v>
      </c>
      <c r="K273" s="91" t="b">
        <v>0</v>
      </c>
      <c r="L273" s="91" t="b">
        <v>0</v>
      </c>
    </row>
    <row r="274" spans="1:12" ht="15">
      <c r="A274" s="91" t="s">
        <v>1806</v>
      </c>
      <c r="B274" s="91" t="s">
        <v>1807</v>
      </c>
      <c r="C274" s="91">
        <v>2</v>
      </c>
      <c r="D274" s="135">
        <v>0</v>
      </c>
      <c r="E274" s="135">
        <v>1.1760912590556813</v>
      </c>
      <c r="F274" s="91" t="s">
        <v>1308</v>
      </c>
      <c r="G274" s="91" t="b">
        <v>0</v>
      </c>
      <c r="H274" s="91" t="b">
        <v>0</v>
      </c>
      <c r="I274" s="91" t="b">
        <v>0</v>
      </c>
      <c r="J274" s="91" t="b">
        <v>1</v>
      </c>
      <c r="K274" s="91" t="b">
        <v>0</v>
      </c>
      <c r="L274" s="91" t="b">
        <v>0</v>
      </c>
    </row>
    <row r="275" spans="1:12" ht="15">
      <c r="A275" s="91" t="s">
        <v>1807</v>
      </c>
      <c r="B275" s="91" t="s">
        <v>1378</v>
      </c>
      <c r="C275" s="91">
        <v>2</v>
      </c>
      <c r="D275" s="135">
        <v>0</v>
      </c>
      <c r="E275" s="135">
        <v>1.1760912590556813</v>
      </c>
      <c r="F275" s="91" t="s">
        <v>1308</v>
      </c>
      <c r="G275" s="91" t="b">
        <v>1</v>
      </c>
      <c r="H275" s="91" t="b">
        <v>0</v>
      </c>
      <c r="I275" s="91" t="b">
        <v>0</v>
      </c>
      <c r="J275" s="91" t="b">
        <v>0</v>
      </c>
      <c r="K275" s="91" t="b">
        <v>0</v>
      </c>
      <c r="L275" s="91" t="b">
        <v>0</v>
      </c>
    </row>
    <row r="276" spans="1:12" ht="15">
      <c r="A276" s="91" t="s">
        <v>1378</v>
      </c>
      <c r="B276" s="91" t="s">
        <v>1808</v>
      </c>
      <c r="C276" s="91">
        <v>2</v>
      </c>
      <c r="D276" s="135">
        <v>0</v>
      </c>
      <c r="E276" s="135">
        <v>1.1760912590556813</v>
      </c>
      <c r="F276" s="91" t="s">
        <v>1308</v>
      </c>
      <c r="G276" s="91" t="b">
        <v>0</v>
      </c>
      <c r="H276" s="91" t="b">
        <v>0</v>
      </c>
      <c r="I276" s="91" t="b">
        <v>0</v>
      </c>
      <c r="J276" s="91" t="b">
        <v>0</v>
      </c>
      <c r="K276" s="91" t="b">
        <v>0</v>
      </c>
      <c r="L276" s="91" t="b">
        <v>0</v>
      </c>
    </row>
    <row r="277" spans="1:12" ht="15">
      <c r="A277" s="91" t="s">
        <v>1808</v>
      </c>
      <c r="B277" s="91" t="s">
        <v>1809</v>
      </c>
      <c r="C277" s="91">
        <v>2</v>
      </c>
      <c r="D277" s="135">
        <v>0</v>
      </c>
      <c r="E277" s="135">
        <v>1.1760912590556813</v>
      </c>
      <c r="F277" s="91" t="s">
        <v>1308</v>
      </c>
      <c r="G277" s="91" t="b">
        <v>0</v>
      </c>
      <c r="H277" s="91" t="b">
        <v>0</v>
      </c>
      <c r="I277" s="91" t="b">
        <v>0</v>
      </c>
      <c r="J277" s="91" t="b">
        <v>0</v>
      </c>
      <c r="K277" s="91" t="b">
        <v>0</v>
      </c>
      <c r="L277" s="91" t="b">
        <v>0</v>
      </c>
    </row>
    <row r="278" spans="1:12" ht="15">
      <c r="A278" s="91" t="s">
        <v>1809</v>
      </c>
      <c r="B278" s="91" t="s">
        <v>1468</v>
      </c>
      <c r="C278" s="91">
        <v>2</v>
      </c>
      <c r="D278" s="135">
        <v>0</v>
      </c>
      <c r="E278" s="135">
        <v>0.7781512503836437</v>
      </c>
      <c r="F278" s="91" t="s">
        <v>1308</v>
      </c>
      <c r="G278" s="91" t="b">
        <v>0</v>
      </c>
      <c r="H278" s="91" t="b">
        <v>0</v>
      </c>
      <c r="I278" s="91" t="b">
        <v>0</v>
      </c>
      <c r="J278" s="91" t="b">
        <v>0</v>
      </c>
      <c r="K278" s="91" t="b">
        <v>0</v>
      </c>
      <c r="L278" s="91" t="b">
        <v>0</v>
      </c>
    </row>
    <row r="279" spans="1:12" ht="15">
      <c r="A279" s="91" t="s">
        <v>1759</v>
      </c>
      <c r="B279" s="91" t="s">
        <v>1378</v>
      </c>
      <c r="C279" s="91">
        <v>2</v>
      </c>
      <c r="D279" s="135">
        <v>0</v>
      </c>
      <c r="E279" s="135">
        <v>1.3222192947339193</v>
      </c>
      <c r="F279" s="91" t="s">
        <v>1315</v>
      </c>
      <c r="G279" s="91" t="b">
        <v>0</v>
      </c>
      <c r="H279" s="91" t="b">
        <v>0</v>
      </c>
      <c r="I279" s="91" t="b">
        <v>0</v>
      </c>
      <c r="J279" s="91" t="b">
        <v>0</v>
      </c>
      <c r="K279" s="91" t="b">
        <v>0</v>
      </c>
      <c r="L279" s="91" t="b">
        <v>0</v>
      </c>
    </row>
    <row r="280" spans="1:12" ht="15">
      <c r="A280" s="91" t="s">
        <v>1378</v>
      </c>
      <c r="B280" s="91" t="s">
        <v>1856</v>
      </c>
      <c r="C280" s="91">
        <v>2</v>
      </c>
      <c r="D280" s="135">
        <v>0</v>
      </c>
      <c r="E280" s="135">
        <v>1.3222192947339193</v>
      </c>
      <c r="F280" s="91" t="s">
        <v>1315</v>
      </c>
      <c r="G280" s="91" t="b">
        <v>0</v>
      </c>
      <c r="H280" s="91" t="b">
        <v>0</v>
      </c>
      <c r="I280" s="91" t="b">
        <v>0</v>
      </c>
      <c r="J280" s="91" t="b">
        <v>0</v>
      </c>
      <c r="K280" s="91" t="b">
        <v>0</v>
      </c>
      <c r="L280" s="91" t="b">
        <v>0</v>
      </c>
    </row>
    <row r="281" spans="1:12" ht="15">
      <c r="A281" s="91" t="s">
        <v>1856</v>
      </c>
      <c r="B281" s="91" t="s">
        <v>1758</v>
      </c>
      <c r="C281" s="91">
        <v>2</v>
      </c>
      <c r="D281" s="135">
        <v>0</v>
      </c>
      <c r="E281" s="135">
        <v>1.3222192947339193</v>
      </c>
      <c r="F281" s="91" t="s">
        <v>1315</v>
      </c>
      <c r="G281" s="91" t="b">
        <v>0</v>
      </c>
      <c r="H281" s="91" t="b">
        <v>0</v>
      </c>
      <c r="I281" s="91" t="b">
        <v>0</v>
      </c>
      <c r="J281" s="91" t="b">
        <v>0</v>
      </c>
      <c r="K281" s="91" t="b">
        <v>0</v>
      </c>
      <c r="L281" s="91" t="b">
        <v>0</v>
      </c>
    </row>
    <row r="282" spans="1:12" ht="15">
      <c r="A282" s="91" t="s">
        <v>1758</v>
      </c>
      <c r="B282" s="91" t="s">
        <v>1857</v>
      </c>
      <c r="C282" s="91">
        <v>2</v>
      </c>
      <c r="D282" s="135">
        <v>0</v>
      </c>
      <c r="E282" s="135">
        <v>1.3222192947339193</v>
      </c>
      <c r="F282" s="91" t="s">
        <v>1315</v>
      </c>
      <c r="G282" s="91" t="b">
        <v>0</v>
      </c>
      <c r="H282" s="91" t="b">
        <v>0</v>
      </c>
      <c r="I282" s="91" t="b">
        <v>0</v>
      </c>
      <c r="J282" s="91" t="b">
        <v>0</v>
      </c>
      <c r="K282" s="91" t="b">
        <v>0</v>
      </c>
      <c r="L282" s="91" t="b">
        <v>0</v>
      </c>
    </row>
    <row r="283" spans="1:12" ht="15">
      <c r="A283" s="91" t="s">
        <v>1857</v>
      </c>
      <c r="B283" s="91" t="s">
        <v>1776</v>
      </c>
      <c r="C283" s="91">
        <v>2</v>
      </c>
      <c r="D283" s="135">
        <v>0</v>
      </c>
      <c r="E283" s="135">
        <v>1.3222192947339193</v>
      </c>
      <c r="F283" s="91" t="s">
        <v>1315</v>
      </c>
      <c r="G283" s="91" t="b">
        <v>0</v>
      </c>
      <c r="H283" s="91" t="b">
        <v>0</v>
      </c>
      <c r="I283" s="91" t="b">
        <v>0</v>
      </c>
      <c r="J283" s="91" t="b">
        <v>0</v>
      </c>
      <c r="K283" s="91" t="b">
        <v>0</v>
      </c>
      <c r="L283" s="91" t="b">
        <v>0</v>
      </c>
    </row>
    <row r="284" spans="1:12" ht="15">
      <c r="A284" s="91" t="s">
        <v>1776</v>
      </c>
      <c r="B284" s="91" t="s">
        <v>1858</v>
      </c>
      <c r="C284" s="91">
        <v>2</v>
      </c>
      <c r="D284" s="135">
        <v>0</v>
      </c>
      <c r="E284" s="135">
        <v>1.3222192947339193</v>
      </c>
      <c r="F284" s="91" t="s">
        <v>1315</v>
      </c>
      <c r="G284" s="91" t="b">
        <v>0</v>
      </c>
      <c r="H284" s="91" t="b">
        <v>0</v>
      </c>
      <c r="I284" s="91" t="b">
        <v>0</v>
      </c>
      <c r="J284" s="91" t="b">
        <v>0</v>
      </c>
      <c r="K284" s="91" t="b">
        <v>0</v>
      </c>
      <c r="L284" s="91" t="b">
        <v>0</v>
      </c>
    </row>
    <row r="285" spans="1:12" ht="15">
      <c r="A285" s="91" t="s">
        <v>1858</v>
      </c>
      <c r="B285" s="91" t="s">
        <v>1744</v>
      </c>
      <c r="C285" s="91">
        <v>2</v>
      </c>
      <c r="D285" s="135">
        <v>0</v>
      </c>
      <c r="E285" s="135">
        <v>1.3222192947339193</v>
      </c>
      <c r="F285" s="91" t="s">
        <v>1315</v>
      </c>
      <c r="G285" s="91" t="b">
        <v>0</v>
      </c>
      <c r="H285" s="91" t="b">
        <v>0</v>
      </c>
      <c r="I285" s="91" t="b">
        <v>0</v>
      </c>
      <c r="J285" s="91" t="b">
        <v>0</v>
      </c>
      <c r="K285" s="91" t="b">
        <v>0</v>
      </c>
      <c r="L285" s="91" t="b">
        <v>0</v>
      </c>
    </row>
    <row r="286" spans="1:12" ht="15">
      <c r="A286" s="91" t="s">
        <v>1744</v>
      </c>
      <c r="B286" s="91" t="s">
        <v>626</v>
      </c>
      <c r="C286" s="91">
        <v>2</v>
      </c>
      <c r="D286" s="135">
        <v>0</v>
      </c>
      <c r="E286" s="135">
        <v>1.3222192947339193</v>
      </c>
      <c r="F286" s="91" t="s">
        <v>1315</v>
      </c>
      <c r="G286" s="91" t="b">
        <v>0</v>
      </c>
      <c r="H286" s="91" t="b">
        <v>0</v>
      </c>
      <c r="I286" s="91" t="b">
        <v>0</v>
      </c>
      <c r="J286" s="91" t="b">
        <v>0</v>
      </c>
      <c r="K286" s="91" t="b">
        <v>0</v>
      </c>
      <c r="L286" s="91" t="b">
        <v>0</v>
      </c>
    </row>
    <row r="287" spans="1:12" ht="15">
      <c r="A287" s="91" t="s">
        <v>626</v>
      </c>
      <c r="B287" s="91" t="s">
        <v>1859</v>
      </c>
      <c r="C287" s="91">
        <v>2</v>
      </c>
      <c r="D287" s="135">
        <v>0</v>
      </c>
      <c r="E287" s="135">
        <v>1.3222192947339193</v>
      </c>
      <c r="F287" s="91" t="s">
        <v>1315</v>
      </c>
      <c r="G287" s="91" t="b">
        <v>0</v>
      </c>
      <c r="H287" s="91" t="b">
        <v>0</v>
      </c>
      <c r="I287" s="91" t="b">
        <v>0</v>
      </c>
      <c r="J287" s="91" t="b">
        <v>0</v>
      </c>
      <c r="K287" s="91" t="b">
        <v>0</v>
      </c>
      <c r="L287" s="91" t="b">
        <v>0</v>
      </c>
    </row>
    <row r="288" spans="1:12" ht="15">
      <c r="A288" s="91" t="s">
        <v>1859</v>
      </c>
      <c r="B288" s="91" t="s">
        <v>1424</v>
      </c>
      <c r="C288" s="91">
        <v>2</v>
      </c>
      <c r="D288" s="135">
        <v>0</v>
      </c>
      <c r="E288" s="135">
        <v>1.3222192947339193</v>
      </c>
      <c r="F288" s="91" t="s">
        <v>1315</v>
      </c>
      <c r="G288" s="91" t="b">
        <v>0</v>
      </c>
      <c r="H288" s="91" t="b">
        <v>0</v>
      </c>
      <c r="I288" s="91" t="b">
        <v>0</v>
      </c>
      <c r="J288" s="91" t="b">
        <v>0</v>
      </c>
      <c r="K288" s="91" t="b">
        <v>0</v>
      </c>
      <c r="L288" s="91" t="b">
        <v>0</v>
      </c>
    </row>
    <row r="289" spans="1:12" ht="15">
      <c r="A289" s="91" t="s">
        <v>1424</v>
      </c>
      <c r="B289" s="91" t="s">
        <v>1765</v>
      </c>
      <c r="C289" s="91">
        <v>2</v>
      </c>
      <c r="D289" s="135">
        <v>0</v>
      </c>
      <c r="E289" s="135">
        <v>1.3222192947339193</v>
      </c>
      <c r="F289" s="91" t="s">
        <v>1315</v>
      </c>
      <c r="G289" s="91" t="b">
        <v>0</v>
      </c>
      <c r="H289" s="91" t="b">
        <v>0</v>
      </c>
      <c r="I289" s="91" t="b">
        <v>0</v>
      </c>
      <c r="J289" s="91" t="b">
        <v>0</v>
      </c>
      <c r="K289" s="91" t="b">
        <v>0</v>
      </c>
      <c r="L289" s="91" t="b">
        <v>0</v>
      </c>
    </row>
    <row r="290" spans="1:12" ht="15">
      <c r="A290" s="91" t="s">
        <v>1765</v>
      </c>
      <c r="B290" s="91" t="s">
        <v>1764</v>
      </c>
      <c r="C290" s="91">
        <v>2</v>
      </c>
      <c r="D290" s="135">
        <v>0</v>
      </c>
      <c r="E290" s="135">
        <v>1.3222192947339193</v>
      </c>
      <c r="F290" s="91" t="s">
        <v>1315</v>
      </c>
      <c r="G290" s="91" t="b">
        <v>0</v>
      </c>
      <c r="H290" s="91" t="b">
        <v>0</v>
      </c>
      <c r="I290" s="91" t="b">
        <v>0</v>
      </c>
      <c r="J290" s="91" t="b">
        <v>0</v>
      </c>
      <c r="K290" s="91" t="b">
        <v>0</v>
      </c>
      <c r="L290" s="91" t="b">
        <v>0</v>
      </c>
    </row>
    <row r="291" spans="1:12" ht="15">
      <c r="A291" s="91" t="s">
        <v>1764</v>
      </c>
      <c r="B291" s="91" t="s">
        <v>391</v>
      </c>
      <c r="C291" s="91">
        <v>2</v>
      </c>
      <c r="D291" s="135">
        <v>0</v>
      </c>
      <c r="E291" s="135">
        <v>1.3222192947339193</v>
      </c>
      <c r="F291" s="91" t="s">
        <v>1315</v>
      </c>
      <c r="G291" s="91" t="b">
        <v>0</v>
      </c>
      <c r="H291" s="91" t="b">
        <v>0</v>
      </c>
      <c r="I291" s="91" t="b">
        <v>0</v>
      </c>
      <c r="J291" s="91" t="b">
        <v>0</v>
      </c>
      <c r="K291" s="91" t="b">
        <v>0</v>
      </c>
      <c r="L291" s="91" t="b">
        <v>0</v>
      </c>
    </row>
    <row r="292" spans="1:12" ht="15">
      <c r="A292" s="91" t="s">
        <v>1791</v>
      </c>
      <c r="B292" s="91" t="s">
        <v>1779</v>
      </c>
      <c r="C292" s="91">
        <v>2</v>
      </c>
      <c r="D292" s="135">
        <v>0</v>
      </c>
      <c r="E292" s="135">
        <v>1.3324384599156054</v>
      </c>
      <c r="F292" s="91" t="s">
        <v>1316</v>
      </c>
      <c r="G292" s="91" t="b">
        <v>0</v>
      </c>
      <c r="H292" s="91" t="b">
        <v>0</v>
      </c>
      <c r="I292" s="91" t="b">
        <v>0</v>
      </c>
      <c r="J292" s="91" t="b">
        <v>0</v>
      </c>
      <c r="K292" s="91" t="b">
        <v>0</v>
      </c>
      <c r="L292" s="91" t="b">
        <v>0</v>
      </c>
    </row>
    <row r="293" spans="1:12" ht="15">
      <c r="A293" s="91" t="s">
        <v>1779</v>
      </c>
      <c r="B293" s="91" t="s">
        <v>1790</v>
      </c>
      <c r="C293" s="91">
        <v>2</v>
      </c>
      <c r="D293" s="135">
        <v>0</v>
      </c>
      <c r="E293" s="135">
        <v>1.3324384599156054</v>
      </c>
      <c r="F293" s="91" t="s">
        <v>1316</v>
      </c>
      <c r="G293" s="91" t="b">
        <v>0</v>
      </c>
      <c r="H293" s="91" t="b">
        <v>0</v>
      </c>
      <c r="I293" s="91" t="b">
        <v>0</v>
      </c>
      <c r="J293" s="91" t="b">
        <v>0</v>
      </c>
      <c r="K293" s="91" t="b">
        <v>0</v>
      </c>
      <c r="L293" s="91" t="b">
        <v>0</v>
      </c>
    </row>
    <row r="294" spans="1:12" ht="15">
      <c r="A294" s="91" t="s">
        <v>1790</v>
      </c>
      <c r="B294" s="91" t="s">
        <v>1746</v>
      </c>
      <c r="C294" s="91">
        <v>2</v>
      </c>
      <c r="D294" s="135">
        <v>0</v>
      </c>
      <c r="E294" s="135">
        <v>1.3324384599156054</v>
      </c>
      <c r="F294" s="91" t="s">
        <v>1316</v>
      </c>
      <c r="G294" s="91" t="b">
        <v>0</v>
      </c>
      <c r="H294" s="91" t="b">
        <v>0</v>
      </c>
      <c r="I294" s="91" t="b">
        <v>0</v>
      </c>
      <c r="J294" s="91" t="b">
        <v>1</v>
      </c>
      <c r="K294" s="91" t="b">
        <v>0</v>
      </c>
      <c r="L294" s="91" t="b">
        <v>0</v>
      </c>
    </row>
    <row r="295" spans="1:12" ht="15">
      <c r="A295" s="91" t="s">
        <v>1746</v>
      </c>
      <c r="B295" s="91" t="s">
        <v>1414</v>
      </c>
      <c r="C295" s="91">
        <v>2</v>
      </c>
      <c r="D295" s="135">
        <v>0</v>
      </c>
      <c r="E295" s="135">
        <v>1.3324384599156054</v>
      </c>
      <c r="F295" s="91" t="s">
        <v>1316</v>
      </c>
      <c r="G295" s="91" t="b">
        <v>1</v>
      </c>
      <c r="H295" s="91" t="b">
        <v>0</v>
      </c>
      <c r="I295" s="91" t="b">
        <v>0</v>
      </c>
      <c r="J295" s="91" t="b">
        <v>0</v>
      </c>
      <c r="K295" s="91" t="b">
        <v>0</v>
      </c>
      <c r="L295" s="91" t="b">
        <v>0</v>
      </c>
    </row>
    <row r="296" spans="1:12" ht="15">
      <c r="A296" s="91" t="s">
        <v>1414</v>
      </c>
      <c r="B296" s="91" t="s">
        <v>1861</v>
      </c>
      <c r="C296" s="91">
        <v>2</v>
      </c>
      <c r="D296" s="135">
        <v>0</v>
      </c>
      <c r="E296" s="135">
        <v>1.3324384599156054</v>
      </c>
      <c r="F296" s="91" t="s">
        <v>1316</v>
      </c>
      <c r="G296" s="91" t="b">
        <v>0</v>
      </c>
      <c r="H296" s="91" t="b">
        <v>0</v>
      </c>
      <c r="I296" s="91" t="b">
        <v>0</v>
      </c>
      <c r="J296" s="91" t="b">
        <v>0</v>
      </c>
      <c r="K296" s="91" t="b">
        <v>0</v>
      </c>
      <c r="L296" s="91" t="b">
        <v>0</v>
      </c>
    </row>
    <row r="297" spans="1:12" ht="15">
      <c r="A297" s="91" t="s">
        <v>1861</v>
      </c>
      <c r="B297" s="91" t="s">
        <v>1862</v>
      </c>
      <c r="C297" s="91">
        <v>2</v>
      </c>
      <c r="D297" s="135">
        <v>0</v>
      </c>
      <c r="E297" s="135">
        <v>1.3324384599156054</v>
      </c>
      <c r="F297" s="91" t="s">
        <v>1316</v>
      </c>
      <c r="G297" s="91" t="b">
        <v>0</v>
      </c>
      <c r="H297" s="91" t="b">
        <v>0</v>
      </c>
      <c r="I297" s="91" t="b">
        <v>0</v>
      </c>
      <c r="J297" s="91" t="b">
        <v>0</v>
      </c>
      <c r="K297" s="91" t="b">
        <v>0</v>
      </c>
      <c r="L297" s="91" t="b">
        <v>0</v>
      </c>
    </row>
    <row r="298" spans="1:12" ht="15">
      <c r="A298" s="91" t="s">
        <v>1862</v>
      </c>
      <c r="B298" s="91" t="s">
        <v>1863</v>
      </c>
      <c r="C298" s="91">
        <v>2</v>
      </c>
      <c r="D298" s="135">
        <v>0</v>
      </c>
      <c r="E298" s="135">
        <v>1.3324384599156054</v>
      </c>
      <c r="F298" s="91" t="s">
        <v>1316</v>
      </c>
      <c r="G298" s="91" t="b">
        <v>0</v>
      </c>
      <c r="H298" s="91" t="b">
        <v>0</v>
      </c>
      <c r="I298" s="91" t="b">
        <v>0</v>
      </c>
      <c r="J298" s="91" t="b">
        <v>1</v>
      </c>
      <c r="K298" s="91" t="b">
        <v>0</v>
      </c>
      <c r="L298" s="91" t="b">
        <v>0</v>
      </c>
    </row>
    <row r="299" spans="1:12" ht="15">
      <c r="A299" s="91" t="s">
        <v>1863</v>
      </c>
      <c r="B299" s="91" t="s">
        <v>1864</v>
      </c>
      <c r="C299" s="91">
        <v>2</v>
      </c>
      <c r="D299" s="135">
        <v>0</v>
      </c>
      <c r="E299" s="135">
        <v>1.3324384599156054</v>
      </c>
      <c r="F299" s="91" t="s">
        <v>1316</v>
      </c>
      <c r="G299" s="91" t="b">
        <v>1</v>
      </c>
      <c r="H299" s="91" t="b">
        <v>0</v>
      </c>
      <c r="I299" s="91" t="b">
        <v>0</v>
      </c>
      <c r="J299" s="91" t="b">
        <v>0</v>
      </c>
      <c r="K299" s="91" t="b">
        <v>0</v>
      </c>
      <c r="L299" s="91" t="b">
        <v>0</v>
      </c>
    </row>
    <row r="300" spans="1:12" ht="15">
      <c r="A300" s="91" t="s">
        <v>1864</v>
      </c>
      <c r="B300" s="91" t="s">
        <v>1865</v>
      </c>
      <c r="C300" s="91">
        <v>2</v>
      </c>
      <c r="D300" s="135">
        <v>0</v>
      </c>
      <c r="E300" s="135">
        <v>1.3324384599156054</v>
      </c>
      <c r="F300" s="91" t="s">
        <v>1316</v>
      </c>
      <c r="G300" s="91" t="b">
        <v>0</v>
      </c>
      <c r="H300" s="91" t="b">
        <v>0</v>
      </c>
      <c r="I300" s="91" t="b">
        <v>0</v>
      </c>
      <c r="J300" s="91" t="b">
        <v>0</v>
      </c>
      <c r="K300" s="91" t="b">
        <v>0</v>
      </c>
      <c r="L300" s="91" t="b">
        <v>0</v>
      </c>
    </row>
    <row r="301" spans="1:12" ht="15">
      <c r="A301" s="91" t="s">
        <v>1865</v>
      </c>
      <c r="B301" s="91" t="s">
        <v>1866</v>
      </c>
      <c r="C301" s="91">
        <v>2</v>
      </c>
      <c r="D301" s="135">
        <v>0</v>
      </c>
      <c r="E301" s="135">
        <v>1.3324384599156054</v>
      </c>
      <c r="F301" s="91" t="s">
        <v>1316</v>
      </c>
      <c r="G301" s="91" t="b">
        <v>0</v>
      </c>
      <c r="H301" s="91" t="b">
        <v>0</v>
      </c>
      <c r="I301" s="91" t="b">
        <v>0</v>
      </c>
      <c r="J301" s="91" t="b">
        <v>0</v>
      </c>
      <c r="K301" s="91" t="b">
        <v>0</v>
      </c>
      <c r="L301" s="91" t="b">
        <v>0</v>
      </c>
    </row>
    <row r="302" spans="1:12" ht="15">
      <c r="A302" s="91" t="s">
        <v>1866</v>
      </c>
      <c r="B302" s="91" t="s">
        <v>1867</v>
      </c>
      <c r="C302" s="91">
        <v>2</v>
      </c>
      <c r="D302" s="135">
        <v>0</v>
      </c>
      <c r="E302" s="135">
        <v>1.3324384599156054</v>
      </c>
      <c r="F302" s="91" t="s">
        <v>1316</v>
      </c>
      <c r="G302" s="91" t="b">
        <v>0</v>
      </c>
      <c r="H302" s="91" t="b">
        <v>0</v>
      </c>
      <c r="I302" s="91" t="b">
        <v>0</v>
      </c>
      <c r="J302" s="91" t="b">
        <v>0</v>
      </c>
      <c r="K302" s="91" t="b">
        <v>0</v>
      </c>
      <c r="L302" s="91" t="b">
        <v>0</v>
      </c>
    </row>
    <row r="303" spans="1:12" ht="15">
      <c r="A303" s="91" t="s">
        <v>1867</v>
      </c>
      <c r="B303" s="91" t="s">
        <v>1868</v>
      </c>
      <c r="C303" s="91">
        <v>2</v>
      </c>
      <c r="D303" s="135">
        <v>0</v>
      </c>
      <c r="E303" s="135">
        <v>1.3324384599156054</v>
      </c>
      <c r="F303" s="91" t="s">
        <v>1316</v>
      </c>
      <c r="G303" s="91" t="b">
        <v>0</v>
      </c>
      <c r="H303" s="91" t="b">
        <v>0</v>
      </c>
      <c r="I303" s="91" t="b">
        <v>0</v>
      </c>
      <c r="J303" s="91" t="b">
        <v>0</v>
      </c>
      <c r="K303" s="91" t="b">
        <v>0</v>
      </c>
      <c r="L303" s="91" t="b">
        <v>0</v>
      </c>
    </row>
    <row r="304" spans="1:12" ht="15">
      <c r="A304" s="91" t="s">
        <v>1868</v>
      </c>
      <c r="B304" s="91" t="s">
        <v>1434</v>
      </c>
      <c r="C304" s="91">
        <v>2</v>
      </c>
      <c r="D304" s="135">
        <v>0</v>
      </c>
      <c r="E304" s="135">
        <v>1.3324384599156054</v>
      </c>
      <c r="F304" s="91" t="s">
        <v>1316</v>
      </c>
      <c r="G304" s="91" t="b">
        <v>0</v>
      </c>
      <c r="H304" s="91" t="b">
        <v>0</v>
      </c>
      <c r="I304" s="91" t="b">
        <v>0</v>
      </c>
      <c r="J304" s="91" t="b">
        <v>0</v>
      </c>
      <c r="K304" s="91" t="b">
        <v>0</v>
      </c>
      <c r="L304" s="91" t="b">
        <v>0</v>
      </c>
    </row>
    <row r="305" spans="1:12" ht="15">
      <c r="A305" s="91" t="s">
        <v>1434</v>
      </c>
      <c r="B305" s="91" t="s">
        <v>1869</v>
      </c>
      <c r="C305" s="91">
        <v>2</v>
      </c>
      <c r="D305" s="135">
        <v>0</v>
      </c>
      <c r="E305" s="135">
        <v>1.3324384599156054</v>
      </c>
      <c r="F305" s="91" t="s">
        <v>1316</v>
      </c>
      <c r="G305" s="91" t="b">
        <v>0</v>
      </c>
      <c r="H305" s="91" t="b">
        <v>0</v>
      </c>
      <c r="I305" s="91" t="b">
        <v>0</v>
      </c>
      <c r="J305" s="91" t="b">
        <v>0</v>
      </c>
      <c r="K305" s="91" t="b">
        <v>0</v>
      </c>
      <c r="L305" s="91" t="b">
        <v>0</v>
      </c>
    </row>
    <row r="306" spans="1:12" ht="15">
      <c r="A306" s="91" t="s">
        <v>1872</v>
      </c>
      <c r="B306" s="91" t="s">
        <v>1873</v>
      </c>
      <c r="C306" s="91">
        <v>2</v>
      </c>
      <c r="D306" s="135">
        <v>0</v>
      </c>
      <c r="E306" s="135">
        <v>1.290034611362518</v>
      </c>
      <c r="F306" s="91" t="s">
        <v>1317</v>
      </c>
      <c r="G306" s="91" t="b">
        <v>0</v>
      </c>
      <c r="H306" s="91" t="b">
        <v>0</v>
      </c>
      <c r="I306" s="91" t="b">
        <v>0</v>
      </c>
      <c r="J306" s="91" t="b">
        <v>0</v>
      </c>
      <c r="K306" s="91" t="b">
        <v>0</v>
      </c>
      <c r="L306" s="91" t="b">
        <v>0</v>
      </c>
    </row>
    <row r="307" spans="1:12" ht="15">
      <c r="A307" s="91" t="s">
        <v>1873</v>
      </c>
      <c r="B307" s="91" t="s">
        <v>1874</v>
      </c>
      <c r="C307" s="91">
        <v>2</v>
      </c>
      <c r="D307" s="135">
        <v>0</v>
      </c>
      <c r="E307" s="135">
        <v>1.290034611362518</v>
      </c>
      <c r="F307" s="91" t="s">
        <v>1317</v>
      </c>
      <c r="G307" s="91" t="b">
        <v>0</v>
      </c>
      <c r="H307" s="91" t="b">
        <v>0</v>
      </c>
      <c r="I307" s="91" t="b">
        <v>0</v>
      </c>
      <c r="J307" s="91" t="b">
        <v>0</v>
      </c>
      <c r="K307" s="91" t="b">
        <v>0</v>
      </c>
      <c r="L307" s="91" t="b">
        <v>0</v>
      </c>
    </row>
    <row r="308" spans="1:12" ht="15">
      <c r="A308" s="91" t="s">
        <v>1874</v>
      </c>
      <c r="B308" s="91" t="s">
        <v>1769</v>
      </c>
      <c r="C308" s="91">
        <v>2</v>
      </c>
      <c r="D308" s="135">
        <v>0</v>
      </c>
      <c r="E308" s="135">
        <v>1.290034611362518</v>
      </c>
      <c r="F308" s="91" t="s">
        <v>1317</v>
      </c>
      <c r="G308" s="91" t="b">
        <v>0</v>
      </c>
      <c r="H308" s="91" t="b">
        <v>0</v>
      </c>
      <c r="I308" s="91" t="b">
        <v>0</v>
      </c>
      <c r="J308" s="91" t="b">
        <v>0</v>
      </c>
      <c r="K308" s="91" t="b">
        <v>0</v>
      </c>
      <c r="L308" s="91" t="b">
        <v>0</v>
      </c>
    </row>
    <row r="309" spans="1:12" ht="15">
      <c r="A309" s="91" t="s">
        <v>1769</v>
      </c>
      <c r="B309" s="91" t="s">
        <v>1740</v>
      </c>
      <c r="C309" s="91">
        <v>2</v>
      </c>
      <c r="D309" s="135">
        <v>0</v>
      </c>
      <c r="E309" s="135">
        <v>1.290034611362518</v>
      </c>
      <c r="F309" s="91" t="s">
        <v>1317</v>
      </c>
      <c r="G309" s="91" t="b">
        <v>0</v>
      </c>
      <c r="H309" s="91" t="b">
        <v>0</v>
      </c>
      <c r="I309" s="91" t="b">
        <v>0</v>
      </c>
      <c r="J309" s="91" t="b">
        <v>0</v>
      </c>
      <c r="K309" s="91" t="b">
        <v>0</v>
      </c>
      <c r="L309" s="91" t="b">
        <v>0</v>
      </c>
    </row>
    <row r="310" spans="1:12" ht="15">
      <c r="A310" s="91" t="s">
        <v>1740</v>
      </c>
      <c r="B310" s="91" t="s">
        <v>1875</v>
      </c>
      <c r="C310" s="91">
        <v>2</v>
      </c>
      <c r="D310" s="135">
        <v>0</v>
      </c>
      <c r="E310" s="135">
        <v>1.290034611362518</v>
      </c>
      <c r="F310" s="91" t="s">
        <v>1317</v>
      </c>
      <c r="G310" s="91" t="b">
        <v>0</v>
      </c>
      <c r="H310" s="91" t="b">
        <v>0</v>
      </c>
      <c r="I310" s="91" t="b">
        <v>0</v>
      </c>
      <c r="J310" s="91" t="b">
        <v>0</v>
      </c>
      <c r="K310" s="91" t="b">
        <v>0</v>
      </c>
      <c r="L310" s="91" t="b">
        <v>0</v>
      </c>
    </row>
    <row r="311" spans="1:12" ht="15">
      <c r="A311" s="91" t="s">
        <v>1875</v>
      </c>
      <c r="B311" s="91" t="s">
        <v>1876</v>
      </c>
      <c r="C311" s="91">
        <v>2</v>
      </c>
      <c r="D311" s="135">
        <v>0</v>
      </c>
      <c r="E311" s="135">
        <v>1.290034611362518</v>
      </c>
      <c r="F311" s="91" t="s">
        <v>1317</v>
      </c>
      <c r="G311" s="91" t="b">
        <v>0</v>
      </c>
      <c r="H311" s="91" t="b">
        <v>0</v>
      </c>
      <c r="I311" s="91" t="b">
        <v>0</v>
      </c>
      <c r="J311" s="91" t="b">
        <v>0</v>
      </c>
      <c r="K311" s="91" t="b">
        <v>0</v>
      </c>
      <c r="L311" s="91" t="b">
        <v>0</v>
      </c>
    </row>
    <row r="312" spans="1:12" ht="15">
      <c r="A312" s="91" t="s">
        <v>1876</v>
      </c>
      <c r="B312" s="91" t="s">
        <v>1877</v>
      </c>
      <c r="C312" s="91">
        <v>2</v>
      </c>
      <c r="D312" s="135">
        <v>0</v>
      </c>
      <c r="E312" s="135">
        <v>1.290034611362518</v>
      </c>
      <c r="F312" s="91" t="s">
        <v>1317</v>
      </c>
      <c r="G312" s="91" t="b">
        <v>0</v>
      </c>
      <c r="H312" s="91" t="b">
        <v>0</v>
      </c>
      <c r="I312" s="91" t="b">
        <v>0</v>
      </c>
      <c r="J312" s="91" t="b">
        <v>0</v>
      </c>
      <c r="K312" s="91" t="b">
        <v>0</v>
      </c>
      <c r="L312" s="91" t="b">
        <v>0</v>
      </c>
    </row>
    <row r="313" spans="1:12" ht="15">
      <c r="A313" s="91" t="s">
        <v>1877</v>
      </c>
      <c r="B313" s="91" t="s">
        <v>1758</v>
      </c>
      <c r="C313" s="91">
        <v>2</v>
      </c>
      <c r="D313" s="135">
        <v>0</v>
      </c>
      <c r="E313" s="135">
        <v>1.290034611362518</v>
      </c>
      <c r="F313" s="91" t="s">
        <v>1317</v>
      </c>
      <c r="G313" s="91" t="b">
        <v>0</v>
      </c>
      <c r="H313" s="91" t="b">
        <v>0</v>
      </c>
      <c r="I313" s="91" t="b">
        <v>0</v>
      </c>
      <c r="J313" s="91" t="b">
        <v>0</v>
      </c>
      <c r="K313" s="91" t="b">
        <v>0</v>
      </c>
      <c r="L313" s="91" t="b">
        <v>0</v>
      </c>
    </row>
    <row r="314" spans="1:12" ht="15">
      <c r="A314" s="91" t="s">
        <v>1758</v>
      </c>
      <c r="B314" s="91" t="s">
        <v>1878</v>
      </c>
      <c r="C314" s="91">
        <v>2</v>
      </c>
      <c r="D314" s="135">
        <v>0</v>
      </c>
      <c r="E314" s="135">
        <v>1.290034611362518</v>
      </c>
      <c r="F314" s="91" t="s">
        <v>1317</v>
      </c>
      <c r="G314" s="91" t="b">
        <v>0</v>
      </c>
      <c r="H314" s="91" t="b">
        <v>0</v>
      </c>
      <c r="I314" s="91" t="b">
        <v>0</v>
      </c>
      <c r="J314" s="91" t="b">
        <v>0</v>
      </c>
      <c r="K314" s="91" t="b">
        <v>0</v>
      </c>
      <c r="L314" s="91" t="b">
        <v>0</v>
      </c>
    </row>
    <row r="315" spans="1:12" ht="15">
      <c r="A315" s="91" t="s">
        <v>1878</v>
      </c>
      <c r="B315" s="91" t="s">
        <v>1778</v>
      </c>
      <c r="C315" s="91">
        <v>2</v>
      </c>
      <c r="D315" s="135">
        <v>0</v>
      </c>
      <c r="E315" s="135">
        <v>1.290034611362518</v>
      </c>
      <c r="F315" s="91" t="s">
        <v>1317</v>
      </c>
      <c r="G315" s="91" t="b">
        <v>0</v>
      </c>
      <c r="H315" s="91" t="b">
        <v>0</v>
      </c>
      <c r="I315" s="91" t="b">
        <v>0</v>
      </c>
      <c r="J315" s="91" t="b">
        <v>0</v>
      </c>
      <c r="K315" s="91" t="b">
        <v>0</v>
      </c>
      <c r="L315" s="91" t="b">
        <v>0</v>
      </c>
    </row>
    <row r="316" spans="1:12" ht="15">
      <c r="A316" s="91" t="s">
        <v>1778</v>
      </c>
      <c r="B316" s="91" t="s">
        <v>1741</v>
      </c>
      <c r="C316" s="91">
        <v>2</v>
      </c>
      <c r="D316" s="135">
        <v>0</v>
      </c>
      <c r="E316" s="135">
        <v>1.290034611362518</v>
      </c>
      <c r="F316" s="91" t="s">
        <v>1317</v>
      </c>
      <c r="G316" s="91" t="b">
        <v>0</v>
      </c>
      <c r="H316" s="91" t="b">
        <v>0</v>
      </c>
      <c r="I316" s="91" t="b">
        <v>0</v>
      </c>
      <c r="J316" s="91" t="b">
        <v>0</v>
      </c>
      <c r="K316" s="91" t="b">
        <v>0</v>
      </c>
      <c r="L316" s="91" t="b">
        <v>0</v>
      </c>
    </row>
    <row r="317" spans="1:12" ht="15">
      <c r="A317" s="91" t="s">
        <v>1741</v>
      </c>
      <c r="B317" s="91" t="s">
        <v>1747</v>
      </c>
      <c r="C317" s="91">
        <v>2</v>
      </c>
      <c r="D317" s="135">
        <v>0</v>
      </c>
      <c r="E317" s="135">
        <v>1.290034611362518</v>
      </c>
      <c r="F317" s="91" t="s">
        <v>1317</v>
      </c>
      <c r="G317" s="91" t="b">
        <v>0</v>
      </c>
      <c r="H317" s="91" t="b">
        <v>0</v>
      </c>
      <c r="I317" s="91" t="b">
        <v>0</v>
      </c>
      <c r="J317" s="91" t="b">
        <v>0</v>
      </c>
      <c r="K317" s="91" t="b">
        <v>0</v>
      </c>
      <c r="L317" s="91" t="b">
        <v>0</v>
      </c>
    </row>
    <row r="318" spans="1:12" ht="15">
      <c r="A318" s="91" t="s">
        <v>1747</v>
      </c>
      <c r="B318" s="91" t="s">
        <v>1879</v>
      </c>
      <c r="C318" s="91">
        <v>2</v>
      </c>
      <c r="D318" s="135">
        <v>0</v>
      </c>
      <c r="E318" s="135">
        <v>1.290034611362518</v>
      </c>
      <c r="F318" s="91" t="s">
        <v>1317</v>
      </c>
      <c r="G318" s="91" t="b">
        <v>0</v>
      </c>
      <c r="H318" s="91" t="b">
        <v>0</v>
      </c>
      <c r="I318" s="91" t="b">
        <v>0</v>
      </c>
      <c r="J318" s="91" t="b">
        <v>0</v>
      </c>
      <c r="K318" s="91" t="b">
        <v>1</v>
      </c>
      <c r="L318"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1909</v>
      </c>
      <c r="B1" s="13" t="s">
        <v>34</v>
      </c>
    </row>
    <row r="2" spans="1:2" ht="15">
      <c r="A2" s="126" t="s">
        <v>225</v>
      </c>
      <c r="B2" s="85">
        <v>90</v>
      </c>
    </row>
    <row r="3" spans="1:2" ht="15">
      <c r="A3" s="126" t="s">
        <v>263</v>
      </c>
      <c r="B3" s="85">
        <v>30</v>
      </c>
    </row>
    <row r="4" spans="1:2" ht="15">
      <c r="A4" s="126" t="s">
        <v>250</v>
      </c>
      <c r="B4" s="85">
        <v>15</v>
      </c>
    </row>
    <row r="5" spans="1:2" ht="15">
      <c r="A5" s="126" t="s">
        <v>249</v>
      </c>
      <c r="B5" s="85">
        <v>15</v>
      </c>
    </row>
    <row r="6" spans="1:2" ht="15">
      <c r="A6" s="126" t="s">
        <v>237</v>
      </c>
      <c r="B6" s="85">
        <v>12</v>
      </c>
    </row>
    <row r="7" spans="1:2" ht="15">
      <c r="A7" s="126" t="s">
        <v>228</v>
      </c>
      <c r="B7" s="85">
        <v>12</v>
      </c>
    </row>
    <row r="8" spans="1:2" ht="15">
      <c r="A8" s="126" t="s">
        <v>268</v>
      </c>
      <c r="B8" s="85">
        <v>8</v>
      </c>
    </row>
    <row r="9" spans="1:2" ht="15">
      <c r="A9" s="126" t="s">
        <v>262</v>
      </c>
      <c r="B9" s="85">
        <v>6</v>
      </c>
    </row>
    <row r="10" spans="1:2" ht="15">
      <c r="A10" s="126" t="s">
        <v>215</v>
      </c>
      <c r="B10" s="85">
        <v>6</v>
      </c>
    </row>
    <row r="11" spans="1:2" ht="15">
      <c r="A11" s="126" t="s">
        <v>229</v>
      </c>
      <c r="B11" s="85">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1932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192</v>
      </c>
      <c r="AU2" s="13" t="s">
        <v>645</v>
      </c>
      <c r="AV2" s="13" t="s">
        <v>646</v>
      </c>
      <c r="AW2" s="13" t="s">
        <v>647</v>
      </c>
      <c r="AX2" s="13" t="s">
        <v>648</v>
      </c>
      <c r="AY2" s="13" t="s">
        <v>649</v>
      </c>
      <c r="AZ2" s="13" t="s">
        <v>650</v>
      </c>
      <c r="BA2" s="13" t="s">
        <v>1330</v>
      </c>
      <c r="BB2" s="132" t="s">
        <v>1639</v>
      </c>
      <c r="BC2" s="132" t="s">
        <v>1640</v>
      </c>
      <c r="BD2" s="132" t="s">
        <v>1641</v>
      </c>
      <c r="BE2" s="132" t="s">
        <v>1642</v>
      </c>
      <c r="BF2" s="132" t="s">
        <v>1643</v>
      </c>
      <c r="BG2" s="132" t="s">
        <v>1647</v>
      </c>
      <c r="BH2" s="132" t="s">
        <v>1648</v>
      </c>
      <c r="BI2" s="132" t="s">
        <v>1693</v>
      </c>
      <c r="BJ2" s="132" t="s">
        <v>1695</v>
      </c>
      <c r="BK2" s="132" t="s">
        <v>1735</v>
      </c>
      <c r="BL2" s="132" t="s">
        <v>1897</v>
      </c>
      <c r="BM2" s="132" t="s">
        <v>1898</v>
      </c>
      <c r="BN2" s="132" t="s">
        <v>1899</v>
      </c>
      <c r="BO2" s="132" t="s">
        <v>1900</v>
      </c>
      <c r="BP2" s="132" t="s">
        <v>1901</v>
      </c>
      <c r="BQ2" s="132" t="s">
        <v>1902</v>
      </c>
      <c r="BR2" s="132" t="s">
        <v>1903</v>
      </c>
      <c r="BS2" s="132" t="s">
        <v>1904</v>
      </c>
      <c r="BT2" s="132" t="s">
        <v>1906</v>
      </c>
      <c r="BU2" s="3"/>
      <c r="BV2" s="3"/>
    </row>
    <row r="3" spans="1:74" ht="41.45" customHeight="1">
      <c r="A3" s="50" t="s">
        <v>212</v>
      </c>
      <c r="C3" s="53"/>
      <c r="D3" s="53" t="s">
        <v>64</v>
      </c>
      <c r="E3" s="54">
        <v>164.57649069364206</v>
      </c>
      <c r="F3" s="55">
        <v>99.98703541587656</v>
      </c>
      <c r="G3" s="113" t="s">
        <v>408</v>
      </c>
      <c r="H3" s="53"/>
      <c r="I3" s="57" t="s">
        <v>212</v>
      </c>
      <c r="J3" s="56"/>
      <c r="K3" s="56"/>
      <c r="L3" s="115" t="s">
        <v>1159</v>
      </c>
      <c r="M3" s="59">
        <v>5.320663735537917</v>
      </c>
      <c r="N3" s="60">
        <v>476.72296142578125</v>
      </c>
      <c r="O3" s="60">
        <v>5384.75537109375</v>
      </c>
      <c r="P3" s="58"/>
      <c r="Q3" s="61"/>
      <c r="R3" s="61"/>
      <c r="S3" s="51"/>
      <c r="T3" s="51">
        <v>1</v>
      </c>
      <c r="U3" s="51">
        <v>1</v>
      </c>
      <c r="V3" s="52">
        <v>0</v>
      </c>
      <c r="W3" s="52">
        <v>0</v>
      </c>
      <c r="X3" s="52">
        <v>0</v>
      </c>
      <c r="Y3" s="52">
        <v>0.999995</v>
      </c>
      <c r="Z3" s="52">
        <v>0</v>
      </c>
      <c r="AA3" s="52" t="s">
        <v>1908</v>
      </c>
      <c r="AB3" s="62">
        <v>3</v>
      </c>
      <c r="AC3" s="62"/>
      <c r="AD3" s="63"/>
      <c r="AE3" s="85" t="s">
        <v>651</v>
      </c>
      <c r="AF3" s="85">
        <v>182</v>
      </c>
      <c r="AG3" s="85">
        <v>20945</v>
      </c>
      <c r="AH3" s="85">
        <v>19687</v>
      </c>
      <c r="AI3" s="85">
        <v>1173</v>
      </c>
      <c r="AJ3" s="85"/>
      <c r="AK3" s="85" t="s">
        <v>747</v>
      </c>
      <c r="AL3" s="85" t="s">
        <v>833</v>
      </c>
      <c r="AM3" s="89" t="s">
        <v>871</v>
      </c>
      <c r="AN3" s="85"/>
      <c r="AO3" s="87">
        <v>39560.18960648148</v>
      </c>
      <c r="AP3" s="89" t="s">
        <v>921</v>
      </c>
      <c r="AQ3" s="85" t="b">
        <v>0</v>
      </c>
      <c r="AR3" s="85" t="b">
        <v>0</v>
      </c>
      <c r="AS3" s="85" t="b">
        <v>1</v>
      </c>
      <c r="AT3" s="85"/>
      <c r="AU3" s="85">
        <v>720</v>
      </c>
      <c r="AV3" s="89" t="s">
        <v>998</v>
      </c>
      <c r="AW3" s="85" t="b">
        <v>0</v>
      </c>
      <c r="AX3" s="85" t="s">
        <v>1062</v>
      </c>
      <c r="AY3" s="89" t="s">
        <v>1063</v>
      </c>
      <c r="AZ3" s="85" t="s">
        <v>66</v>
      </c>
      <c r="BA3" s="85" t="str">
        <f>REPLACE(INDEX(GroupVertices[Group],MATCH(Vertices[[#This Row],[Vertex]],GroupVertices[Vertex],0)),1,1,"")</f>
        <v>1</v>
      </c>
      <c r="BB3" s="51" t="s">
        <v>360</v>
      </c>
      <c r="BC3" s="51" t="s">
        <v>360</v>
      </c>
      <c r="BD3" s="51" t="s">
        <v>372</v>
      </c>
      <c r="BE3" s="51" t="s">
        <v>372</v>
      </c>
      <c r="BF3" s="51" t="s">
        <v>383</v>
      </c>
      <c r="BG3" s="51" t="s">
        <v>383</v>
      </c>
      <c r="BH3" s="133" t="s">
        <v>1649</v>
      </c>
      <c r="BI3" s="133" t="s">
        <v>1649</v>
      </c>
      <c r="BJ3" s="133" t="s">
        <v>1696</v>
      </c>
      <c r="BK3" s="133" t="s">
        <v>1696</v>
      </c>
      <c r="BL3" s="133">
        <v>2</v>
      </c>
      <c r="BM3" s="136">
        <v>18.181818181818183</v>
      </c>
      <c r="BN3" s="133">
        <v>0</v>
      </c>
      <c r="BO3" s="136">
        <v>0</v>
      </c>
      <c r="BP3" s="133">
        <v>0</v>
      </c>
      <c r="BQ3" s="136">
        <v>0</v>
      </c>
      <c r="BR3" s="133">
        <v>9</v>
      </c>
      <c r="BS3" s="136">
        <v>81.81818181818181</v>
      </c>
      <c r="BT3" s="133">
        <v>11</v>
      </c>
      <c r="BU3" s="3"/>
      <c r="BV3" s="3"/>
    </row>
    <row r="4" spans="1:77" ht="41.45" customHeight="1">
      <c r="A4" s="14" t="s">
        <v>213</v>
      </c>
      <c r="C4" s="15"/>
      <c r="D4" s="15" t="s">
        <v>64</v>
      </c>
      <c r="E4" s="94">
        <v>162.00418241506728</v>
      </c>
      <c r="F4" s="81">
        <v>99.99997895460204</v>
      </c>
      <c r="G4" s="113" t="s">
        <v>409</v>
      </c>
      <c r="H4" s="15"/>
      <c r="I4" s="16" t="s">
        <v>213</v>
      </c>
      <c r="J4" s="66"/>
      <c r="K4" s="66"/>
      <c r="L4" s="115" t="s">
        <v>1160</v>
      </c>
      <c r="M4" s="95">
        <v>1.0070137296256045</v>
      </c>
      <c r="N4" s="96">
        <v>1040.34423828125</v>
      </c>
      <c r="O4" s="96">
        <v>7819.8056640625</v>
      </c>
      <c r="P4" s="77"/>
      <c r="Q4" s="97"/>
      <c r="R4" s="97"/>
      <c r="S4" s="98"/>
      <c r="T4" s="51">
        <v>1</v>
      </c>
      <c r="U4" s="51">
        <v>1</v>
      </c>
      <c r="V4" s="52">
        <v>0</v>
      </c>
      <c r="W4" s="52">
        <v>0</v>
      </c>
      <c r="X4" s="52">
        <v>0</v>
      </c>
      <c r="Y4" s="52">
        <v>0.999995</v>
      </c>
      <c r="Z4" s="52">
        <v>0</v>
      </c>
      <c r="AA4" s="52" t="s">
        <v>1908</v>
      </c>
      <c r="AB4" s="82">
        <v>4</v>
      </c>
      <c r="AC4" s="82"/>
      <c r="AD4" s="99"/>
      <c r="AE4" s="85" t="s">
        <v>652</v>
      </c>
      <c r="AF4" s="85">
        <v>311</v>
      </c>
      <c r="AG4" s="85">
        <v>34</v>
      </c>
      <c r="AH4" s="85">
        <v>997</v>
      </c>
      <c r="AI4" s="85">
        <v>291</v>
      </c>
      <c r="AJ4" s="85"/>
      <c r="AK4" s="85"/>
      <c r="AL4" s="85" t="s">
        <v>834</v>
      </c>
      <c r="AM4" s="85"/>
      <c r="AN4" s="85"/>
      <c r="AO4" s="87">
        <v>42613.26582175926</v>
      </c>
      <c r="AP4" s="85"/>
      <c r="AQ4" s="85" t="b">
        <v>1</v>
      </c>
      <c r="AR4" s="85" t="b">
        <v>0</v>
      </c>
      <c r="AS4" s="85" t="b">
        <v>0</v>
      </c>
      <c r="AT4" s="85"/>
      <c r="AU4" s="85">
        <v>6</v>
      </c>
      <c r="AV4" s="85"/>
      <c r="AW4" s="85" t="b">
        <v>0</v>
      </c>
      <c r="AX4" s="85" t="s">
        <v>1062</v>
      </c>
      <c r="AY4" s="89" t="s">
        <v>1064</v>
      </c>
      <c r="AZ4" s="85" t="s">
        <v>66</v>
      </c>
      <c r="BA4" s="85" t="str">
        <f>REPLACE(INDEX(GroupVertices[Group],MATCH(Vertices[[#This Row],[Vertex]],GroupVertices[Vertex],0)),1,1,"")</f>
        <v>1</v>
      </c>
      <c r="BB4" s="51"/>
      <c r="BC4" s="51"/>
      <c r="BD4" s="51"/>
      <c r="BE4" s="51"/>
      <c r="BF4" s="51"/>
      <c r="BG4" s="51"/>
      <c r="BH4" s="133" t="s">
        <v>1650</v>
      </c>
      <c r="BI4" s="133" t="s">
        <v>1650</v>
      </c>
      <c r="BJ4" s="133" t="s">
        <v>1697</v>
      </c>
      <c r="BK4" s="133" t="s">
        <v>1697</v>
      </c>
      <c r="BL4" s="133">
        <v>0</v>
      </c>
      <c r="BM4" s="136">
        <v>0</v>
      </c>
      <c r="BN4" s="133">
        <v>3</v>
      </c>
      <c r="BO4" s="136">
        <v>6.818181818181818</v>
      </c>
      <c r="BP4" s="133">
        <v>0</v>
      </c>
      <c r="BQ4" s="136">
        <v>0</v>
      </c>
      <c r="BR4" s="133">
        <v>41</v>
      </c>
      <c r="BS4" s="136">
        <v>93.18181818181819</v>
      </c>
      <c r="BT4" s="133">
        <v>44</v>
      </c>
      <c r="BU4" s="2"/>
      <c r="BV4" s="3"/>
      <c r="BW4" s="3"/>
      <c r="BX4" s="3"/>
      <c r="BY4" s="3"/>
    </row>
    <row r="5" spans="1:77" ht="41.45" customHeight="1">
      <c r="A5" s="14" t="s">
        <v>214</v>
      </c>
      <c r="C5" s="15"/>
      <c r="D5" s="15" t="s">
        <v>64</v>
      </c>
      <c r="E5" s="94">
        <v>162.00553554935374</v>
      </c>
      <c r="F5" s="81">
        <v>99.99997214579682</v>
      </c>
      <c r="G5" s="113" t="s">
        <v>1011</v>
      </c>
      <c r="H5" s="15"/>
      <c r="I5" s="16" t="s">
        <v>214</v>
      </c>
      <c r="J5" s="66"/>
      <c r="K5" s="66"/>
      <c r="L5" s="115" t="s">
        <v>1161</v>
      </c>
      <c r="M5" s="95">
        <v>1.0092828774456533</v>
      </c>
      <c r="N5" s="96">
        <v>1603.965576171875</v>
      </c>
      <c r="O5" s="96">
        <v>7819.8056640625</v>
      </c>
      <c r="P5" s="77"/>
      <c r="Q5" s="97"/>
      <c r="R5" s="97"/>
      <c r="S5" s="98"/>
      <c r="T5" s="51">
        <v>1</v>
      </c>
      <c r="U5" s="51">
        <v>1</v>
      </c>
      <c r="V5" s="52">
        <v>0</v>
      </c>
      <c r="W5" s="52">
        <v>0</v>
      </c>
      <c r="X5" s="52">
        <v>0</v>
      </c>
      <c r="Y5" s="52">
        <v>0.999995</v>
      </c>
      <c r="Z5" s="52">
        <v>0</v>
      </c>
      <c r="AA5" s="52" t="s">
        <v>1908</v>
      </c>
      <c r="AB5" s="82">
        <v>5</v>
      </c>
      <c r="AC5" s="82"/>
      <c r="AD5" s="99"/>
      <c r="AE5" s="85" t="s">
        <v>653</v>
      </c>
      <c r="AF5" s="85">
        <v>1641</v>
      </c>
      <c r="AG5" s="85">
        <v>45</v>
      </c>
      <c r="AH5" s="85">
        <v>934</v>
      </c>
      <c r="AI5" s="85">
        <v>1854</v>
      </c>
      <c r="AJ5" s="85"/>
      <c r="AK5" s="85" t="s">
        <v>748</v>
      </c>
      <c r="AL5" s="85" t="s">
        <v>835</v>
      </c>
      <c r="AM5" s="85"/>
      <c r="AN5" s="85"/>
      <c r="AO5" s="87">
        <v>42949.73050925926</v>
      </c>
      <c r="AP5" s="89" t="s">
        <v>922</v>
      </c>
      <c r="AQ5" s="85" t="b">
        <v>1</v>
      </c>
      <c r="AR5" s="85" t="b">
        <v>0</v>
      </c>
      <c r="AS5" s="85" t="b">
        <v>0</v>
      </c>
      <c r="AT5" s="85"/>
      <c r="AU5" s="85">
        <v>1</v>
      </c>
      <c r="AV5" s="85"/>
      <c r="AW5" s="85" t="b">
        <v>0</v>
      </c>
      <c r="AX5" s="85" t="s">
        <v>1062</v>
      </c>
      <c r="AY5" s="89" t="s">
        <v>1065</v>
      </c>
      <c r="AZ5" s="85" t="s">
        <v>66</v>
      </c>
      <c r="BA5" s="85" t="str">
        <f>REPLACE(INDEX(GroupVertices[Group],MATCH(Vertices[[#This Row],[Vertex]],GroupVertices[Vertex],0)),1,1,"")</f>
        <v>1</v>
      </c>
      <c r="BB5" s="51"/>
      <c r="BC5" s="51"/>
      <c r="BD5" s="51"/>
      <c r="BE5" s="51"/>
      <c r="BF5" s="51"/>
      <c r="BG5" s="51"/>
      <c r="BH5" s="133" t="s">
        <v>1651</v>
      </c>
      <c r="BI5" s="133" t="s">
        <v>1651</v>
      </c>
      <c r="BJ5" s="133" t="s">
        <v>1698</v>
      </c>
      <c r="BK5" s="133" t="s">
        <v>1698</v>
      </c>
      <c r="BL5" s="133">
        <v>0</v>
      </c>
      <c r="BM5" s="136">
        <v>0</v>
      </c>
      <c r="BN5" s="133">
        <v>1</v>
      </c>
      <c r="BO5" s="136">
        <v>2.380952380952381</v>
      </c>
      <c r="BP5" s="133">
        <v>0</v>
      </c>
      <c r="BQ5" s="136">
        <v>0</v>
      </c>
      <c r="BR5" s="133">
        <v>41</v>
      </c>
      <c r="BS5" s="136">
        <v>97.61904761904762</v>
      </c>
      <c r="BT5" s="133">
        <v>42</v>
      </c>
      <c r="BU5" s="2"/>
      <c r="BV5" s="3"/>
      <c r="BW5" s="3"/>
      <c r="BX5" s="3"/>
      <c r="BY5" s="3"/>
    </row>
    <row r="6" spans="1:77" ht="41.45" customHeight="1">
      <c r="A6" s="14" t="s">
        <v>215</v>
      </c>
      <c r="C6" s="15"/>
      <c r="D6" s="15" t="s">
        <v>64</v>
      </c>
      <c r="E6" s="94">
        <v>162.00012301220787</v>
      </c>
      <c r="F6" s="81">
        <v>99.9999993810177</v>
      </c>
      <c r="G6" s="113" t="s">
        <v>410</v>
      </c>
      <c r="H6" s="15"/>
      <c r="I6" s="16" t="s">
        <v>215</v>
      </c>
      <c r="J6" s="66"/>
      <c r="K6" s="66"/>
      <c r="L6" s="115" t="s">
        <v>1162</v>
      </c>
      <c r="M6" s="95">
        <v>1.000206286165459</v>
      </c>
      <c r="N6" s="96">
        <v>6326.962890625</v>
      </c>
      <c r="O6" s="96">
        <v>9149.7255859375</v>
      </c>
      <c r="P6" s="77"/>
      <c r="Q6" s="97"/>
      <c r="R6" s="97"/>
      <c r="S6" s="98"/>
      <c r="T6" s="51">
        <v>0</v>
      </c>
      <c r="U6" s="51">
        <v>2</v>
      </c>
      <c r="V6" s="52">
        <v>6</v>
      </c>
      <c r="W6" s="52">
        <v>0.166667</v>
      </c>
      <c r="X6" s="52">
        <v>0</v>
      </c>
      <c r="Y6" s="52">
        <v>1.062989</v>
      </c>
      <c r="Z6" s="52">
        <v>0</v>
      </c>
      <c r="AA6" s="52">
        <v>0</v>
      </c>
      <c r="AB6" s="82">
        <v>6</v>
      </c>
      <c r="AC6" s="82"/>
      <c r="AD6" s="99"/>
      <c r="AE6" s="85" t="s">
        <v>654</v>
      </c>
      <c r="AF6" s="85">
        <v>13</v>
      </c>
      <c r="AG6" s="85">
        <v>1</v>
      </c>
      <c r="AH6" s="85">
        <v>1</v>
      </c>
      <c r="AI6" s="85">
        <v>9</v>
      </c>
      <c r="AJ6" s="85"/>
      <c r="AK6" s="85"/>
      <c r="AL6" s="85"/>
      <c r="AM6" s="85"/>
      <c r="AN6" s="85"/>
      <c r="AO6" s="87">
        <v>41245.19762731482</v>
      </c>
      <c r="AP6" s="85"/>
      <c r="AQ6" s="85" t="b">
        <v>1</v>
      </c>
      <c r="AR6" s="85" t="b">
        <v>1</v>
      </c>
      <c r="AS6" s="85" t="b">
        <v>0</v>
      </c>
      <c r="AT6" s="85"/>
      <c r="AU6" s="85">
        <v>0</v>
      </c>
      <c r="AV6" s="89" t="s">
        <v>999</v>
      </c>
      <c r="AW6" s="85" t="b">
        <v>0</v>
      </c>
      <c r="AX6" s="85" t="s">
        <v>1062</v>
      </c>
      <c r="AY6" s="89" t="s">
        <v>1066</v>
      </c>
      <c r="AZ6" s="85" t="s">
        <v>66</v>
      </c>
      <c r="BA6" s="85" t="str">
        <f>REPLACE(INDEX(GroupVertices[Group],MATCH(Vertices[[#This Row],[Vertex]],GroupVertices[Vertex],0)),1,1,"")</f>
        <v>7</v>
      </c>
      <c r="BB6" s="51"/>
      <c r="BC6" s="51"/>
      <c r="BD6" s="51"/>
      <c r="BE6" s="51"/>
      <c r="BF6" s="51"/>
      <c r="BG6" s="51"/>
      <c r="BH6" s="133" t="s">
        <v>1652</v>
      </c>
      <c r="BI6" s="133" t="s">
        <v>1652</v>
      </c>
      <c r="BJ6" s="133" t="s">
        <v>1699</v>
      </c>
      <c r="BK6" s="133" t="s">
        <v>1699</v>
      </c>
      <c r="BL6" s="133">
        <v>3</v>
      </c>
      <c r="BM6" s="136">
        <v>6.521739130434782</v>
      </c>
      <c r="BN6" s="133">
        <v>1</v>
      </c>
      <c r="BO6" s="136">
        <v>2.1739130434782608</v>
      </c>
      <c r="BP6" s="133">
        <v>0</v>
      </c>
      <c r="BQ6" s="136">
        <v>0</v>
      </c>
      <c r="BR6" s="133">
        <v>42</v>
      </c>
      <c r="BS6" s="136">
        <v>91.30434782608695</v>
      </c>
      <c r="BT6" s="133">
        <v>46</v>
      </c>
      <c r="BU6" s="2"/>
      <c r="BV6" s="3"/>
      <c r="BW6" s="3"/>
      <c r="BX6" s="3"/>
      <c r="BY6" s="3"/>
    </row>
    <row r="7" spans="1:77" ht="41.45" customHeight="1">
      <c r="A7" s="14" t="s">
        <v>267</v>
      </c>
      <c r="C7" s="15"/>
      <c r="D7" s="15" t="s">
        <v>64</v>
      </c>
      <c r="E7" s="94">
        <v>1000</v>
      </c>
      <c r="F7" s="81">
        <v>81.72954484808349</v>
      </c>
      <c r="G7" s="113" t="s">
        <v>1012</v>
      </c>
      <c r="H7" s="15"/>
      <c r="I7" s="16" t="s">
        <v>267</v>
      </c>
      <c r="J7" s="66"/>
      <c r="K7" s="66"/>
      <c r="L7" s="115" t="s">
        <v>1163</v>
      </c>
      <c r="M7" s="95">
        <v>6089.933686962044</v>
      </c>
      <c r="N7" s="96">
        <v>4788.34521484375</v>
      </c>
      <c r="O7" s="96">
        <v>7352.2060546875</v>
      </c>
      <c r="P7" s="77"/>
      <c r="Q7" s="97"/>
      <c r="R7" s="97"/>
      <c r="S7" s="98"/>
      <c r="T7" s="51">
        <v>1</v>
      </c>
      <c r="U7" s="51">
        <v>0</v>
      </c>
      <c r="V7" s="52">
        <v>0</v>
      </c>
      <c r="W7" s="52">
        <v>0.111111</v>
      </c>
      <c r="X7" s="52">
        <v>0</v>
      </c>
      <c r="Y7" s="52">
        <v>0.60177</v>
      </c>
      <c r="Z7" s="52">
        <v>0</v>
      </c>
      <c r="AA7" s="52">
        <v>0</v>
      </c>
      <c r="AB7" s="82">
        <v>7</v>
      </c>
      <c r="AC7" s="82"/>
      <c r="AD7" s="99"/>
      <c r="AE7" s="85" t="s">
        <v>655</v>
      </c>
      <c r="AF7" s="85">
        <v>471</v>
      </c>
      <c r="AG7" s="85">
        <v>29516927</v>
      </c>
      <c r="AH7" s="85">
        <v>23412</v>
      </c>
      <c r="AI7" s="85">
        <v>0</v>
      </c>
      <c r="AJ7" s="85"/>
      <c r="AK7" s="85" t="s">
        <v>749</v>
      </c>
      <c r="AL7" s="85" t="s">
        <v>613</v>
      </c>
      <c r="AM7" s="89" t="s">
        <v>872</v>
      </c>
      <c r="AN7" s="85"/>
      <c r="AO7" s="87">
        <v>40931.26726851852</v>
      </c>
      <c r="AP7" s="89" t="s">
        <v>923</v>
      </c>
      <c r="AQ7" s="85" t="b">
        <v>0</v>
      </c>
      <c r="AR7" s="85" t="b">
        <v>0</v>
      </c>
      <c r="AS7" s="85" t="b">
        <v>0</v>
      </c>
      <c r="AT7" s="85"/>
      <c r="AU7" s="85">
        <v>8630</v>
      </c>
      <c r="AV7" s="89" t="s">
        <v>999</v>
      </c>
      <c r="AW7" s="85" t="b">
        <v>1</v>
      </c>
      <c r="AX7" s="85" t="s">
        <v>1062</v>
      </c>
      <c r="AY7" s="89" t="s">
        <v>1067</v>
      </c>
      <c r="AZ7" s="85" t="s">
        <v>65</v>
      </c>
      <c r="BA7" s="85" t="str">
        <f>REPLACE(INDEX(GroupVertices[Group],MATCH(Vertices[[#This Row],[Vertex]],GroupVertices[Vertex],0)),1,1,"")</f>
        <v>7</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268</v>
      </c>
      <c r="C8" s="15"/>
      <c r="D8" s="15" t="s">
        <v>64</v>
      </c>
      <c r="E8" s="94">
        <v>1000</v>
      </c>
      <c r="F8" s="81">
        <v>70</v>
      </c>
      <c r="G8" s="113" t="s">
        <v>1013</v>
      </c>
      <c r="H8" s="15"/>
      <c r="I8" s="16" t="s">
        <v>268</v>
      </c>
      <c r="J8" s="66"/>
      <c r="K8" s="66"/>
      <c r="L8" s="115" t="s">
        <v>1164</v>
      </c>
      <c r="M8" s="95">
        <v>9999</v>
      </c>
      <c r="N8" s="96">
        <v>6458.09375</v>
      </c>
      <c r="O8" s="96">
        <v>8283.9677734375</v>
      </c>
      <c r="P8" s="77"/>
      <c r="Q8" s="97"/>
      <c r="R8" s="97"/>
      <c r="S8" s="98"/>
      <c r="T8" s="51">
        <v>3</v>
      </c>
      <c r="U8" s="51">
        <v>0</v>
      </c>
      <c r="V8" s="52">
        <v>8</v>
      </c>
      <c r="W8" s="52">
        <v>0.2</v>
      </c>
      <c r="X8" s="52">
        <v>0</v>
      </c>
      <c r="Y8" s="52">
        <v>1.417008</v>
      </c>
      <c r="Z8" s="52">
        <v>0.16666666666666666</v>
      </c>
      <c r="AA8" s="52">
        <v>0</v>
      </c>
      <c r="AB8" s="82">
        <v>8</v>
      </c>
      <c r="AC8" s="82"/>
      <c r="AD8" s="99"/>
      <c r="AE8" s="85" t="s">
        <v>656</v>
      </c>
      <c r="AF8" s="85">
        <v>2204</v>
      </c>
      <c r="AG8" s="85">
        <v>48466653</v>
      </c>
      <c r="AH8" s="85">
        <v>24045</v>
      </c>
      <c r="AI8" s="85">
        <v>0</v>
      </c>
      <c r="AJ8" s="85"/>
      <c r="AK8" s="85" t="s">
        <v>750</v>
      </c>
      <c r="AL8" s="85" t="s">
        <v>613</v>
      </c>
      <c r="AM8" s="89" t="s">
        <v>873</v>
      </c>
      <c r="AN8" s="85"/>
      <c r="AO8" s="87">
        <v>39823.72148148148</v>
      </c>
      <c r="AP8" s="89" t="s">
        <v>924</v>
      </c>
      <c r="AQ8" s="85" t="b">
        <v>0</v>
      </c>
      <c r="AR8" s="85" t="b">
        <v>0</v>
      </c>
      <c r="AS8" s="85" t="b">
        <v>0</v>
      </c>
      <c r="AT8" s="85"/>
      <c r="AU8" s="85">
        <v>23934</v>
      </c>
      <c r="AV8" s="89" t="s">
        <v>999</v>
      </c>
      <c r="AW8" s="85" t="b">
        <v>1</v>
      </c>
      <c r="AX8" s="85" t="s">
        <v>1062</v>
      </c>
      <c r="AY8" s="89" t="s">
        <v>1068</v>
      </c>
      <c r="AZ8" s="85" t="s">
        <v>65</v>
      </c>
      <c r="BA8" s="85" t="str">
        <f>REPLACE(INDEX(GroupVertices[Group],MATCH(Vertices[[#This Row],[Vertex]],GroupVertices[Vertex],0)),1,1,"")</f>
        <v>7</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216</v>
      </c>
      <c r="C9" s="15"/>
      <c r="D9" s="15" t="s">
        <v>64</v>
      </c>
      <c r="E9" s="94">
        <v>162.09779470524924</v>
      </c>
      <c r="F9" s="81">
        <v>99.9995079090772</v>
      </c>
      <c r="G9" s="113" t="s">
        <v>1014</v>
      </c>
      <c r="H9" s="15"/>
      <c r="I9" s="16" t="s">
        <v>216</v>
      </c>
      <c r="J9" s="66"/>
      <c r="K9" s="66"/>
      <c r="L9" s="115" t="s">
        <v>1165</v>
      </c>
      <c r="M9" s="95">
        <v>1.1639975015398731</v>
      </c>
      <c r="N9" s="96">
        <v>6672.4970703125</v>
      </c>
      <c r="O9" s="96">
        <v>3114.39453125</v>
      </c>
      <c r="P9" s="77"/>
      <c r="Q9" s="97"/>
      <c r="R9" s="97"/>
      <c r="S9" s="98"/>
      <c r="T9" s="51">
        <v>2</v>
      </c>
      <c r="U9" s="51">
        <v>1</v>
      </c>
      <c r="V9" s="52">
        <v>0</v>
      </c>
      <c r="W9" s="52">
        <v>1</v>
      </c>
      <c r="X9" s="52">
        <v>0</v>
      </c>
      <c r="Y9" s="52">
        <v>1.298239</v>
      </c>
      <c r="Z9" s="52">
        <v>0</v>
      </c>
      <c r="AA9" s="52">
        <v>0</v>
      </c>
      <c r="AB9" s="82">
        <v>9</v>
      </c>
      <c r="AC9" s="82"/>
      <c r="AD9" s="99"/>
      <c r="AE9" s="85" t="s">
        <v>657</v>
      </c>
      <c r="AF9" s="85">
        <v>751</v>
      </c>
      <c r="AG9" s="85">
        <v>795</v>
      </c>
      <c r="AH9" s="85">
        <v>7350</v>
      </c>
      <c r="AI9" s="85">
        <v>5523</v>
      </c>
      <c r="AJ9" s="85"/>
      <c r="AK9" s="85" t="s">
        <v>751</v>
      </c>
      <c r="AL9" s="85" t="s">
        <v>617</v>
      </c>
      <c r="AM9" s="85"/>
      <c r="AN9" s="85"/>
      <c r="AO9" s="87">
        <v>41100.21891203704</v>
      </c>
      <c r="AP9" s="89" t="s">
        <v>925</v>
      </c>
      <c r="AQ9" s="85" t="b">
        <v>0</v>
      </c>
      <c r="AR9" s="85" t="b">
        <v>0</v>
      </c>
      <c r="AS9" s="85" t="b">
        <v>1</v>
      </c>
      <c r="AT9" s="85"/>
      <c r="AU9" s="85">
        <v>67</v>
      </c>
      <c r="AV9" s="89" t="s">
        <v>999</v>
      </c>
      <c r="AW9" s="85" t="b">
        <v>0</v>
      </c>
      <c r="AX9" s="85" t="s">
        <v>1062</v>
      </c>
      <c r="AY9" s="89" t="s">
        <v>1069</v>
      </c>
      <c r="AZ9" s="85" t="s">
        <v>66</v>
      </c>
      <c r="BA9" s="85" t="str">
        <f>REPLACE(INDEX(GroupVertices[Group],MATCH(Vertices[[#This Row],[Vertex]],GroupVertices[Vertex],0)),1,1,"")</f>
        <v>24</v>
      </c>
      <c r="BB9" s="51" t="s">
        <v>361</v>
      </c>
      <c r="BC9" s="51" t="s">
        <v>361</v>
      </c>
      <c r="BD9" s="51" t="s">
        <v>373</v>
      </c>
      <c r="BE9" s="51" t="s">
        <v>373</v>
      </c>
      <c r="BF9" s="51" t="s">
        <v>1407</v>
      </c>
      <c r="BG9" s="51" t="s">
        <v>1407</v>
      </c>
      <c r="BH9" s="133" t="s">
        <v>1489</v>
      </c>
      <c r="BI9" s="133" t="s">
        <v>1489</v>
      </c>
      <c r="BJ9" s="133" t="s">
        <v>1567</v>
      </c>
      <c r="BK9" s="133" t="s">
        <v>1567</v>
      </c>
      <c r="BL9" s="133">
        <v>1</v>
      </c>
      <c r="BM9" s="136">
        <v>3.125</v>
      </c>
      <c r="BN9" s="133">
        <v>1</v>
      </c>
      <c r="BO9" s="136">
        <v>3.125</v>
      </c>
      <c r="BP9" s="133">
        <v>0</v>
      </c>
      <c r="BQ9" s="136">
        <v>0</v>
      </c>
      <c r="BR9" s="133">
        <v>30</v>
      </c>
      <c r="BS9" s="136">
        <v>93.75</v>
      </c>
      <c r="BT9" s="133">
        <v>32</v>
      </c>
      <c r="BU9" s="2"/>
      <c r="BV9" s="3"/>
      <c r="BW9" s="3"/>
      <c r="BX9" s="3"/>
      <c r="BY9" s="3"/>
    </row>
    <row r="10" spans="1:77" ht="41.45" customHeight="1">
      <c r="A10" s="14" t="s">
        <v>217</v>
      </c>
      <c r="C10" s="15"/>
      <c r="D10" s="15" t="s">
        <v>64</v>
      </c>
      <c r="E10" s="94">
        <v>162.1504439302136</v>
      </c>
      <c r="F10" s="81">
        <v>99.99924298465587</v>
      </c>
      <c r="G10" s="113" t="s">
        <v>411</v>
      </c>
      <c r="H10" s="15"/>
      <c r="I10" s="16" t="s">
        <v>217</v>
      </c>
      <c r="J10" s="66"/>
      <c r="K10" s="66"/>
      <c r="L10" s="115" t="s">
        <v>1166</v>
      </c>
      <c r="M10" s="95">
        <v>1.252287980356308</v>
      </c>
      <c r="N10" s="96">
        <v>6672.4970703125</v>
      </c>
      <c r="O10" s="96">
        <v>2426.22802734375</v>
      </c>
      <c r="P10" s="77"/>
      <c r="Q10" s="97"/>
      <c r="R10" s="97"/>
      <c r="S10" s="98"/>
      <c r="T10" s="51">
        <v>0</v>
      </c>
      <c r="U10" s="51">
        <v>1</v>
      </c>
      <c r="V10" s="52">
        <v>0</v>
      </c>
      <c r="W10" s="52">
        <v>1</v>
      </c>
      <c r="X10" s="52">
        <v>0</v>
      </c>
      <c r="Y10" s="52">
        <v>0.701751</v>
      </c>
      <c r="Z10" s="52">
        <v>0</v>
      </c>
      <c r="AA10" s="52">
        <v>0</v>
      </c>
      <c r="AB10" s="82">
        <v>10</v>
      </c>
      <c r="AC10" s="82"/>
      <c r="AD10" s="99"/>
      <c r="AE10" s="85" t="s">
        <v>658</v>
      </c>
      <c r="AF10" s="85">
        <v>0</v>
      </c>
      <c r="AG10" s="85">
        <v>1223</v>
      </c>
      <c r="AH10" s="85">
        <v>45434</v>
      </c>
      <c r="AI10" s="85">
        <v>0</v>
      </c>
      <c r="AJ10" s="85"/>
      <c r="AK10" s="85" t="s">
        <v>752</v>
      </c>
      <c r="AL10" s="85" t="s">
        <v>836</v>
      </c>
      <c r="AM10" s="89" t="s">
        <v>874</v>
      </c>
      <c r="AN10" s="85"/>
      <c r="AO10" s="87">
        <v>43191.48003472222</v>
      </c>
      <c r="AP10" s="89" t="s">
        <v>926</v>
      </c>
      <c r="AQ10" s="85" t="b">
        <v>0</v>
      </c>
      <c r="AR10" s="85" t="b">
        <v>0</v>
      </c>
      <c r="AS10" s="85" t="b">
        <v>0</v>
      </c>
      <c r="AT10" s="85"/>
      <c r="AU10" s="85">
        <v>4</v>
      </c>
      <c r="AV10" s="89" t="s">
        <v>999</v>
      </c>
      <c r="AW10" s="85" t="b">
        <v>0</v>
      </c>
      <c r="AX10" s="85" t="s">
        <v>1062</v>
      </c>
      <c r="AY10" s="89" t="s">
        <v>1070</v>
      </c>
      <c r="AZ10" s="85" t="s">
        <v>66</v>
      </c>
      <c r="BA10" s="85" t="str">
        <f>REPLACE(INDEX(GroupVertices[Group],MATCH(Vertices[[#This Row],[Vertex]],GroupVertices[Vertex],0)),1,1,"")</f>
        <v>24</v>
      </c>
      <c r="BB10" s="51"/>
      <c r="BC10" s="51"/>
      <c r="BD10" s="51"/>
      <c r="BE10" s="51"/>
      <c r="BF10" s="51" t="s">
        <v>385</v>
      </c>
      <c r="BG10" s="51" t="s">
        <v>385</v>
      </c>
      <c r="BH10" s="133" t="s">
        <v>1653</v>
      </c>
      <c r="BI10" s="133" t="s">
        <v>1653</v>
      </c>
      <c r="BJ10" s="133" t="s">
        <v>1700</v>
      </c>
      <c r="BK10" s="133" t="s">
        <v>1700</v>
      </c>
      <c r="BL10" s="133">
        <v>1</v>
      </c>
      <c r="BM10" s="136">
        <v>4.3478260869565215</v>
      </c>
      <c r="BN10" s="133">
        <v>1</v>
      </c>
      <c r="BO10" s="136">
        <v>4.3478260869565215</v>
      </c>
      <c r="BP10" s="133">
        <v>0</v>
      </c>
      <c r="BQ10" s="136">
        <v>0</v>
      </c>
      <c r="BR10" s="133">
        <v>21</v>
      </c>
      <c r="BS10" s="136">
        <v>91.30434782608695</v>
      </c>
      <c r="BT10" s="133">
        <v>23</v>
      </c>
      <c r="BU10" s="2"/>
      <c r="BV10" s="3"/>
      <c r="BW10" s="3"/>
      <c r="BX10" s="3"/>
      <c r="BY10" s="3"/>
    </row>
    <row r="11" spans="1:77" ht="41.45" customHeight="1">
      <c r="A11" s="14" t="s">
        <v>218</v>
      </c>
      <c r="C11" s="15"/>
      <c r="D11" s="15" t="s">
        <v>64</v>
      </c>
      <c r="E11" s="94">
        <v>162.01045603766815</v>
      </c>
      <c r="F11" s="81">
        <v>99.99994738650511</v>
      </c>
      <c r="G11" s="113" t="s">
        <v>412</v>
      </c>
      <c r="H11" s="15"/>
      <c r="I11" s="16" t="s">
        <v>218</v>
      </c>
      <c r="J11" s="66"/>
      <c r="K11" s="66"/>
      <c r="L11" s="115" t="s">
        <v>1167</v>
      </c>
      <c r="M11" s="95">
        <v>1.0175343240640116</v>
      </c>
      <c r="N11" s="96">
        <v>2167.587158203125</v>
      </c>
      <c r="O11" s="96">
        <v>7819.8056640625</v>
      </c>
      <c r="P11" s="77"/>
      <c r="Q11" s="97"/>
      <c r="R11" s="97"/>
      <c r="S11" s="98"/>
      <c r="T11" s="51">
        <v>1</v>
      </c>
      <c r="U11" s="51">
        <v>1</v>
      </c>
      <c r="V11" s="52">
        <v>0</v>
      </c>
      <c r="W11" s="52">
        <v>0</v>
      </c>
      <c r="X11" s="52">
        <v>0</v>
      </c>
      <c r="Y11" s="52">
        <v>0.999995</v>
      </c>
      <c r="Z11" s="52">
        <v>0</v>
      </c>
      <c r="AA11" s="52" t="s">
        <v>1908</v>
      </c>
      <c r="AB11" s="82">
        <v>11</v>
      </c>
      <c r="AC11" s="82"/>
      <c r="AD11" s="99"/>
      <c r="AE11" s="85" t="s">
        <v>659</v>
      </c>
      <c r="AF11" s="85">
        <v>520</v>
      </c>
      <c r="AG11" s="85">
        <v>85</v>
      </c>
      <c r="AH11" s="85">
        <v>720</v>
      </c>
      <c r="AI11" s="85">
        <v>1113</v>
      </c>
      <c r="AJ11" s="85"/>
      <c r="AK11" s="85" t="s">
        <v>753</v>
      </c>
      <c r="AL11" s="85" t="s">
        <v>837</v>
      </c>
      <c r="AM11" s="89" t="s">
        <v>875</v>
      </c>
      <c r="AN11" s="85"/>
      <c r="AO11" s="87">
        <v>41973.2424537037</v>
      </c>
      <c r="AP11" s="85"/>
      <c r="AQ11" s="85" t="b">
        <v>1</v>
      </c>
      <c r="AR11" s="85" t="b">
        <v>0</v>
      </c>
      <c r="AS11" s="85" t="b">
        <v>1</v>
      </c>
      <c r="AT11" s="85"/>
      <c r="AU11" s="85">
        <v>0</v>
      </c>
      <c r="AV11" s="89" t="s">
        <v>999</v>
      </c>
      <c r="AW11" s="85" t="b">
        <v>0</v>
      </c>
      <c r="AX11" s="85" t="s">
        <v>1062</v>
      </c>
      <c r="AY11" s="89" t="s">
        <v>1071</v>
      </c>
      <c r="AZ11" s="85" t="s">
        <v>66</v>
      </c>
      <c r="BA11" s="85" t="str">
        <f>REPLACE(INDEX(GroupVertices[Group],MATCH(Vertices[[#This Row],[Vertex]],GroupVertices[Vertex],0)),1,1,"")</f>
        <v>1</v>
      </c>
      <c r="BB11" s="51"/>
      <c r="BC11" s="51"/>
      <c r="BD11" s="51"/>
      <c r="BE11" s="51"/>
      <c r="BF11" s="51"/>
      <c r="BG11" s="51"/>
      <c r="BH11" s="133" t="s">
        <v>1654</v>
      </c>
      <c r="BI11" s="133" t="s">
        <v>1654</v>
      </c>
      <c r="BJ11" s="133" t="s">
        <v>1701</v>
      </c>
      <c r="BK11" s="133" t="s">
        <v>1701</v>
      </c>
      <c r="BL11" s="133">
        <v>0</v>
      </c>
      <c r="BM11" s="136">
        <v>0</v>
      </c>
      <c r="BN11" s="133">
        <v>6</v>
      </c>
      <c r="BO11" s="136">
        <v>12.5</v>
      </c>
      <c r="BP11" s="133">
        <v>0</v>
      </c>
      <c r="BQ11" s="136">
        <v>0</v>
      </c>
      <c r="BR11" s="133">
        <v>42</v>
      </c>
      <c r="BS11" s="136">
        <v>87.5</v>
      </c>
      <c r="BT11" s="133">
        <v>48</v>
      </c>
      <c r="BU11" s="2"/>
      <c r="BV11" s="3"/>
      <c r="BW11" s="3"/>
      <c r="BX11" s="3"/>
      <c r="BY11" s="3"/>
    </row>
    <row r="12" spans="1:77" ht="41.45" customHeight="1">
      <c r="A12" s="14" t="s">
        <v>219</v>
      </c>
      <c r="C12" s="15"/>
      <c r="D12" s="15" t="s">
        <v>64</v>
      </c>
      <c r="E12" s="94">
        <v>162.2860033832761</v>
      </c>
      <c r="F12" s="81">
        <v>99.99856086616916</v>
      </c>
      <c r="G12" s="113" t="s">
        <v>413</v>
      </c>
      <c r="H12" s="15"/>
      <c r="I12" s="16" t="s">
        <v>219</v>
      </c>
      <c r="J12" s="66"/>
      <c r="K12" s="66"/>
      <c r="L12" s="115" t="s">
        <v>1168</v>
      </c>
      <c r="M12" s="95">
        <v>1.479615334692082</v>
      </c>
      <c r="N12" s="96">
        <v>6672.4970703125</v>
      </c>
      <c r="O12" s="96">
        <v>696.9891357421875</v>
      </c>
      <c r="P12" s="77"/>
      <c r="Q12" s="97"/>
      <c r="R12" s="97"/>
      <c r="S12" s="98"/>
      <c r="T12" s="51">
        <v>2</v>
      </c>
      <c r="U12" s="51">
        <v>1</v>
      </c>
      <c r="V12" s="52">
        <v>0</v>
      </c>
      <c r="W12" s="52">
        <v>1</v>
      </c>
      <c r="X12" s="52">
        <v>0</v>
      </c>
      <c r="Y12" s="52">
        <v>1.298239</v>
      </c>
      <c r="Z12" s="52">
        <v>0</v>
      </c>
      <c r="AA12" s="52">
        <v>0</v>
      </c>
      <c r="AB12" s="82">
        <v>12</v>
      </c>
      <c r="AC12" s="82"/>
      <c r="AD12" s="99"/>
      <c r="AE12" s="85" t="s">
        <v>660</v>
      </c>
      <c r="AF12" s="85">
        <v>352</v>
      </c>
      <c r="AG12" s="85">
        <v>2325</v>
      </c>
      <c r="AH12" s="85">
        <v>14507</v>
      </c>
      <c r="AI12" s="85">
        <v>23412</v>
      </c>
      <c r="AJ12" s="85"/>
      <c r="AK12" s="85" t="s">
        <v>754</v>
      </c>
      <c r="AL12" s="85" t="s">
        <v>838</v>
      </c>
      <c r="AM12" s="89" t="s">
        <v>876</v>
      </c>
      <c r="AN12" s="85"/>
      <c r="AO12" s="87">
        <v>41967.25517361111</v>
      </c>
      <c r="AP12" s="89" t="s">
        <v>927</v>
      </c>
      <c r="AQ12" s="85" t="b">
        <v>0</v>
      </c>
      <c r="AR12" s="85" t="b">
        <v>0</v>
      </c>
      <c r="AS12" s="85" t="b">
        <v>0</v>
      </c>
      <c r="AT12" s="85"/>
      <c r="AU12" s="85">
        <v>2</v>
      </c>
      <c r="AV12" s="89" t="s">
        <v>999</v>
      </c>
      <c r="AW12" s="85" t="b">
        <v>0</v>
      </c>
      <c r="AX12" s="85" t="s">
        <v>1062</v>
      </c>
      <c r="AY12" s="89" t="s">
        <v>1072</v>
      </c>
      <c r="AZ12" s="85" t="s">
        <v>66</v>
      </c>
      <c r="BA12" s="85" t="str">
        <f>REPLACE(INDEX(GroupVertices[Group],MATCH(Vertices[[#This Row],[Vertex]],GroupVertices[Vertex],0)),1,1,"")</f>
        <v>23</v>
      </c>
      <c r="BB12" s="51" t="s">
        <v>362</v>
      </c>
      <c r="BC12" s="51" t="s">
        <v>362</v>
      </c>
      <c r="BD12" s="51" t="s">
        <v>374</v>
      </c>
      <c r="BE12" s="51" t="s">
        <v>374</v>
      </c>
      <c r="BF12" s="51"/>
      <c r="BG12" s="51"/>
      <c r="BH12" s="133" t="s">
        <v>1488</v>
      </c>
      <c r="BI12" s="133" t="s">
        <v>1488</v>
      </c>
      <c r="BJ12" s="133" t="s">
        <v>1566</v>
      </c>
      <c r="BK12" s="133" t="s">
        <v>1566</v>
      </c>
      <c r="BL12" s="133">
        <v>2</v>
      </c>
      <c r="BM12" s="136">
        <v>4.3478260869565215</v>
      </c>
      <c r="BN12" s="133">
        <v>1</v>
      </c>
      <c r="BO12" s="136">
        <v>2.1739130434782608</v>
      </c>
      <c r="BP12" s="133">
        <v>0</v>
      </c>
      <c r="BQ12" s="136">
        <v>0</v>
      </c>
      <c r="BR12" s="133">
        <v>43</v>
      </c>
      <c r="BS12" s="136">
        <v>93.47826086956522</v>
      </c>
      <c r="BT12" s="133">
        <v>46</v>
      </c>
      <c r="BU12" s="2"/>
      <c r="BV12" s="3"/>
      <c r="BW12" s="3"/>
      <c r="BX12" s="3"/>
      <c r="BY12" s="3"/>
    </row>
    <row r="13" spans="1:77" ht="41.45" customHeight="1">
      <c r="A13" s="14" t="s">
        <v>220</v>
      </c>
      <c r="C13" s="15"/>
      <c r="D13" s="15" t="s">
        <v>64</v>
      </c>
      <c r="E13" s="94">
        <v>162.05240320054864</v>
      </c>
      <c r="F13" s="81">
        <v>99.99973631354325</v>
      </c>
      <c r="G13" s="113" t="s">
        <v>414</v>
      </c>
      <c r="H13" s="15"/>
      <c r="I13" s="16" t="s">
        <v>220</v>
      </c>
      <c r="J13" s="66"/>
      <c r="K13" s="66"/>
      <c r="L13" s="115" t="s">
        <v>1169</v>
      </c>
      <c r="M13" s="95">
        <v>1.087877906485517</v>
      </c>
      <c r="N13" s="96">
        <v>6672.4970703125</v>
      </c>
      <c r="O13" s="96">
        <v>1385.1556396484375</v>
      </c>
      <c r="P13" s="77"/>
      <c r="Q13" s="97"/>
      <c r="R13" s="97"/>
      <c r="S13" s="98"/>
      <c r="T13" s="51">
        <v>0</v>
      </c>
      <c r="U13" s="51">
        <v>1</v>
      </c>
      <c r="V13" s="52">
        <v>0</v>
      </c>
      <c r="W13" s="52">
        <v>1</v>
      </c>
      <c r="X13" s="52">
        <v>0</v>
      </c>
      <c r="Y13" s="52">
        <v>0.701751</v>
      </c>
      <c r="Z13" s="52">
        <v>0</v>
      </c>
      <c r="AA13" s="52">
        <v>0</v>
      </c>
      <c r="AB13" s="82">
        <v>13</v>
      </c>
      <c r="AC13" s="82"/>
      <c r="AD13" s="99"/>
      <c r="AE13" s="85" t="s">
        <v>661</v>
      </c>
      <c r="AF13" s="85">
        <v>369</v>
      </c>
      <c r="AG13" s="85">
        <v>426</v>
      </c>
      <c r="AH13" s="85">
        <v>19523</v>
      </c>
      <c r="AI13" s="85">
        <v>24650</v>
      </c>
      <c r="AJ13" s="85"/>
      <c r="AK13" s="85" t="s">
        <v>755</v>
      </c>
      <c r="AL13" s="85" t="s">
        <v>839</v>
      </c>
      <c r="AM13" s="85"/>
      <c r="AN13" s="85"/>
      <c r="AO13" s="87">
        <v>42440.72457175926</v>
      </c>
      <c r="AP13" s="89" t="s">
        <v>928</v>
      </c>
      <c r="AQ13" s="85" t="b">
        <v>1</v>
      </c>
      <c r="AR13" s="85" t="b">
        <v>0</v>
      </c>
      <c r="AS13" s="85" t="b">
        <v>1</v>
      </c>
      <c r="AT13" s="85"/>
      <c r="AU13" s="85">
        <v>5</v>
      </c>
      <c r="AV13" s="85"/>
      <c r="AW13" s="85" t="b">
        <v>0</v>
      </c>
      <c r="AX13" s="85" t="s">
        <v>1062</v>
      </c>
      <c r="AY13" s="89" t="s">
        <v>1073</v>
      </c>
      <c r="AZ13" s="85" t="s">
        <v>66</v>
      </c>
      <c r="BA13" s="85" t="str">
        <f>REPLACE(INDEX(GroupVertices[Group],MATCH(Vertices[[#This Row],[Vertex]],GroupVertices[Vertex],0)),1,1,"")</f>
        <v>23</v>
      </c>
      <c r="BB13" s="51"/>
      <c r="BC13" s="51"/>
      <c r="BD13" s="51"/>
      <c r="BE13" s="51"/>
      <c r="BF13" s="51"/>
      <c r="BG13" s="51"/>
      <c r="BH13" s="133" t="s">
        <v>1655</v>
      </c>
      <c r="BI13" s="133" t="s">
        <v>1655</v>
      </c>
      <c r="BJ13" s="133" t="s">
        <v>1702</v>
      </c>
      <c r="BK13" s="133" t="s">
        <v>1702</v>
      </c>
      <c r="BL13" s="133">
        <v>2</v>
      </c>
      <c r="BM13" s="136">
        <v>9.090909090909092</v>
      </c>
      <c r="BN13" s="133">
        <v>0</v>
      </c>
      <c r="BO13" s="136">
        <v>0</v>
      </c>
      <c r="BP13" s="133">
        <v>0</v>
      </c>
      <c r="BQ13" s="136">
        <v>0</v>
      </c>
      <c r="BR13" s="133">
        <v>20</v>
      </c>
      <c r="BS13" s="136">
        <v>90.9090909090909</v>
      </c>
      <c r="BT13" s="133">
        <v>22</v>
      </c>
      <c r="BU13" s="2"/>
      <c r="BV13" s="3"/>
      <c r="BW13" s="3"/>
      <c r="BX13" s="3"/>
      <c r="BY13" s="3"/>
    </row>
    <row r="14" spans="1:77" ht="41.45" customHeight="1">
      <c r="A14" s="14" t="s">
        <v>221</v>
      </c>
      <c r="C14" s="15"/>
      <c r="D14" s="15" t="s">
        <v>64</v>
      </c>
      <c r="E14" s="94">
        <v>162.23507632922178</v>
      </c>
      <c r="F14" s="81">
        <v>99.9988171248384</v>
      </c>
      <c r="G14" s="113" t="s">
        <v>1015</v>
      </c>
      <c r="H14" s="15"/>
      <c r="I14" s="16" t="s">
        <v>221</v>
      </c>
      <c r="J14" s="66"/>
      <c r="K14" s="66"/>
      <c r="L14" s="115" t="s">
        <v>1170</v>
      </c>
      <c r="M14" s="95">
        <v>1.3942128621920726</v>
      </c>
      <c r="N14" s="96">
        <v>7686.041015625</v>
      </c>
      <c r="O14" s="96">
        <v>3784.91552734375</v>
      </c>
      <c r="P14" s="77"/>
      <c r="Q14" s="97"/>
      <c r="R14" s="97"/>
      <c r="S14" s="98"/>
      <c r="T14" s="51">
        <v>2</v>
      </c>
      <c r="U14" s="51">
        <v>1</v>
      </c>
      <c r="V14" s="52">
        <v>0</v>
      </c>
      <c r="W14" s="52">
        <v>1</v>
      </c>
      <c r="X14" s="52">
        <v>0</v>
      </c>
      <c r="Y14" s="52">
        <v>1.298239</v>
      </c>
      <c r="Z14" s="52">
        <v>0</v>
      </c>
      <c r="AA14" s="52">
        <v>0</v>
      </c>
      <c r="AB14" s="82">
        <v>14</v>
      </c>
      <c r="AC14" s="82"/>
      <c r="AD14" s="99"/>
      <c r="AE14" s="85" t="s">
        <v>662</v>
      </c>
      <c r="AF14" s="85">
        <v>1779</v>
      </c>
      <c r="AG14" s="85">
        <v>1911</v>
      </c>
      <c r="AH14" s="85">
        <v>2157</v>
      </c>
      <c r="AI14" s="85">
        <v>557</v>
      </c>
      <c r="AJ14" s="85"/>
      <c r="AK14" s="85" t="s">
        <v>756</v>
      </c>
      <c r="AL14" s="85" t="s">
        <v>840</v>
      </c>
      <c r="AM14" s="89" t="s">
        <v>877</v>
      </c>
      <c r="AN14" s="85"/>
      <c r="AO14" s="87">
        <v>41830.6115162037</v>
      </c>
      <c r="AP14" s="89" t="s">
        <v>929</v>
      </c>
      <c r="AQ14" s="85" t="b">
        <v>1</v>
      </c>
      <c r="AR14" s="85" t="b">
        <v>0</v>
      </c>
      <c r="AS14" s="85" t="b">
        <v>1</v>
      </c>
      <c r="AT14" s="85"/>
      <c r="AU14" s="85">
        <v>41</v>
      </c>
      <c r="AV14" s="89" t="s">
        <v>999</v>
      </c>
      <c r="AW14" s="85" t="b">
        <v>0</v>
      </c>
      <c r="AX14" s="85" t="s">
        <v>1062</v>
      </c>
      <c r="AY14" s="89" t="s">
        <v>1074</v>
      </c>
      <c r="AZ14" s="85" t="s">
        <v>66</v>
      </c>
      <c r="BA14" s="85" t="str">
        <f>REPLACE(INDEX(GroupVertices[Group],MATCH(Vertices[[#This Row],[Vertex]],GroupVertices[Vertex],0)),1,1,"")</f>
        <v>22</v>
      </c>
      <c r="BB14" s="51" t="s">
        <v>363</v>
      </c>
      <c r="BC14" s="51" t="s">
        <v>363</v>
      </c>
      <c r="BD14" s="51" t="s">
        <v>375</v>
      </c>
      <c r="BE14" s="51" t="s">
        <v>375</v>
      </c>
      <c r="BF14" s="51"/>
      <c r="BG14" s="51"/>
      <c r="BH14" s="133" t="s">
        <v>1656</v>
      </c>
      <c r="BI14" s="133" t="s">
        <v>1656</v>
      </c>
      <c r="BJ14" s="133" t="s">
        <v>1565</v>
      </c>
      <c r="BK14" s="133" t="s">
        <v>1565</v>
      </c>
      <c r="BL14" s="133">
        <v>0</v>
      </c>
      <c r="BM14" s="136">
        <v>0</v>
      </c>
      <c r="BN14" s="133">
        <v>3</v>
      </c>
      <c r="BO14" s="136">
        <v>6.976744186046512</v>
      </c>
      <c r="BP14" s="133">
        <v>0</v>
      </c>
      <c r="BQ14" s="136">
        <v>0</v>
      </c>
      <c r="BR14" s="133">
        <v>40</v>
      </c>
      <c r="BS14" s="136">
        <v>93.02325581395348</v>
      </c>
      <c r="BT14" s="133">
        <v>43</v>
      </c>
      <c r="BU14" s="2"/>
      <c r="BV14" s="3"/>
      <c r="BW14" s="3"/>
      <c r="BX14" s="3"/>
      <c r="BY14" s="3"/>
    </row>
    <row r="15" spans="1:77" ht="41.45" customHeight="1">
      <c r="A15" s="14" t="s">
        <v>222</v>
      </c>
      <c r="C15" s="15"/>
      <c r="D15" s="15" t="s">
        <v>64</v>
      </c>
      <c r="E15" s="94">
        <v>162.01549953819045</v>
      </c>
      <c r="F15" s="81">
        <v>99.99992200823111</v>
      </c>
      <c r="G15" s="113" t="s">
        <v>415</v>
      </c>
      <c r="H15" s="15"/>
      <c r="I15" s="16" t="s">
        <v>222</v>
      </c>
      <c r="J15" s="66"/>
      <c r="K15" s="66"/>
      <c r="L15" s="115" t="s">
        <v>1171</v>
      </c>
      <c r="M15" s="95">
        <v>1.025992056847829</v>
      </c>
      <c r="N15" s="96">
        <v>7686.041015625</v>
      </c>
      <c r="O15" s="96">
        <v>4720.1162109375</v>
      </c>
      <c r="P15" s="77"/>
      <c r="Q15" s="97"/>
      <c r="R15" s="97"/>
      <c r="S15" s="98"/>
      <c r="T15" s="51">
        <v>0</v>
      </c>
      <c r="U15" s="51">
        <v>1</v>
      </c>
      <c r="V15" s="52">
        <v>0</v>
      </c>
      <c r="W15" s="52">
        <v>1</v>
      </c>
      <c r="X15" s="52">
        <v>0</v>
      </c>
      <c r="Y15" s="52">
        <v>0.701751</v>
      </c>
      <c r="Z15" s="52">
        <v>0</v>
      </c>
      <c r="AA15" s="52">
        <v>0</v>
      </c>
      <c r="AB15" s="82">
        <v>15</v>
      </c>
      <c r="AC15" s="82"/>
      <c r="AD15" s="99"/>
      <c r="AE15" s="85" t="s">
        <v>663</v>
      </c>
      <c r="AF15" s="85">
        <v>106</v>
      </c>
      <c r="AG15" s="85">
        <v>126</v>
      </c>
      <c r="AH15" s="85">
        <v>6290</v>
      </c>
      <c r="AI15" s="85">
        <v>6646</v>
      </c>
      <c r="AJ15" s="85"/>
      <c r="AK15" s="85" t="s">
        <v>757</v>
      </c>
      <c r="AL15" s="85" t="s">
        <v>841</v>
      </c>
      <c r="AM15" s="85"/>
      <c r="AN15" s="85"/>
      <c r="AO15" s="87">
        <v>40169.71686342593</v>
      </c>
      <c r="AP15" s="89" t="s">
        <v>930</v>
      </c>
      <c r="AQ15" s="85" t="b">
        <v>0</v>
      </c>
      <c r="AR15" s="85" t="b">
        <v>0</v>
      </c>
      <c r="AS15" s="85" t="b">
        <v>1</v>
      </c>
      <c r="AT15" s="85"/>
      <c r="AU15" s="85">
        <v>1</v>
      </c>
      <c r="AV15" s="89" t="s">
        <v>999</v>
      </c>
      <c r="AW15" s="85" t="b">
        <v>0</v>
      </c>
      <c r="AX15" s="85" t="s">
        <v>1062</v>
      </c>
      <c r="AY15" s="89" t="s">
        <v>1075</v>
      </c>
      <c r="AZ15" s="85" t="s">
        <v>66</v>
      </c>
      <c r="BA15" s="85" t="str">
        <f>REPLACE(INDEX(GroupVertices[Group],MATCH(Vertices[[#This Row],[Vertex]],GroupVertices[Vertex],0)),1,1,"")</f>
        <v>22</v>
      </c>
      <c r="BB15" s="51"/>
      <c r="BC15" s="51"/>
      <c r="BD15" s="51"/>
      <c r="BE15" s="51"/>
      <c r="BF15" s="51"/>
      <c r="BG15" s="51"/>
      <c r="BH15" s="133" t="s">
        <v>1657</v>
      </c>
      <c r="BI15" s="133" t="s">
        <v>1657</v>
      </c>
      <c r="BJ15" s="133" t="s">
        <v>1703</v>
      </c>
      <c r="BK15" s="133" t="s">
        <v>1703</v>
      </c>
      <c r="BL15" s="133">
        <v>0</v>
      </c>
      <c r="BM15" s="136">
        <v>0</v>
      </c>
      <c r="BN15" s="133">
        <v>0</v>
      </c>
      <c r="BO15" s="136">
        <v>0</v>
      </c>
      <c r="BP15" s="133">
        <v>0</v>
      </c>
      <c r="BQ15" s="136">
        <v>0</v>
      </c>
      <c r="BR15" s="133">
        <v>21</v>
      </c>
      <c r="BS15" s="136">
        <v>100</v>
      </c>
      <c r="BT15" s="133">
        <v>21</v>
      </c>
      <c r="BU15" s="2"/>
      <c r="BV15" s="3"/>
      <c r="BW15" s="3"/>
      <c r="BX15" s="3"/>
      <c r="BY15" s="3"/>
    </row>
    <row r="16" spans="1:77" ht="41.45" customHeight="1">
      <c r="A16" s="14" t="s">
        <v>223</v>
      </c>
      <c r="C16" s="15"/>
      <c r="D16" s="15" t="s">
        <v>64</v>
      </c>
      <c r="E16" s="94">
        <v>162.0012301220786</v>
      </c>
      <c r="F16" s="81">
        <v>99.99999381017707</v>
      </c>
      <c r="G16" s="113" t="s">
        <v>1016</v>
      </c>
      <c r="H16" s="15"/>
      <c r="I16" s="16" t="s">
        <v>223</v>
      </c>
      <c r="J16" s="66"/>
      <c r="K16" s="66"/>
      <c r="L16" s="115" t="s">
        <v>1172</v>
      </c>
      <c r="M16" s="95">
        <v>1.0020628616545897</v>
      </c>
      <c r="N16" s="96">
        <v>5033.99169921875</v>
      </c>
      <c r="O16" s="96">
        <v>9646.09375</v>
      </c>
      <c r="P16" s="77"/>
      <c r="Q16" s="97"/>
      <c r="R16" s="97"/>
      <c r="S16" s="98"/>
      <c r="T16" s="51">
        <v>1</v>
      </c>
      <c r="U16" s="51">
        <v>1</v>
      </c>
      <c r="V16" s="52">
        <v>0</v>
      </c>
      <c r="W16" s="52">
        <v>0.142857</v>
      </c>
      <c r="X16" s="52">
        <v>0</v>
      </c>
      <c r="Y16" s="52">
        <v>0.959104</v>
      </c>
      <c r="Z16" s="52">
        <v>0.5</v>
      </c>
      <c r="AA16" s="52">
        <v>0</v>
      </c>
      <c r="AB16" s="82">
        <v>16</v>
      </c>
      <c r="AC16" s="82"/>
      <c r="AD16" s="99"/>
      <c r="AE16" s="85" t="s">
        <v>664</v>
      </c>
      <c r="AF16" s="85">
        <v>56</v>
      </c>
      <c r="AG16" s="85">
        <v>10</v>
      </c>
      <c r="AH16" s="85">
        <v>590</v>
      </c>
      <c r="AI16" s="85">
        <v>848</v>
      </c>
      <c r="AJ16" s="85"/>
      <c r="AK16" s="85" t="s">
        <v>758</v>
      </c>
      <c r="AL16" s="85"/>
      <c r="AM16" s="85"/>
      <c r="AN16" s="85"/>
      <c r="AO16" s="87">
        <v>43086.79452546296</v>
      </c>
      <c r="AP16" s="89" t="s">
        <v>931</v>
      </c>
      <c r="AQ16" s="85" t="b">
        <v>1</v>
      </c>
      <c r="AR16" s="85" t="b">
        <v>0</v>
      </c>
      <c r="AS16" s="85" t="b">
        <v>0</v>
      </c>
      <c r="AT16" s="85"/>
      <c r="AU16" s="85">
        <v>0</v>
      </c>
      <c r="AV16" s="85"/>
      <c r="AW16" s="85" t="b">
        <v>0</v>
      </c>
      <c r="AX16" s="85" t="s">
        <v>1062</v>
      </c>
      <c r="AY16" s="89" t="s">
        <v>1076</v>
      </c>
      <c r="AZ16" s="85" t="s">
        <v>66</v>
      </c>
      <c r="BA16" s="85" t="str">
        <f>REPLACE(INDEX(GroupVertices[Group],MATCH(Vertices[[#This Row],[Vertex]],GroupVertices[Vertex],0)),1,1,"")</f>
        <v>7</v>
      </c>
      <c r="BB16" s="51"/>
      <c r="BC16" s="51"/>
      <c r="BD16" s="51"/>
      <c r="BE16" s="51"/>
      <c r="BF16" s="51"/>
      <c r="BG16" s="51"/>
      <c r="BH16" s="133" t="s">
        <v>1658</v>
      </c>
      <c r="BI16" s="133" t="s">
        <v>1658</v>
      </c>
      <c r="BJ16" s="133" t="s">
        <v>1704</v>
      </c>
      <c r="BK16" s="133" t="s">
        <v>1704</v>
      </c>
      <c r="BL16" s="133">
        <v>1</v>
      </c>
      <c r="BM16" s="136">
        <v>1.9607843137254901</v>
      </c>
      <c r="BN16" s="133">
        <v>0</v>
      </c>
      <c r="BO16" s="136">
        <v>0</v>
      </c>
      <c r="BP16" s="133">
        <v>0</v>
      </c>
      <c r="BQ16" s="136">
        <v>0</v>
      </c>
      <c r="BR16" s="133">
        <v>50</v>
      </c>
      <c r="BS16" s="136">
        <v>98.03921568627452</v>
      </c>
      <c r="BT16" s="133">
        <v>51</v>
      </c>
      <c r="BU16" s="2"/>
      <c r="BV16" s="3"/>
      <c r="BW16" s="3"/>
      <c r="BX16" s="3"/>
      <c r="BY16" s="3"/>
    </row>
    <row r="17" spans="1:77" ht="41.45" customHeight="1">
      <c r="A17" s="14" t="s">
        <v>224</v>
      </c>
      <c r="C17" s="15"/>
      <c r="D17" s="15" t="s">
        <v>64</v>
      </c>
      <c r="E17" s="94">
        <v>162.14699958839353</v>
      </c>
      <c r="F17" s="81">
        <v>99.99926031616006</v>
      </c>
      <c r="G17" s="113" t="s">
        <v>416</v>
      </c>
      <c r="H17" s="15"/>
      <c r="I17" s="16" t="s">
        <v>224</v>
      </c>
      <c r="J17" s="66"/>
      <c r="K17" s="66"/>
      <c r="L17" s="115" t="s">
        <v>1173</v>
      </c>
      <c r="M17" s="95">
        <v>1.2465119677234573</v>
      </c>
      <c r="N17" s="96">
        <v>6291.244140625</v>
      </c>
      <c r="O17" s="96">
        <v>8861.2158203125</v>
      </c>
      <c r="P17" s="77"/>
      <c r="Q17" s="97"/>
      <c r="R17" s="97"/>
      <c r="S17" s="98"/>
      <c r="T17" s="51">
        <v>0</v>
      </c>
      <c r="U17" s="51">
        <v>2</v>
      </c>
      <c r="V17" s="52">
        <v>0</v>
      </c>
      <c r="W17" s="52">
        <v>0.142857</v>
      </c>
      <c r="X17" s="52">
        <v>0</v>
      </c>
      <c r="Y17" s="52">
        <v>0.959104</v>
      </c>
      <c r="Z17" s="52">
        <v>0.5</v>
      </c>
      <c r="AA17" s="52">
        <v>0</v>
      </c>
      <c r="AB17" s="82">
        <v>17</v>
      </c>
      <c r="AC17" s="82"/>
      <c r="AD17" s="99"/>
      <c r="AE17" s="85" t="s">
        <v>665</v>
      </c>
      <c r="AF17" s="85">
        <v>1095</v>
      </c>
      <c r="AG17" s="85">
        <v>1195</v>
      </c>
      <c r="AH17" s="85">
        <v>511</v>
      </c>
      <c r="AI17" s="85">
        <v>736</v>
      </c>
      <c r="AJ17" s="85"/>
      <c r="AK17" s="85" t="s">
        <v>759</v>
      </c>
      <c r="AL17" s="85" t="s">
        <v>613</v>
      </c>
      <c r="AM17" s="85"/>
      <c r="AN17" s="85"/>
      <c r="AO17" s="87">
        <v>43399.291712962964</v>
      </c>
      <c r="AP17" s="89" t="s">
        <v>932</v>
      </c>
      <c r="AQ17" s="85" t="b">
        <v>1</v>
      </c>
      <c r="AR17" s="85" t="b">
        <v>0</v>
      </c>
      <c r="AS17" s="85" t="b">
        <v>0</v>
      </c>
      <c r="AT17" s="85"/>
      <c r="AU17" s="85">
        <v>1</v>
      </c>
      <c r="AV17" s="85"/>
      <c r="AW17" s="85" t="b">
        <v>0</v>
      </c>
      <c r="AX17" s="85" t="s">
        <v>1062</v>
      </c>
      <c r="AY17" s="89" t="s">
        <v>1077</v>
      </c>
      <c r="AZ17" s="85" t="s">
        <v>66</v>
      </c>
      <c r="BA17" s="85" t="str">
        <f>REPLACE(INDEX(GroupVertices[Group],MATCH(Vertices[[#This Row],[Vertex]],GroupVertices[Vertex],0)),1,1,"")</f>
        <v>7</v>
      </c>
      <c r="BB17" s="51"/>
      <c r="BC17" s="51"/>
      <c r="BD17" s="51"/>
      <c r="BE17" s="51"/>
      <c r="BF17" s="51"/>
      <c r="BG17" s="51"/>
      <c r="BH17" s="133" t="s">
        <v>1659</v>
      </c>
      <c r="BI17" s="133" t="s">
        <v>1659</v>
      </c>
      <c r="BJ17" s="133" t="s">
        <v>1705</v>
      </c>
      <c r="BK17" s="133" t="s">
        <v>1705</v>
      </c>
      <c r="BL17" s="133">
        <v>1</v>
      </c>
      <c r="BM17" s="136">
        <v>4.545454545454546</v>
      </c>
      <c r="BN17" s="133">
        <v>0</v>
      </c>
      <c r="BO17" s="136">
        <v>0</v>
      </c>
      <c r="BP17" s="133">
        <v>0</v>
      </c>
      <c r="BQ17" s="136">
        <v>0</v>
      </c>
      <c r="BR17" s="133">
        <v>21</v>
      </c>
      <c r="BS17" s="136">
        <v>95.45454545454545</v>
      </c>
      <c r="BT17" s="133">
        <v>22</v>
      </c>
      <c r="BU17" s="2"/>
      <c r="BV17" s="3"/>
      <c r="BW17" s="3"/>
      <c r="BX17" s="3"/>
      <c r="BY17" s="3"/>
    </row>
    <row r="18" spans="1:77" ht="41.45" customHeight="1">
      <c r="A18" s="14" t="s">
        <v>225</v>
      </c>
      <c r="C18" s="15"/>
      <c r="D18" s="15" t="s">
        <v>64</v>
      </c>
      <c r="E18" s="94">
        <v>162.0403480041783</v>
      </c>
      <c r="F18" s="81">
        <v>99.99979697380795</v>
      </c>
      <c r="G18" s="113" t="s">
        <v>417</v>
      </c>
      <c r="H18" s="15"/>
      <c r="I18" s="16" t="s">
        <v>225</v>
      </c>
      <c r="J18" s="66"/>
      <c r="K18" s="66"/>
      <c r="L18" s="115" t="s">
        <v>1174</v>
      </c>
      <c r="M18" s="95">
        <v>1.067661862270539</v>
      </c>
      <c r="N18" s="96">
        <v>1322.1583251953125</v>
      </c>
      <c r="O18" s="96">
        <v>2387.967041015625</v>
      </c>
      <c r="P18" s="77"/>
      <c r="Q18" s="97"/>
      <c r="R18" s="97"/>
      <c r="S18" s="98"/>
      <c r="T18" s="51">
        <v>0</v>
      </c>
      <c r="U18" s="51">
        <v>10</v>
      </c>
      <c r="V18" s="52">
        <v>90</v>
      </c>
      <c r="W18" s="52">
        <v>0.1</v>
      </c>
      <c r="X18" s="52">
        <v>0</v>
      </c>
      <c r="Y18" s="52">
        <v>5.135106</v>
      </c>
      <c r="Z18" s="52">
        <v>0</v>
      </c>
      <c r="AA18" s="52">
        <v>0</v>
      </c>
      <c r="AB18" s="82">
        <v>18</v>
      </c>
      <c r="AC18" s="82"/>
      <c r="AD18" s="99"/>
      <c r="AE18" s="85" t="s">
        <v>666</v>
      </c>
      <c r="AF18" s="85">
        <v>148</v>
      </c>
      <c r="AG18" s="85">
        <v>328</v>
      </c>
      <c r="AH18" s="85">
        <v>16448</v>
      </c>
      <c r="AI18" s="85">
        <v>24747</v>
      </c>
      <c r="AJ18" s="85"/>
      <c r="AK18" s="85" t="s">
        <v>760</v>
      </c>
      <c r="AL18" s="85"/>
      <c r="AM18" s="85"/>
      <c r="AN18" s="85"/>
      <c r="AO18" s="87">
        <v>42001.575532407405</v>
      </c>
      <c r="AP18" s="89" t="s">
        <v>933</v>
      </c>
      <c r="AQ18" s="85" t="b">
        <v>0</v>
      </c>
      <c r="AR18" s="85" t="b">
        <v>0</v>
      </c>
      <c r="AS18" s="85" t="b">
        <v>0</v>
      </c>
      <c r="AT18" s="85"/>
      <c r="AU18" s="85">
        <v>25</v>
      </c>
      <c r="AV18" s="89" t="s">
        <v>1000</v>
      </c>
      <c r="AW18" s="85" t="b">
        <v>0</v>
      </c>
      <c r="AX18" s="85" t="s">
        <v>1062</v>
      </c>
      <c r="AY18" s="89" t="s">
        <v>1078</v>
      </c>
      <c r="AZ18" s="85" t="s">
        <v>66</v>
      </c>
      <c r="BA18" s="85" t="str">
        <f>REPLACE(INDEX(GroupVertices[Group],MATCH(Vertices[[#This Row],[Vertex]],GroupVertices[Vertex],0)),1,1,"")</f>
        <v>2</v>
      </c>
      <c r="BB18" s="51"/>
      <c r="BC18" s="51"/>
      <c r="BD18" s="51"/>
      <c r="BE18" s="51"/>
      <c r="BF18" s="51" t="s">
        <v>386</v>
      </c>
      <c r="BG18" s="51" t="s">
        <v>386</v>
      </c>
      <c r="BH18" s="133" t="s">
        <v>1660</v>
      </c>
      <c r="BI18" s="133" t="s">
        <v>1660</v>
      </c>
      <c r="BJ18" s="133" t="s">
        <v>1706</v>
      </c>
      <c r="BK18" s="133" t="s">
        <v>1706</v>
      </c>
      <c r="BL18" s="133">
        <v>4</v>
      </c>
      <c r="BM18" s="136">
        <v>8.695652173913043</v>
      </c>
      <c r="BN18" s="133">
        <v>0</v>
      </c>
      <c r="BO18" s="136">
        <v>0</v>
      </c>
      <c r="BP18" s="133">
        <v>0</v>
      </c>
      <c r="BQ18" s="136">
        <v>0</v>
      </c>
      <c r="BR18" s="133">
        <v>42</v>
      </c>
      <c r="BS18" s="136">
        <v>91.30434782608695</v>
      </c>
      <c r="BT18" s="133">
        <v>46</v>
      </c>
      <c r="BU18" s="2"/>
      <c r="BV18" s="3"/>
      <c r="BW18" s="3"/>
      <c r="BX18" s="3"/>
      <c r="BY18" s="3"/>
    </row>
    <row r="19" spans="1:77" ht="41.45" customHeight="1">
      <c r="A19" s="14" t="s">
        <v>269</v>
      </c>
      <c r="C19" s="15"/>
      <c r="D19" s="15" t="s">
        <v>64</v>
      </c>
      <c r="E19" s="94">
        <v>241.04161717309137</v>
      </c>
      <c r="F19" s="81">
        <v>99.60227230875628</v>
      </c>
      <c r="G19" s="113" t="s">
        <v>1017</v>
      </c>
      <c r="H19" s="15"/>
      <c r="I19" s="16" t="s">
        <v>269</v>
      </c>
      <c r="J19" s="66"/>
      <c r="K19" s="66"/>
      <c r="L19" s="115" t="s">
        <v>1175</v>
      </c>
      <c r="M19" s="95">
        <v>133.5493819018202</v>
      </c>
      <c r="N19" s="96">
        <v>374.9317321777344</v>
      </c>
      <c r="O19" s="96">
        <v>3533.495361328125</v>
      </c>
      <c r="P19" s="77"/>
      <c r="Q19" s="97"/>
      <c r="R19" s="97"/>
      <c r="S19" s="98"/>
      <c r="T19" s="51">
        <v>1</v>
      </c>
      <c r="U19" s="51">
        <v>0</v>
      </c>
      <c r="V19" s="52">
        <v>0</v>
      </c>
      <c r="W19" s="52">
        <v>0.052632</v>
      </c>
      <c r="X19" s="52">
        <v>0</v>
      </c>
      <c r="Y19" s="52">
        <v>0.586484</v>
      </c>
      <c r="Z19" s="52">
        <v>0</v>
      </c>
      <c r="AA19" s="52">
        <v>0</v>
      </c>
      <c r="AB19" s="82">
        <v>19</v>
      </c>
      <c r="AC19" s="82"/>
      <c r="AD19" s="99"/>
      <c r="AE19" s="85" t="s">
        <v>667</v>
      </c>
      <c r="AF19" s="85">
        <v>72</v>
      </c>
      <c r="AG19" s="85">
        <v>642551</v>
      </c>
      <c r="AH19" s="85">
        <v>94685</v>
      </c>
      <c r="AI19" s="85">
        <v>54</v>
      </c>
      <c r="AJ19" s="85"/>
      <c r="AK19" s="85" t="s">
        <v>761</v>
      </c>
      <c r="AL19" s="85" t="s">
        <v>842</v>
      </c>
      <c r="AM19" s="89" t="s">
        <v>878</v>
      </c>
      <c r="AN19" s="85"/>
      <c r="AO19" s="87">
        <v>41564.4321412037</v>
      </c>
      <c r="AP19" s="89" t="s">
        <v>934</v>
      </c>
      <c r="AQ19" s="85" t="b">
        <v>0</v>
      </c>
      <c r="AR19" s="85" t="b">
        <v>0</v>
      </c>
      <c r="AS19" s="85" t="b">
        <v>1</v>
      </c>
      <c r="AT19" s="85"/>
      <c r="AU19" s="85">
        <v>809</v>
      </c>
      <c r="AV19" s="89" t="s">
        <v>1001</v>
      </c>
      <c r="AW19" s="85" t="b">
        <v>1</v>
      </c>
      <c r="AX19" s="85" t="s">
        <v>1062</v>
      </c>
      <c r="AY19" s="89" t="s">
        <v>1079</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270</v>
      </c>
      <c r="C20" s="15"/>
      <c r="D20" s="15" t="s">
        <v>64</v>
      </c>
      <c r="E20" s="94">
        <v>164.99424015153696</v>
      </c>
      <c r="F20" s="81">
        <v>99.98493335201009</v>
      </c>
      <c r="G20" s="113" t="s">
        <v>1018</v>
      </c>
      <c r="H20" s="15"/>
      <c r="I20" s="16" t="s">
        <v>270</v>
      </c>
      <c r="J20" s="66"/>
      <c r="K20" s="66"/>
      <c r="L20" s="115" t="s">
        <v>1176</v>
      </c>
      <c r="M20" s="95">
        <v>6.021211553436546</v>
      </c>
      <c r="N20" s="96">
        <v>445.744384765625</v>
      </c>
      <c r="O20" s="96">
        <v>1061.1903076171875</v>
      </c>
      <c r="P20" s="77"/>
      <c r="Q20" s="97"/>
      <c r="R20" s="97"/>
      <c r="S20" s="98"/>
      <c r="T20" s="51">
        <v>1</v>
      </c>
      <c r="U20" s="51">
        <v>0</v>
      </c>
      <c r="V20" s="52">
        <v>0</v>
      </c>
      <c r="W20" s="52">
        <v>0.052632</v>
      </c>
      <c r="X20" s="52">
        <v>0</v>
      </c>
      <c r="Y20" s="52">
        <v>0.586484</v>
      </c>
      <c r="Z20" s="52">
        <v>0</v>
      </c>
      <c r="AA20" s="52">
        <v>0</v>
      </c>
      <c r="AB20" s="82">
        <v>20</v>
      </c>
      <c r="AC20" s="82"/>
      <c r="AD20" s="99"/>
      <c r="AE20" s="85" t="s">
        <v>668</v>
      </c>
      <c r="AF20" s="85">
        <v>61</v>
      </c>
      <c r="AG20" s="85">
        <v>24341</v>
      </c>
      <c r="AH20" s="85">
        <v>18311</v>
      </c>
      <c r="AI20" s="85">
        <v>5</v>
      </c>
      <c r="AJ20" s="85"/>
      <c r="AK20" s="85" t="s">
        <v>762</v>
      </c>
      <c r="AL20" s="85" t="s">
        <v>834</v>
      </c>
      <c r="AM20" s="89" t="s">
        <v>879</v>
      </c>
      <c r="AN20" s="85"/>
      <c r="AO20" s="87">
        <v>42730.47729166667</v>
      </c>
      <c r="AP20" s="89" t="s">
        <v>935</v>
      </c>
      <c r="AQ20" s="85" t="b">
        <v>1</v>
      </c>
      <c r="AR20" s="85" t="b">
        <v>0</v>
      </c>
      <c r="AS20" s="85" t="b">
        <v>0</v>
      </c>
      <c r="AT20" s="85"/>
      <c r="AU20" s="85">
        <v>42</v>
      </c>
      <c r="AV20" s="85"/>
      <c r="AW20" s="85" t="b">
        <v>1</v>
      </c>
      <c r="AX20" s="85" t="s">
        <v>1062</v>
      </c>
      <c r="AY20" s="89" t="s">
        <v>1080</v>
      </c>
      <c r="AZ20" s="85" t="s">
        <v>65</v>
      </c>
      <c r="BA20" s="85" t="str">
        <f>REPLACE(INDEX(GroupVertices[Group],MATCH(Vertices[[#This Row],[Vertex]],GroupVertices[Vertex],0)),1,1,"")</f>
        <v>2</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271</v>
      </c>
      <c r="C21" s="15"/>
      <c r="D21" s="15" t="s">
        <v>64</v>
      </c>
      <c r="E21" s="94">
        <v>171.60134884794223</v>
      </c>
      <c r="F21" s="81">
        <v>99.95168719407961</v>
      </c>
      <c r="G21" s="113" t="s">
        <v>1019</v>
      </c>
      <c r="H21" s="15"/>
      <c r="I21" s="16" t="s">
        <v>271</v>
      </c>
      <c r="J21" s="66"/>
      <c r="K21" s="66"/>
      <c r="L21" s="115" t="s">
        <v>1177</v>
      </c>
      <c r="M21" s="95">
        <v>17.101047786402745</v>
      </c>
      <c r="N21" s="96">
        <v>2269.287353515625</v>
      </c>
      <c r="O21" s="96">
        <v>1242.715087890625</v>
      </c>
      <c r="P21" s="77"/>
      <c r="Q21" s="97"/>
      <c r="R21" s="97"/>
      <c r="S21" s="98"/>
      <c r="T21" s="51">
        <v>1</v>
      </c>
      <c r="U21" s="51">
        <v>0</v>
      </c>
      <c r="V21" s="52">
        <v>0</v>
      </c>
      <c r="W21" s="52">
        <v>0.052632</v>
      </c>
      <c r="X21" s="52">
        <v>0</v>
      </c>
      <c r="Y21" s="52">
        <v>0.586484</v>
      </c>
      <c r="Z21" s="52">
        <v>0</v>
      </c>
      <c r="AA21" s="52">
        <v>0</v>
      </c>
      <c r="AB21" s="82">
        <v>21</v>
      </c>
      <c r="AC21" s="82"/>
      <c r="AD21" s="99"/>
      <c r="AE21" s="85" t="s">
        <v>669</v>
      </c>
      <c r="AF21" s="85">
        <v>111</v>
      </c>
      <c r="AG21" s="85">
        <v>78052</v>
      </c>
      <c r="AH21" s="85">
        <v>35864</v>
      </c>
      <c r="AI21" s="85">
        <v>35</v>
      </c>
      <c r="AJ21" s="85"/>
      <c r="AK21" s="85" t="s">
        <v>763</v>
      </c>
      <c r="AL21" s="85" t="s">
        <v>843</v>
      </c>
      <c r="AM21" s="89" t="s">
        <v>880</v>
      </c>
      <c r="AN21" s="85"/>
      <c r="AO21" s="87">
        <v>42033.336018518516</v>
      </c>
      <c r="AP21" s="89" t="s">
        <v>936</v>
      </c>
      <c r="AQ21" s="85" t="b">
        <v>1</v>
      </c>
      <c r="AR21" s="85" t="b">
        <v>0</v>
      </c>
      <c r="AS21" s="85" t="b">
        <v>0</v>
      </c>
      <c r="AT21" s="85"/>
      <c r="AU21" s="85">
        <v>187</v>
      </c>
      <c r="AV21" s="89" t="s">
        <v>999</v>
      </c>
      <c r="AW21" s="85" t="b">
        <v>1</v>
      </c>
      <c r="AX21" s="85" t="s">
        <v>1062</v>
      </c>
      <c r="AY21" s="89" t="s">
        <v>1081</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272</v>
      </c>
      <c r="C22" s="15"/>
      <c r="D22" s="15" t="s">
        <v>64</v>
      </c>
      <c r="E22" s="94">
        <v>163.28387841344198</v>
      </c>
      <c r="F22" s="81">
        <v>99.99353968180968</v>
      </c>
      <c r="G22" s="113" t="s">
        <v>1020</v>
      </c>
      <c r="H22" s="15"/>
      <c r="I22" s="16" t="s">
        <v>272</v>
      </c>
      <c r="J22" s="66"/>
      <c r="K22" s="66"/>
      <c r="L22" s="115" t="s">
        <v>1178</v>
      </c>
      <c r="M22" s="95">
        <v>3.1530087088951655</v>
      </c>
      <c r="N22" s="96">
        <v>2198.52294921875</v>
      </c>
      <c r="O22" s="96">
        <v>3714.74658203125</v>
      </c>
      <c r="P22" s="77"/>
      <c r="Q22" s="97"/>
      <c r="R22" s="97"/>
      <c r="S22" s="98"/>
      <c r="T22" s="51">
        <v>1</v>
      </c>
      <c r="U22" s="51">
        <v>0</v>
      </c>
      <c r="V22" s="52">
        <v>0</v>
      </c>
      <c r="W22" s="52">
        <v>0.052632</v>
      </c>
      <c r="X22" s="52">
        <v>0</v>
      </c>
      <c r="Y22" s="52">
        <v>0.586484</v>
      </c>
      <c r="Z22" s="52">
        <v>0</v>
      </c>
      <c r="AA22" s="52">
        <v>0</v>
      </c>
      <c r="AB22" s="82">
        <v>22</v>
      </c>
      <c r="AC22" s="82"/>
      <c r="AD22" s="99"/>
      <c r="AE22" s="85" t="s">
        <v>670</v>
      </c>
      <c r="AF22" s="85">
        <v>275</v>
      </c>
      <c r="AG22" s="85">
        <v>10437</v>
      </c>
      <c r="AH22" s="85">
        <v>8110</v>
      </c>
      <c r="AI22" s="85">
        <v>1014</v>
      </c>
      <c r="AJ22" s="85"/>
      <c r="AK22" s="85" t="s">
        <v>764</v>
      </c>
      <c r="AL22" s="85" t="s">
        <v>844</v>
      </c>
      <c r="AM22" s="89" t="s">
        <v>881</v>
      </c>
      <c r="AN22" s="85"/>
      <c r="AO22" s="87">
        <v>40696.360972222225</v>
      </c>
      <c r="AP22" s="89" t="s">
        <v>937</v>
      </c>
      <c r="AQ22" s="85" t="b">
        <v>0</v>
      </c>
      <c r="AR22" s="85" t="b">
        <v>0</v>
      </c>
      <c r="AS22" s="85" t="b">
        <v>1</v>
      </c>
      <c r="AT22" s="85"/>
      <c r="AU22" s="85">
        <v>52</v>
      </c>
      <c r="AV22" s="89" t="s">
        <v>999</v>
      </c>
      <c r="AW22" s="85" t="b">
        <v>1</v>
      </c>
      <c r="AX22" s="85" t="s">
        <v>1062</v>
      </c>
      <c r="AY22" s="89" t="s">
        <v>1082</v>
      </c>
      <c r="AZ22" s="85" t="s">
        <v>65</v>
      </c>
      <c r="BA22" s="85" t="str">
        <f>REPLACE(INDEX(GroupVertices[Group],MATCH(Vertices[[#This Row],[Vertex]],GroupVertices[Vertex],0)),1,1,"")</f>
        <v>2</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273</v>
      </c>
      <c r="C23" s="15"/>
      <c r="D23" s="15" t="s">
        <v>64</v>
      </c>
      <c r="E23" s="94">
        <v>418.7425924044806</v>
      </c>
      <c r="F23" s="81">
        <v>98.70810286817206</v>
      </c>
      <c r="G23" s="113" t="s">
        <v>1021</v>
      </c>
      <c r="H23" s="15"/>
      <c r="I23" s="16" t="s">
        <v>273</v>
      </c>
      <c r="J23" s="66"/>
      <c r="K23" s="66"/>
      <c r="L23" s="115" t="s">
        <v>1179</v>
      </c>
      <c r="M23" s="95">
        <v>431.54625080052466</v>
      </c>
      <c r="N23" s="96">
        <v>220.05596923828125</v>
      </c>
      <c r="O23" s="96">
        <v>2275.763427734375</v>
      </c>
      <c r="P23" s="77"/>
      <c r="Q23" s="97"/>
      <c r="R23" s="97"/>
      <c r="S23" s="98"/>
      <c r="T23" s="51">
        <v>1</v>
      </c>
      <c r="U23" s="51">
        <v>0</v>
      </c>
      <c r="V23" s="52">
        <v>0</v>
      </c>
      <c r="W23" s="52">
        <v>0.052632</v>
      </c>
      <c r="X23" s="52">
        <v>0</v>
      </c>
      <c r="Y23" s="52">
        <v>0.586484</v>
      </c>
      <c r="Z23" s="52">
        <v>0</v>
      </c>
      <c r="AA23" s="52">
        <v>0</v>
      </c>
      <c r="AB23" s="82">
        <v>23</v>
      </c>
      <c r="AC23" s="82"/>
      <c r="AD23" s="99"/>
      <c r="AE23" s="85" t="s">
        <v>671</v>
      </c>
      <c r="AF23" s="85">
        <v>16</v>
      </c>
      <c r="AG23" s="85">
        <v>2087131</v>
      </c>
      <c r="AH23" s="85">
        <v>234238</v>
      </c>
      <c r="AI23" s="85">
        <v>559</v>
      </c>
      <c r="AJ23" s="85"/>
      <c r="AK23" s="85" t="s">
        <v>765</v>
      </c>
      <c r="AL23" s="85" t="s">
        <v>834</v>
      </c>
      <c r="AM23" s="85"/>
      <c r="AN23" s="85"/>
      <c r="AO23" s="87">
        <v>41277.17760416667</v>
      </c>
      <c r="AP23" s="89" t="s">
        <v>938</v>
      </c>
      <c r="AQ23" s="85" t="b">
        <v>0</v>
      </c>
      <c r="AR23" s="85" t="b">
        <v>0</v>
      </c>
      <c r="AS23" s="85" t="b">
        <v>0</v>
      </c>
      <c r="AT23" s="85"/>
      <c r="AU23" s="85">
        <v>2550</v>
      </c>
      <c r="AV23" s="89" t="s">
        <v>999</v>
      </c>
      <c r="AW23" s="85" t="b">
        <v>1</v>
      </c>
      <c r="AX23" s="85" t="s">
        <v>1062</v>
      </c>
      <c r="AY23" s="89" t="s">
        <v>1083</v>
      </c>
      <c r="AZ23" s="85" t="s">
        <v>65</v>
      </c>
      <c r="BA23" s="85" t="str">
        <f>REPLACE(INDEX(GroupVertices[Group],MATCH(Vertices[[#This Row],[Vertex]],GroupVertices[Vertex],0)),1,1,"")</f>
        <v>2</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274</v>
      </c>
      <c r="C24" s="15"/>
      <c r="D24" s="15" t="s">
        <v>64</v>
      </c>
      <c r="E24" s="94">
        <v>288.10940923020195</v>
      </c>
      <c r="F24" s="81">
        <v>99.36543297099554</v>
      </c>
      <c r="G24" s="113" t="s">
        <v>1022</v>
      </c>
      <c r="H24" s="15"/>
      <c r="I24" s="16" t="s">
        <v>274</v>
      </c>
      <c r="J24" s="66"/>
      <c r="K24" s="66"/>
      <c r="L24" s="115" t="s">
        <v>1180</v>
      </c>
      <c r="M24" s="95">
        <v>212.4800385328857</v>
      </c>
      <c r="N24" s="96">
        <v>1727.7052001953125</v>
      </c>
      <c r="O24" s="96">
        <v>422.3870849609375</v>
      </c>
      <c r="P24" s="77"/>
      <c r="Q24" s="97"/>
      <c r="R24" s="97"/>
      <c r="S24" s="98"/>
      <c r="T24" s="51">
        <v>1</v>
      </c>
      <c r="U24" s="51">
        <v>0</v>
      </c>
      <c r="V24" s="52">
        <v>0</v>
      </c>
      <c r="W24" s="52">
        <v>0.052632</v>
      </c>
      <c r="X24" s="52">
        <v>0</v>
      </c>
      <c r="Y24" s="52">
        <v>0.586484</v>
      </c>
      <c r="Z24" s="52">
        <v>0</v>
      </c>
      <c r="AA24" s="52">
        <v>0</v>
      </c>
      <c r="AB24" s="82">
        <v>24</v>
      </c>
      <c r="AC24" s="82"/>
      <c r="AD24" s="99"/>
      <c r="AE24" s="85" t="s">
        <v>672</v>
      </c>
      <c r="AF24" s="85">
        <v>67</v>
      </c>
      <c r="AG24" s="85">
        <v>1025178</v>
      </c>
      <c r="AH24" s="85">
        <v>107478</v>
      </c>
      <c r="AI24" s="85">
        <v>221</v>
      </c>
      <c r="AJ24" s="85"/>
      <c r="AK24" s="85" t="s">
        <v>766</v>
      </c>
      <c r="AL24" s="85" t="s">
        <v>834</v>
      </c>
      <c r="AM24" s="89" t="s">
        <v>882</v>
      </c>
      <c r="AN24" s="85"/>
      <c r="AO24" s="87">
        <v>41215.26872685185</v>
      </c>
      <c r="AP24" s="89" t="s">
        <v>939</v>
      </c>
      <c r="AQ24" s="85" t="b">
        <v>0</v>
      </c>
      <c r="AR24" s="85" t="b">
        <v>0</v>
      </c>
      <c r="AS24" s="85" t="b">
        <v>1</v>
      </c>
      <c r="AT24" s="85"/>
      <c r="AU24" s="85">
        <v>1210</v>
      </c>
      <c r="AV24" s="89" t="s">
        <v>1001</v>
      </c>
      <c r="AW24" s="85" t="b">
        <v>1</v>
      </c>
      <c r="AX24" s="85" t="s">
        <v>1062</v>
      </c>
      <c r="AY24" s="89" t="s">
        <v>1084</v>
      </c>
      <c r="AZ24" s="85" t="s">
        <v>65</v>
      </c>
      <c r="BA24" s="85" t="str">
        <f>REPLACE(INDEX(GroupVertices[Group],MATCH(Vertices[[#This Row],[Vertex]],GroupVertices[Vertex],0)),1,1,"")</f>
        <v>2</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275</v>
      </c>
      <c r="C25" s="15"/>
      <c r="D25" s="15" t="s">
        <v>64</v>
      </c>
      <c r="E25" s="94">
        <v>352.4536508203065</v>
      </c>
      <c r="F25" s="81">
        <v>99.04166066511752</v>
      </c>
      <c r="G25" s="113" t="s">
        <v>1023</v>
      </c>
      <c r="H25" s="15"/>
      <c r="I25" s="16" t="s">
        <v>275</v>
      </c>
      <c r="J25" s="66"/>
      <c r="K25" s="66"/>
      <c r="L25" s="115" t="s">
        <v>1181</v>
      </c>
      <c r="M25" s="95">
        <v>320.38255567183484</v>
      </c>
      <c r="N25" s="96">
        <v>1030.9969482421875</v>
      </c>
      <c r="O25" s="96">
        <v>378.84466552734375</v>
      </c>
      <c r="P25" s="77"/>
      <c r="Q25" s="97"/>
      <c r="R25" s="97"/>
      <c r="S25" s="98"/>
      <c r="T25" s="51">
        <v>1</v>
      </c>
      <c r="U25" s="51">
        <v>0</v>
      </c>
      <c r="V25" s="52">
        <v>0</v>
      </c>
      <c r="W25" s="52">
        <v>0.052632</v>
      </c>
      <c r="X25" s="52">
        <v>0</v>
      </c>
      <c r="Y25" s="52">
        <v>0.586484</v>
      </c>
      <c r="Z25" s="52">
        <v>0</v>
      </c>
      <c r="AA25" s="52">
        <v>0</v>
      </c>
      <c r="AB25" s="82">
        <v>25</v>
      </c>
      <c r="AC25" s="82"/>
      <c r="AD25" s="99"/>
      <c r="AE25" s="85" t="s">
        <v>673</v>
      </c>
      <c r="AF25" s="85">
        <v>238</v>
      </c>
      <c r="AG25" s="85">
        <v>1548250</v>
      </c>
      <c r="AH25" s="85">
        <v>206794</v>
      </c>
      <c r="AI25" s="85">
        <v>3195</v>
      </c>
      <c r="AJ25" s="85"/>
      <c r="AK25" s="85" t="s">
        <v>767</v>
      </c>
      <c r="AL25" s="85" t="s">
        <v>843</v>
      </c>
      <c r="AM25" s="89" t="s">
        <v>880</v>
      </c>
      <c r="AN25" s="85"/>
      <c r="AO25" s="87">
        <v>40539.49694444444</v>
      </c>
      <c r="AP25" s="89" t="s">
        <v>940</v>
      </c>
      <c r="AQ25" s="85" t="b">
        <v>0</v>
      </c>
      <c r="AR25" s="85" t="b">
        <v>0</v>
      </c>
      <c r="AS25" s="85" t="b">
        <v>1</v>
      </c>
      <c r="AT25" s="85"/>
      <c r="AU25" s="85">
        <v>2586</v>
      </c>
      <c r="AV25" s="89" t="s">
        <v>1002</v>
      </c>
      <c r="AW25" s="85" t="b">
        <v>1</v>
      </c>
      <c r="AX25" s="85" t="s">
        <v>1062</v>
      </c>
      <c r="AY25" s="89" t="s">
        <v>1085</v>
      </c>
      <c r="AZ25" s="85" t="s">
        <v>65</v>
      </c>
      <c r="BA25" s="85" t="str">
        <f>REPLACE(INDEX(GroupVertices[Group],MATCH(Vertices[[#This Row],[Vertex]],GroupVertices[Vertex],0)),1,1,"")</f>
        <v>2</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4" t="s">
        <v>276</v>
      </c>
      <c r="C26" s="15"/>
      <c r="D26" s="15" t="s">
        <v>64</v>
      </c>
      <c r="E26" s="94">
        <v>169.19326186686146</v>
      </c>
      <c r="F26" s="81">
        <v>99.96380439144416</v>
      </c>
      <c r="G26" s="113" t="s">
        <v>1024</v>
      </c>
      <c r="H26" s="15"/>
      <c r="I26" s="16" t="s">
        <v>276</v>
      </c>
      <c r="J26" s="66"/>
      <c r="K26" s="66"/>
      <c r="L26" s="115" t="s">
        <v>1182</v>
      </c>
      <c r="M26" s="95">
        <v>13.062789811378146</v>
      </c>
      <c r="N26" s="96">
        <v>2449.397705078125</v>
      </c>
      <c r="O26" s="96">
        <v>2500.2138671875</v>
      </c>
      <c r="P26" s="77"/>
      <c r="Q26" s="97"/>
      <c r="R26" s="97"/>
      <c r="S26" s="98"/>
      <c r="T26" s="51">
        <v>1</v>
      </c>
      <c r="U26" s="51">
        <v>0</v>
      </c>
      <c r="V26" s="52">
        <v>0</v>
      </c>
      <c r="W26" s="52">
        <v>0.052632</v>
      </c>
      <c r="X26" s="52">
        <v>0</v>
      </c>
      <c r="Y26" s="52">
        <v>0.586484</v>
      </c>
      <c r="Z26" s="52">
        <v>0</v>
      </c>
      <c r="AA26" s="52">
        <v>0</v>
      </c>
      <c r="AB26" s="82">
        <v>26</v>
      </c>
      <c r="AC26" s="82"/>
      <c r="AD26" s="99"/>
      <c r="AE26" s="85" t="s">
        <v>674</v>
      </c>
      <c r="AF26" s="85">
        <v>162</v>
      </c>
      <c r="AG26" s="85">
        <v>58476</v>
      </c>
      <c r="AH26" s="85">
        <v>4860</v>
      </c>
      <c r="AI26" s="85">
        <v>222</v>
      </c>
      <c r="AJ26" s="85"/>
      <c r="AK26" s="85" t="s">
        <v>768</v>
      </c>
      <c r="AL26" s="85" t="s">
        <v>843</v>
      </c>
      <c r="AM26" s="89" t="s">
        <v>883</v>
      </c>
      <c r="AN26" s="85"/>
      <c r="AO26" s="87">
        <v>41830.43282407407</v>
      </c>
      <c r="AP26" s="89" t="s">
        <v>941</v>
      </c>
      <c r="AQ26" s="85" t="b">
        <v>0</v>
      </c>
      <c r="AR26" s="85" t="b">
        <v>0</v>
      </c>
      <c r="AS26" s="85" t="b">
        <v>1</v>
      </c>
      <c r="AT26" s="85"/>
      <c r="AU26" s="85">
        <v>234</v>
      </c>
      <c r="AV26" s="89" t="s">
        <v>999</v>
      </c>
      <c r="AW26" s="85" t="b">
        <v>1</v>
      </c>
      <c r="AX26" s="85" t="s">
        <v>1062</v>
      </c>
      <c r="AY26" s="89" t="s">
        <v>1086</v>
      </c>
      <c r="AZ26" s="85" t="s">
        <v>65</v>
      </c>
      <c r="BA26" s="85" t="str">
        <f>REPLACE(INDEX(GroupVertices[Group],MATCH(Vertices[[#This Row],[Vertex]],GroupVertices[Vertex],0)),1,1,"")</f>
        <v>2</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277</v>
      </c>
      <c r="C27" s="15"/>
      <c r="D27" s="15" t="s">
        <v>64</v>
      </c>
      <c r="E27" s="94">
        <v>471.1830656521144</v>
      </c>
      <c r="F27" s="81">
        <v>98.44422885978943</v>
      </c>
      <c r="G27" s="113" t="s">
        <v>1025</v>
      </c>
      <c r="H27" s="15"/>
      <c r="I27" s="16" t="s">
        <v>277</v>
      </c>
      <c r="J27" s="66"/>
      <c r="K27" s="66"/>
      <c r="L27" s="115" t="s">
        <v>1183</v>
      </c>
      <c r="M27" s="95">
        <v>519.4866619941756</v>
      </c>
      <c r="N27" s="96">
        <v>1613.32275390625</v>
      </c>
      <c r="O27" s="96">
        <v>4423.0869140625</v>
      </c>
      <c r="P27" s="77"/>
      <c r="Q27" s="97"/>
      <c r="R27" s="97"/>
      <c r="S27" s="98"/>
      <c r="T27" s="51">
        <v>1</v>
      </c>
      <c r="U27" s="51">
        <v>0</v>
      </c>
      <c r="V27" s="52">
        <v>0</v>
      </c>
      <c r="W27" s="52">
        <v>0.052632</v>
      </c>
      <c r="X27" s="52">
        <v>0</v>
      </c>
      <c r="Y27" s="52">
        <v>0.586484</v>
      </c>
      <c r="Z27" s="52">
        <v>0</v>
      </c>
      <c r="AA27" s="52">
        <v>0</v>
      </c>
      <c r="AB27" s="82">
        <v>27</v>
      </c>
      <c r="AC27" s="82"/>
      <c r="AD27" s="99"/>
      <c r="AE27" s="85" t="s">
        <v>675</v>
      </c>
      <c r="AF27" s="85">
        <v>24</v>
      </c>
      <c r="AG27" s="85">
        <v>2513434</v>
      </c>
      <c r="AH27" s="85">
        <v>143382</v>
      </c>
      <c r="AI27" s="85">
        <v>69</v>
      </c>
      <c r="AJ27" s="85"/>
      <c r="AK27" s="85" t="s">
        <v>769</v>
      </c>
      <c r="AL27" s="85" t="s">
        <v>834</v>
      </c>
      <c r="AM27" s="89" t="s">
        <v>884</v>
      </c>
      <c r="AN27" s="85"/>
      <c r="AO27" s="87">
        <v>41292.544965277775</v>
      </c>
      <c r="AP27" s="89" t="s">
        <v>942</v>
      </c>
      <c r="AQ27" s="85" t="b">
        <v>0</v>
      </c>
      <c r="AR27" s="85" t="b">
        <v>0</v>
      </c>
      <c r="AS27" s="85" t="b">
        <v>1</v>
      </c>
      <c r="AT27" s="85"/>
      <c r="AU27" s="85">
        <v>2375</v>
      </c>
      <c r="AV27" s="89" t="s">
        <v>999</v>
      </c>
      <c r="AW27" s="85" t="b">
        <v>1</v>
      </c>
      <c r="AX27" s="85" t="s">
        <v>1062</v>
      </c>
      <c r="AY27" s="89" t="s">
        <v>1087</v>
      </c>
      <c r="AZ27" s="85" t="s">
        <v>65</v>
      </c>
      <c r="BA27" s="85" t="str">
        <f>REPLACE(INDEX(GroupVertices[Group],MATCH(Vertices[[#This Row],[Vertex]],GroupVertices[Vertex],0)),1,1,"")</f>
        <v>2</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278</v>
      </c>
      <c r="C28" s="15"/>
      <c r="D28" s="15" t="s">
        <v>64</v>
      </c>
      <c r="E28" s="94">
        <v>373.5155550257973</v>
      </c>
      <c r="F28" s="81">
        <v>98.93567975490282</v>
      </c>
      <c r="G28" s="113" t="s">
        <v>1026</v>
      </c>
      <c r="H28" s="15"/>
      <c r="I28" s="16" t="s">
        <v>278</v>
      </c>
      <c r="J28" s="66"/>
      <c r="K28" s="66"/>
      <c r="L28" s="115" t="s">
        <v>1184</v>
      </c>
      <c r="M28" s="95">
        <v>355.702460349387</v>
      </c>
      <c r="N28" s="96">
        <v>916.7130737304688</v>
      </c>
      <c r="O28" s="96">
        <v>4353.35107421875</v>
      </c>
      <c r="P28" s="77"/>
      <c r="Q28" s="97"/>
      <c r="R28" s="97"/>
      <c r="S28" s="98"/>
      <c r="T28" s="51">
        <v>1</v>
      </c>
      <c r="U28" s="51">
        <v>0</v>
      </c>
      <c r="V28" s="52">
        <v>0</v>
      </c>
      <c r="W28" s="52">
        <v>0.052632</v>
      </c>
      <c r="X28" s="52">
        <v>0</v>
      </c>
      <c r="Y28" s="52">
        <v>0.586484</v>
      </c>
      <c r="Z28" s="52">
        <v>0</v>
      </c>
      <c r="AA28" s="52">
        <v>0</v>
      </c>
      <c r="AB28" s="82">
        <v>28</v>
      </c>
      <c r="AC28" s="82"/>
      <c r="AD28" s="99"/>
      <c r="AE28" s="85" t="s">
        <v>676</v>
      </c>
      <c r="AF28" s="85">
        <v>298</v>
      </c>
      <c r="AG28" s="85">
        <v>1719468</v>
      </c>
      <c r="AH28" s="85">
        <v>12522</v>
      </c>
      <c r="AI28" s="85">
        <v>1402</v>
      </c>
      <c r="AJ28" s="85"/>
      <c r="AK28" s="85" t="s">
        <v>770</v>
      </c>
      <c r="AL28" s="85"/>
      <c r="AM28" s="89" t="s">
        <v>885</v>
      </c>
      <c r="AN28" s="85"/>
      <c r="AO28" s="87">
        <v>41283.27260416667</v>
      </c>
      <c r="AP28" s="89" t="s">
        <v>943</v>
      </c>
      <c r="AQ28" s="85" t="b">
        <v>1</v>
      </c>
      <c r="AR28" s="85" t="b">
        <v>0</v>
      </c>
      <c r="AS28" s="85" t="b">
        <v>1</v>
      </c>
      <c r="AT28" s="85"/>
      <c r="AU28" s="85">
        <v>1348</v>
      </c>
      <c r="AV28" s="89" t="s">
        <v>999</v>
      </c>
      <c r="AW28" s="85" t="b">
        <v>1</v>
      </c>
      <c r="AX28" s="85" t="s">
        <v>1062</v>
      </c>
      <c r="AY28" s="89" t="s">
        <v>1088</v>
      </c>
      <c r="AZ28" s="85" t="s">
        <v>65</v>
      </c>
      <c r="BA28" s="85" t="str">
        <f>REPLACE(INDEX(GroupVertices[Group],MATCH(Vertices[[#This Row],[Vertex]],GroupVertices[Vertex],0)),1,1,"")</f>
        <v>2</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226</v>
      </c>
      <c r="C29" s="15"/>
      <c r="D29" s="15" t="s">
        <v>64</v>
      </c>
      <c r="E29" s="94">
        <v>162.04797476106566</v>
      </c>
      <c r="F29" s="81">
        <v>99.99975859690579</v>
      </c>
      <c r="G29" s="113" t="s">
        <v>418</v>
      </c>
      <c r="H29" s="15"/>
      <c r="I29" s="16" t="s">
        <v>226</v>
      </c>
      <c r="J29" s="66"/>
      <c r="K29" s="66"/>
      <c r="L29" s="115" t="s">
        <v>1185</v>
      </c>
      <c r="M29" s="95">
        <v>1.0804516045289945</v>
      </c>
      <c r="N29" s="96">
        <v>1040.34423828125</v>
      </c>
      <c r="O29" s="96">
        <v>6602.28125</v>
      </c>
      <c r="P29" s="77"/>
      <c r="Q29" s="97"/>
      <c r="R29" s="97"/>
      <c r="S29" s="98"/>
      <c r="T29" s="51">
        <v>1</v>
      </c>
      <c r="U29" s="51">
        <v>1</v>
      </c>
      <c r="V29" s="52">
        <v>0</v>
      </c>
      <c r="W29" s="52">
        <v>0</v>
      </c>
      <c r="X29" s="52">
        <v>0</v>
      </c>
      <c r="Y29" s="52">
        <v>0.999995</v>
      </c>
      <c r="Z29" s="52">
        <v>0</v>
      </c>
      <c r="AA29" s="52" t="s">
        <v>1908</v>
      </c>
      <c r="AB29" s="82">
        <v>29</v>
      </c>
      <c r="AC29" s="82"/>
      <c r="AD29" s="99"/>
      <c r="AE29" s="85" t="s">
        <v>677</v>
      </c>
      <c r="AF29" s="85">
        <v>810</v>
      </c>
      <c r="AG29" s="85">
        <v>390</v>
      </c>
      <c r="AH29" s="85">
        <v>1490</v>
      </c>
      <c r="AI29" s="85">
        <v>4442</v>
      </c>
      <c r="AJ29" s="85"/>
      <c r="AK29" s="85" t="s">
        <v>771</v>
      </c>
      <c r="AL29" s="85" t="s">
        <v>618</v>
      </c>
      <c r="AM29" s="85"/>
      <c r="AN29" s="85"/>
      <c r="AO29" s="87">
        <v>40386.272210648145</v>
      </c>
      <c r="AP29" s="85"/>
      <c r="AQ29" s="85" t="b">
        <v>0</v>
      </c>
      <c r="AR29" s="85" t="b">
        <v>0</v>
      </c>
      <c r="AS29" s="85" t="b">
        <v>1</v>
      </c>
      <c r="AT29" s="85"/>
      <c r="AU29" s="85">
        <v>5</v>
      </c>
      <c r="AV29" s="89" t="s">
        <v>1003</v>
      </c>
      <c r="AW29" s="85" t="b">
        <v>0</v>
      </c>
      <c r="AX29" s="85" t="s">
        <v>1062</v>
      </c>
      <c r="AY29" s="89" t="s">
        <v>1089</v>
      </c>
      <c r="AZ29" s="85" t="s">
        <v>66</v>
      </c>
      <c r="BA29" s="85" t="str">
        <f>REPLACE(INDEX(GroupVertices[Group],MATCH(Vertices[[#This Row],[Vertex]],GroupVertices[Vertex],0)),1,1,"")</f>
        <v>1</v>
      </c>
      <c r="BB29" s="51" t="s">
        <v>364</v>
      </c>
      <c r="BC29" s="51" t="s">
        <v>364</v>
      </c>
      <c r="BD29" s="51" t="s">
        <v>376</v>
      </c>
      <c r="BE29" s="51" t="s">
        <v>376</v>
      </c>
      <c r="BF29" s="51"/>
      <c r="BG29" s="51"/>
      <c r="BH29" s="133" t="s">
        <v>1661</v>
      </c>
      <c r="BI29" s="133" t="s">
        <v>1661</v>
      </c>
      <c r="BJ29" s="133" t="s">
        <v>1707</v>
      </c>
      <c r="BK29" s="133" t="s">
        <v>1707</v>
      </c>
      <c r="BL29" s="133">
        <v>0</v>
      </c>
      <c r="BM29" s="136">
        <v>0</v>
      </c>
      <c r="BN29" s="133">
        <v>3</v>
      </c>
      <c r="BO29" s="136">
        <v>8.333333333333334</v>
      </c>
      <c r="BP29" s="133">
        <v>0</v>
      </c>
      <c r="BQ29" s="136">
        <v>0</v>
      </c>
      <c r="BR29" s="133">
        <v>33</v>
      </c>
      <c r="BS29" s="136">
        <v>91.66666666666667</v>
      </c>
      <c r="BT29" s="133">
        <v>36</v>
      </c>
      <c r="BU29" s="2"/>
      <c r="BV29" s="3"/>
      <c r="BW29" s="3"/>
      <c r="BX29" s="3"/>
      <c r="BY29" s="3"/>
    </row>
    <row r="30" spans="1:77" ht="41.45" customHeight="1">
      <c r="A30" s="14" t="s">
        <v>227</v>
      </c>
      <c r="C30" s="15"/>
      <c r="D30" s="15" t="s">
        <v>64</v>
      </c>
      <c r="E30" s="94">
        <v>162.00110710987076</v>
      </c>
      <c r="F30" s="81">
        <v>99.99999442915936</v>
      </c>
      <c r="G30" s="113" t="s">
        <v>1027</v>
      </c>
      <c r="H30" s="15"/>
      <c r="I30" s="16" t="s">
        <v>227</v>
      </c>
      <c r="J30" s="66"/>
      <c r="K30" s="66"/>
      <c r="L30" s="115" t="s">
        <v>1186</v>
      </c>
      <c r="M30" s="95">
        <v>1.0018565754891307</v>
      </c>
      <c r="N30" s="96">
        <v>476.72296142578125</v>
      </c>
      <c r="O30" s="96">
        <v>7819.8056640625</v>
      </c>
      <c r="P30" s="77"/>
      <c r="Q30" s="97"/>
      <c r="R30" s="97"/>
      <c r="S30" s="98"/>
      <c r="T30" s="51">
        <v>1</v>
      </c>
      <c r="U30" s="51">
        <v>1</v>
      </c>
      <c r="V30" s="52">
        <v>0</v>
      </c>
      <c r="W30" s="52">
        <v>0</v>
      </c>
      <c r="X30" s="52">
        <v>0</v>
      </c>
      <c r="Y30" s="52">
        <v>0.999995</v>
      </c>
      <c r="Z30" s="52">
        <v>0</v>
      </c>
      <c r="AA30" s="52" t="s">
        <v>1908</v>
      </c>
      <c r="AB30" s="82">
        <v>30</v>
      </c>
      <c r="AC30" s="82"/>
      <c r="AD30" s="99"/>
      <c r="AE30" s="85" t="s">
        <v>678</v>
      </c>
      <c r="AF30" s="85">
        <v>31</v>
      </c>
      <c r="AG30" s="85">
        <v>9</v>
      </c>
      <c r="AH30" s="85">
        <v>7</v>
      </c>
      <c r="AI30" s="85">
        <v>1</v>
      </c>
      <c r="AJ30" s="85"/>
      <c r="AK30" s="85" t="s">
        <v>772</v>
      </c>
      <c r="AL30" s="85" t="s">
        <v>845</v>
      </c>
      <c r="AM30" s="89" t="s">
        <v>886</v>
      </c>
      <c r="AN30" s="85"/>
      <c r="AO30" s="87">
        <v>41826.82813657408</v>
      </c>
      <c r="AP30" s="85"/>
      <c r="AQ30" s="85" t="b">
        <v>1</v>
      </c>
      <c r="AR30" s="85" t="b">
        <v>0</v>
      </c>
      <c r="AS30" s="85" t="b">
        <v>0</v>
      </c>
      <c r="AT30" s="85"/>
      <c r="AU30" s="85">
        <v>0</v>
      </c>
      <c r="AV30" s="89" t="s">
        <v>999</v>
      </c>
      <c r="AW30" s="85" t="b">
        <v>0</v>
      </c>
      <c r="AX30" s="85" t="s">
        <v>1062</v>
      </c>
      <c r="AY30" s="89" t="s">
        <v>1090</v>
      </c>
      <c r="AZ30" s="85" t="s">
        <v>66</v>
      </c>
      <c r="BA30" s="85" t="str">
        <f>REPLACE(INDEX(GroupVertices[Group],MATCH(Vertices[[#This Row],[Vertex]],GroupVertices[Vertex],0)),1,1,"")</f>
        <v>1</v>
      </c>
      <c r="BB30" s="51"/>
      <c r="BC30" s="51"/>
      <c r="BD30" s="51"/>
      <c r="BE30" s="51"/>
      <c r="BF30" s="51" t="s">
        <v>1644</v>
      </c>
      <c r="BG30" s="51" t="s">
        <v>1644</v>
      </c>
      <c r="BH30" s="133" t="s">
        <v>1662</v>
      </c>
      <c r="BI30" s="133" t="s">
        <v>1662</v>
      </c>
      <c r="BJ30" s="133" t="s">
        <v>1708</v>
      </c>
      <c r="BK30" s="133" t="s">
        <v>1708</v>
      </c>
      <c r="BL30" s="133">
        <v>0</v>
      </c>
      <c r="BM30" s="136">
        <v>0</v>
      </c>
      <c r="BN30" s="133">
        <v>0</v>
      </c>
      <c r="BO30" s="136">
        <v>0</v>
      </c>
      <c r="BP30" s="133">
        <v>0</v>
      </c>
      <c r="BQ30" s="136">
        <v>0</v>
      </c>
      <c r="BR30" s="133">
        <v>37</v>
      </c>
      <c r="BS30" s="136">
        <v>100</v>
      </c>
      <c r="BT30" s="133">
        <v>37</v>
      </c>
      <c r="BU30" s="2"/>
      <c r="BV30" s="3"/>
      <c r="BW30" s="3"/>
      <c r="BX30" s="3"/>
      <c r="BY30" s="3"/>
    </row>
    <row r="31" spans="1:77" ht="41.45" customHeight="1">
      <c r="A31" s="14" t="s">
        <v>228</v>
      </c>
      <c r="C31" s="15"/>
      <c r="D31" s="15" t="s">
        <v>64</v>
      </c>
      <c r="E31" s="94">
        <v>162</v>
      </c>
      <c r="F31" s="81">
        <v>100</v>
      </c>
      <c r="G31" s="113" t="s">
        <v>419</v>
      </c>
      <c r="H31" s="15"/>
      <c r="I31" s="16" t="s">
        <v>228</v>
      </c>
      <c r="J31" s="66"/>
      <c r="K31" s="66"/>
      <c r="L31" s="115" t="s">
        <v>1187</v>
      </c>
      <c r="M31" s="95">
        <v>1</v>
      </c>
      <c r="N31" s="96">
        <v>7484.62890625</v>
      </c>
      <c r="O31" s="96">
        <v>8499.142578125</v>
      </c>
      <c r="P31" s="77"/>
      <c r="Q31" s="97"/>
      <c r="R31" s="97"/>
      <c r="S31" s="98"/>
      <c r="T31" s="51">
        <v>1</v>
      </c>
      <c r="U31" s="51">
        <v>5</v>
      </c>
      <c r="V31" s="52">
        <v>12</v>
      </c>
      <c r="W31" s="52">
        <v>0.25</v>
      </c>
      <c r="X31" s="52">
        <v>0</v>
      </c>
      <c r="Y31" s="52">
        <v>2.619034</v>
      </c>
      <c r="Z31" s="52">
        <v>0</v>
      </c>
      <c r="AA31" s="52">
        <v>0</v>
      </c>
      <c r="AB31" s="82">
        <v>31</v>
      </c>
      <c r="AC31" s="82"/>
      <c r="AD31" s="99"/>
      <c r="AE31" s="85" t="s">
        <v>679</v>
      </c>
      <c r="AF31" s="85">
        <v>14</v>
      </c>
      <c r="AG31" s="85">
        <v>0</v>
      </c>
      <c r="AH31" s="85">
        <v>152</v>
      </c>
      <c r="AI31" s="85">
        <v>51</v>
      </c>
      <c r="AJ31" s="85"/>
      <c r="AK31" s="85" t="s">
        <v>773</v>
      </c>
      <c r="AL31" s="85"/>
      <c r="AM31" s="85"/>
      <c r="AN31" s="85"/>
      <c r="AO31" s="87">
        <v>43604.40869212963</v>
      </c>
      <c r="AP31" s="85"/>
      <c r="AQ31" s="85" t="b">
        <v>1</v>
      </c>
      <c r="AR31" s="85" t="b">
        <v>0</v>
      </c>
      <c r="AS31" s="85" t="b">
        <v>0</v>
      </c>
      <c r="AT31" s="85"/>
      <c r="AU31" s="85">
        <v>0</v>
      </c>
      <c r="AV31" s="85"/>
      <c r="AW31" s="85" t="b">
        <v>0</v>
      </c>
      <c r="AX31" s="85" t="s">
        <v>1062</v>
      </c>
      <c r="AY31" s="89" t="s">
        <v>1091</v>
      </c>
      <c r="AZ31" s="85" t="s">
        <v>66</v>
      </c>
      <c r="BA31" s="85" t="str">
        <f>REPLACE(INDEX(GroupVertices[Group],MATCH(Vertices[[#This Row],[Vertex]],GroupVertices[Vertex],0)),1,1,"")</f>
        <v>6</v>
      </c>
      <c r="BB31" s="51"/>
      <c r="BC31" s="51"/>
      <c r="BD31" s="51"/>
      <c r="BE31" s="51"/>
      <c r="BF31" s="51" t="s">
        <v>388</v>
      </c>
      <c r="BG31" s="51" t="s">
        <v>388</v>
      </c>
      <c r="BH31" s="133" t="s">
        <v>1478</v>
      </c>
      <c r="BI31" s="133" t="s">
        <v>1694</v>
      </c>
      <c r="BJ31" s="133" t="s">
        <v>1560</v>
      </c>
      <c r="BK31" s="133" t="s">
        <v>1736</v>
      </c>
      <c r="BL31" s="133">
        <v>3</v>
      </c>
      <c r="BM31" s="136">
        <v>2.0547945205479454</v>
      </c>
      <c r="BN31" s="133">
        <v>15</v>
      </c>
      <c r="BO31" s="136">
        <v>10.273972602739725</v>
      </c>
      <c r="BP31" s="133">
        <v>0</v>
      </c>
      <c r="BQ31" s="136">
        <v>0</v>
      </c>
      <c r="BR31" s="133">
        <v>128</v>
      </c>
      <c r="BS31" s="136">
        <v>87.67123287671232</v>
      </c>
      <c r="BT31" s="133">
        <v>146</v>
      </c>
      <c r="BU31" s="2"/>
      <c r="BV31" s="3"/>
      <c r="BW31" s="3"/>
      <c r="BX31" s="3"/>
      <c r="BY31" s="3"/>
    </row>
    <row r="32" spans="1:77" ht="41.45" customHeight="1">
      <c r="A32" s="14" t="s">
        <v>279</v>
      </c>
      <c r="C32" s="15"/>
      <c r="D32" s="15" t="s">
        <v>64</v>
      </c>
      <c r="E32" s="94">
        <v>300.26645970865775</v>
      </c>
      <c r="F32" s="81">
        <v>99.3042601889592</v>
      </c>
      <c r="G32" s="113" t="s">
        <v>1028</v>
      </c>
      <c r="H32" s="15"/>
      <c r="I32" s="16" t="s">
        <v>279</v>
      </c>
      <c r="J32" s="66"/>
      <c r="K32" s="66"/>
      <c r="L32" s="115" t="s">
        <v>1188</v>
      </c>
      <c r="M32" s="95">
        <v>232.8668876928638</v>
      </c>
      <c r="N32" s="96">
        <v>7230.4970703125</v>
      </c>
      <c r="O32" s="96">
        <v>7352.2060546875</v>
      </c>
      <c r="P32" s="77"/>
      <c r="Q32" s="97"/>
      <c r="R32" s="97"/>
      <c r="S32" s="98"/>
      <c r="T32" s="51">
        <v>1</v>
      </c>
      <c r="U32" s="51">
        <v>0</v>
      </c>
      <c r="V32" s="52">
        <v>0</v>
      </c>
      <c r="W32" s="52">
        <v>0.142857</v>
      </c>
      <c r="X32" s="52">
        <v>0</v>
      </c>
      <c r="Y32" s="52">
        <v>0.595235</v>
      </c>
      <c r="Z32" s="52">
        <v>0</v>
      </c>
      <c r="AA32" s="52">
        <v>0</v>
      </c>
      <c r="AB32" s="82">
        <v>32</v>
      </c>
      <c r="AC32" s="82"/>
      <c r="AD32" s="99"/>
      <c r="AE32" s="85" t="s">
        <v>680</v>
      </c>
      <c r="AF32" s="85">
        <v>87</v>
      </c>
      <c r="AG32" s="85">
        <v>1124006</v>
      </c>
      <c r="AH32" s="85">
        <v>303898</v>
      </c>
      <c r="AI32" s="85">
        <v>1907</v>
      </c>
      <c r="AJ32" s="85"/>
      <c r="AK32" s="85" t="s">
        <v>774</v>
      </c>
      <c r="AL32" s="85" t="s">
        <v>613</v>
      </c>
      <c r="AM32" s="89" t="s">
        <v>887</v>
      </c>
      <c r="AN32" s="85"/>
      <c r="AO32" s="87">
        <v>40168.507881944446</v>
      </c>
      <c r="AP32" s="89" t="s">
        <v>944</v>
      </c>
      <c r="AQ32" s="85" t="b">
        <v>0</v>
      </c>
      <c r="AR32" s="85" t="b">
        <v>0</v>
      </c>
      <c r="AS32" s="85" t="b">
        <v>0</v>
      </c>
      <c r="AT32" s="85"/>
      <c r="AU32" s="85">
        <v>921</v>
      </c>
      <c r="AV32" s="89" t="s">
        <v>999</v>
      </c>
      <c r="AW32" s="85" t="b">
        <v>1</v>
      </c>
      <c r="AX32" s="85" t="s">
        <v>1062</v>
      </c>
      <c r="AY32" s="89" t="s">
        <v>1092</v>
      </c>
      <c r="AZ32" s="85" t="s">
        <v>65</v>
      </c>
      <c r="BA32" s="85" t="str">
        <f>REPLACE(INDEX(GroupVertices[Group],MATCH(Vertices[[#This Row],[Vertex]],GroupVertices[Vertex],0)),1,1,"")</f>
        <v>6</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280</v>
      </c>
      <c r="C33" s="15"/>
      <c r="D33" s="15" t="s">
        <v>64</v>
      </c>
      <c r="E33" s="94">
        <v>188.41330428405428</v>
      </c>
      <c r="F33" s="81">
        <v>99.86709150310008</v>
      </c>
      <c r="G33" s="113" t="s">
        <v>1029</v>
      </c>
      <c r="H33" s="15"/>
      <c r="I33" s="16" t="s">
        <v>280</v>
      </c>
      <c r="J33" s="66"/>
      <c r="K33" s="66"/>
      <c r="L33" s="115" t="s">
        <v>1189</v>
      </c>
      <c r="M33" s="95">
        <v>45.29397173351335</v>
      </c>
      <c r="N33" s="96">
        <v>6653.005859375</v>
      </c>
      <c r="O33" s="96">
        <v>8849.6005859375</v>
      </c>
      <c r="P33" s="77"/>
      <c r="Q33" s="97"/>
      <c r="R33" s="97"/>
      <c r="S33" s="98"/>
      <c r="T33" s="51">
        <v>1</v>
      </c>
      <c r="U33" s="51">
        <v>0</v>
      </c>
      <c r="V33" s="52">
        <v>0</v>
      </c>
      <c r="W33" s="52">
        <v>0.142857</v>
      </c>
      <c r="X33" s="52">
        <v>0</v>
      </c>
      <c r="Y33" s="52">
        <v>0.595235</v>
      </c>
      <c r="Z33" s="52">
        <v>0</v>
      </c>
      <c r="AA33" s="52">
        <v>0</v>
      </c>
      <c r="AB33" s="82">
        <v>33</v>
      </c>
      <c r="AC33" s="82"/>
      <c r="AD33" s="99"/>
      <c r="AE33" s="85" t="s">
        <v>681</v>
      </c>
      <c r="AF33" s="85">
        <v>53</v>
      </c>
      <c r="AG33" s="85">
        <v>214721</v>
      </c>
      <c r="AH33" s="85">
        <v>6811</v>
      </c>
      <c r="AI33" s="85">
        <v>870</v>
      </c>
      <c r="AJ33" s="85"/>
      <c r="AK33" s="85" t="s">
        <v>775</v>
      </c>
      <c r="AL33" s="85"/>
      <c r="AM33" s="85"/>
      <c r="AN33" s="85"/>
      <c r="AO33" s="87">
        <v>41123.75246527778</v>
      </c>
      <c r="AP33" s="89" t="s">
        <v>945</v>
      </c>
      <c r="AQ33" s="85" t="b">
        <v>1</v>
      </c>
      <c r="AR33" s="85" t="b">
        <v>0</v>
      </c>
      <c r="AS33" s="85" t="b">
        <v>0</v>
      </c>
      <c r="AT33" s="85"/>
      <c r="AU33" s="85">
        <v>186</v>
      </c>
      <c r="AV33" s="89" t="s">
        <v>999</v>
      </c>
      <c r="AW33" s="85" t="b">
        <v>1</v>
      </c>
      <c r="AX33" s="85" t="s">
        <v>1062</v>
      </c>
      <c r="AY33" s="89" t="s">
        <v>1093</v>
      </c>
      <c r="AZ33" s="85" t="s">
        <v>65</v>
      </c>
      <c r="BA33" s="85" t="str">
        <f>REPLACE(INDEX(GroupVertices[Group],MATCH(Vertices[[#This Row],[Vertex]],GroupVertices[Vertex],0)),1,1,"")</f>
        <v>6</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281</v>
      </c>
      <c r="C34" s="15"/>
      <c r="D34" s="15" t="s">
        <v>64</v>
      </c>
      <c r="E34" s="94">
        <v>241.1063215944261</v>
      </c>
      <c r="F34" s="81">
        <v>99.60194672407026</v>
      </c>
      <c r="G34" s="113" t="s">
        <v>1030</v>
      </c>
      <c r="H34" s="15"/>
      <c r="I34" s="16" t="s">
        <v>281</v>
      </c>
      <c r="J34" s="66"/>
      <c r="K34" s="66"/>
      <c r="L34" s="115" t="s">
        <v>1190</v>
      </c>
      <c r="M34" s="95">
        <v>133.65788842485162</v>
      </c>
      <c r="N34" s="96">
        <v>7738.72509765625</v>
      </c>
      <c r="O34" s="96">
        <v>9646.09375</v>
      </c>
      <c r="P34" s="77"/>
      <c r="Q34" s="97"/>
      <c r="R34" s="97"/>
      <c r="S34" s="98"/>
      <c r="T34" s="51">
        <v>1</v>
      </c>
      <c r="U34" s="51">
        <v>0</v>
      </c>
      <c r="V34" s="52">
        <v>0</v>
      </c>
      <c r="W34" s="52">
        <v>0.142857</v>
      </c>
      <c r="X34" s="52">
        <v>0</v>
      </c>
      <c r="Y34" s="52">
        <v>0.595235</v>
      </c>
      <c r="Z34" s="52">
        <v>0</v>
      </c>
      <c r="AA34" s="52">
        <v>0</v>
      </c>
      <c r="AB34" s="82">
        <v>34</v>
      </c>
      <c r="AC34" s="82"/>
      <c r="AD34" s="99"/>
      <c r="AE34" s="85" t="s">
        <v>682</v>
      </c>
      <c r="AF34" s="85">
        <v>3</v>
      </c>
      <c r="AG34" s="85">
        <v>643077</v>
      </c>
      <c r="AH34" s="85">
        <v>184264</v>
      </c>
      <c r="AI34" s="85">
        <v>0</v>
      </c>
      <c r="AJ34" s="85"/>
      <c r="AK34" s="85" t="s">
        <v>776</v>
      </c>
      <c r="AL34" s="85" t="s">
        <v>844</v>
      </c>
      <c r="AM34" s="89" t="s">
        <v>888</v>
      </c>
      <c r="AN34" s="85"/>
      <c r="AO34" s="87">
        <v>42726.68859953704</v>
      </c>
      <c r="AP34" s="89" t="s">
        <v>946</v>
      </c>
      <c r="AQ34" s="85" t="b">
        <v>0</v>
      </c>
      <c r="AR34" s="85" t="b">
        <v>0</v>
      </c>
      <c r="AS34" s="85" t="b">
        <v>0</v>
      </c>
      <c r="AT34" s="85"/>
      <c r="AU34" s="85">
        <v>1211</v>
      </c>
      <c r="AV34" s="89" t="s">
        <v>999</v>
      </c>
      <c r="AW34" s="85" t="b">
        <v>1</v>
      </c>
      <c r="AX34" s="85" t="s">
        <v>1062</v>
      </c>
      <c r="AY34" s="89" t="s">
        <v>1094</v>
      </c>
      <c r="AZ34" s="85" t="s">
        <v>65</v>
      </c>
      <c r="BA34" s="85" t="str">
        <f>REPLACE(INDEX(GroupVertices[Group],MATCH(Vertices[[#This Row],[Vertex]],GroupVertices[Vertex],0)),1,1,"")</f>
        <v>6</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282</v>
      </c>
      <c r="C35" s="15"/>
      <c r="D35" s="15" t="s">
        <v>64</v>
      </c>
      <c r="E35" s="94">
        <v>226.29196140176373</v>
      </c>
      <c r="F35" s="81">
        <v>99.67649076159643</v>
      </c>
      <c r="G35" s="113" t="s">
        <v>1031</v>
      </c>
      <c r="H35" s="15"/>
      <c r="I35" s="16" t="s">
        <v>282</v>
      </c>
      <c r="J35" s="66"/>
      <c r="K35" s="66"/>
      <c r="L35" s="115" t="s">
        <v>1191</v>
      </c>
      <c r="M35" s="95">
        <v>108.81484551862907</v>
      </c>
      <c r="N35" s="96">
        <v>8316.2568359375</v>
      </c>
      <c r="O35" s="96">
        <v>8148.681640625</v>
      </c>
      <c r="P35" s="77"/>
      <c r="Q35" s="97"/>
      <c r="R35" s="97"/>
      <c r="S35" s="98"/>
      <c r="T35" s="51">
        <v>1</v>
      </c>
      <c r="U35" s="51">
        <v>0</v>
      </c>
      <c r="V35" s="52">
        <v>0</v>
      </c>
      <c r="W35" s="52">
        <v>0.142857</v>
      </c>
      <c r="X35" s="52">
        <v>0</v>
      </c>
      <c r="Y35" s="52">
        <v>0.595235</v>
      </c>
      <c r="Z35" s="52">
        <v>0</v>
      </c>
      <c r="AA35" s="52">
        <v>0</v>
      </c>
      <c r="AB35" s="82">
        <v>35</v>
      </c>
      <c r="AC35" s="82"/>
      <c r="AD35" s="99"/>
      <c r="AE35" s="85" t="s">
        <v>683</v>
      </c>
      <c r="AF35" s="85">
        <v>1960</v>
      </c>
      <c r="AG35" s="85">
        <v>522647</v>
      </c>
      <c r="AH35" s="85">
        <v>141690</v>
      </c>
      <c r="AI35" s="85">
        <v>426</v>
      </c>
      <c r="AJ35" s="85"/>
      <c r="AK35" s="85" t="s">
        <v>777</v>
      </c>
      <c r="AL35" s="85" t="s">
        <v>846</v>
      </c>
      <c r="AM35" s="89" t="s">
        <v>889</v>
      </c>
      <c r="AN35" s="85"/>
      <c r="AO35" s="87">
        <v>39773.61912037037</v>
      </c>
      <c r="AP35" s="89" t="s">
        <v>947</v>
      </c>
      <c r="AQ35" s="85" t="b">
        <v>0</v>
      </c>
      <c r="AR35" s="85" t="b">
        <v>0</v>
      </c>
      <c r="AS35" s="85" t="b">
        <v>1</v>
      </c>
      <c r="AT35" s="85"/>
      <c r="AU35" s="85">
        <v>2465</v>
      </c>
      <c r="AV35" s="89" t="s">
        <v>1000</v>
      </c>
      <c r="AW35" s="85" t="b">
        <v>1</v>
      </c>
      <c r="AX35" s="85" t="s">
        <v>1062</v>
      </c>
      <c r="AY35" s="89" t="s">
        <v>1095</v>
      </c>
      <c r="AZ35" s="85" t="s">
        <v>65</v>
      </c>
      <c r="BA35" s="85" t="str">
        <f>REPLACE(INDEX(GroupVertices[Group],MATCH(Vertices[[#This Row],[Vertex]],GroupVertices[Vertex],0)),1,1,"")</f>
        <v>6</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229</v>
      </c>
      <c r="C36" s="15"/>
      <c r="D36" s="15" t="s">
        <v>64</v>
      </c>
      <c r="E36" s="94">
        <v>162</v>
      </c>
      <c r="F36" s="81">
        <v>100</v>
      </c>
      <c r="G36" s="113" t="s">
        <v>420</v>
      </c>
      <c r="H36" s="15"/>
      <c r="I36" s="16" t="s">
        <v>229</v>
      </c>
      <c r="J36" s="66"/>
      <c r="K36" s="66"/>
      <c r="L36" s="115" t="s">
        <v>1192</v>
      </c>
      <c r="M36" s="95">
        <v>1</v>
      </c>
      <c r="N36" s="96">
        <v>8834.3994140625</v>
      </c>
      <c r="O36" s="96">
        <v>9072.6220703125</v>
      </c>
      <c r="P36" s="77"/>
      <c r="Q36" s="97"/>
      <c r="R36" s="97"/>
      <c r="S36" s="98"/>
      <c r="T36" s="51">
        <v>0</v>
      </c>
      <c r="U36" s="51">
        <v>3</v>
      </c>
      <c r="V36" s="52">
        <v>6</v>
      </c>
      <c r="W36" s="52">
        <v>0.333333</v>
      </c>
      <c r="X36" s="52">
        <v>0</v>
      </c>
      <c r="Y36" s="52">
        <v>1.918908</v>
      </c>
      <c r="Z36" s="52">
        <v>0</v>
      </c>
      <c r="AA36" s="52">
        <v>0</v>
      </c>
      <c r="AB36" s="82">
        <v>36</v>
      </c>
      <c r="AC36" s="82"/>
      <c r="AD36" s="99"/>
      <c r="AE36" s="85" t="s">
        <v>684</v>
      </c>
      <c r="AF36" s="85">
        <v>36</v>
      </c>
      <c r="AG36" s="85">
        <v>0</v>
      </c>
      <c r="AH36" s="85">
        <v>208</v>
      </c>
      <c r="AI36" s="85">
        <v>5</v>
      </c>
      <c r="AJ36" s="85"/>
      <c r="AK36" s="85"/>
      <c r="AL36" s="85"/>
      <c r="AM36" s="85"/>
      <c r="AN36" s="85"/>
      <c r="AO36" s="87">
        <v>43605.8278125</v>
      </c>
      <c r="AP36" s="89" t="s">
        <v>948</v>
      </c>
      <c r="AQ36" s="85" t="b">
        <v>1</v>
      </c>
      <c r="AR36" s="85" t="b">
        <v>0</v>
      </c>
      <c r="AS36" s="85" t="b">
        <v>1</v>
      </c>
      <c r="AT36" s="85"/>
      <c r="AU36" s="85">
        <v>0</v>
      </c>
      <c r="AV36" s="85"/>
      <c r="AW36" s="85" t="b">
        <v>0</v>
      </c>
      <c r="AX36" s="85" t="s">
        <v>1062</v>
      </c>
      <c r="AY36" s="89" t="s">
        <v>1096</v>
      </c>
      <c r="AZ36" s="85" t="s">
        <v>66</v>
      </c>
      <c r="BA36" s="85" t="str">
        <f>REPLACE(INDEX(GroupVertices[Group],MATCH(Vertices[[#This Row],[Vertex]],GroupVertices[Vertex],0)),1,1,"")</f>
        <v>9</v>
      </c>
      <c r="BB36" s="51"/>
      <c r="BC36" s="51"/>
      <c r="BD36" s="51"/>
      <c r="BE36" s="51"/>
      <c r="BF36" s="51"/>
      <c r="BG36" s="51"/>
      <c r="BH36" s="133" t="s">
        <v>1663</v>
      </c>
      <c r="BI36" s="133" t="s">
        <v>1663</v>
      </c>
      <c r="BJ36" s="133" t="s">
        <v>1709</v>
      </c>
      <c r="BK36" s="133" t="s">
        <v>1709</v>
      </c>
      <c r="BL36" s="133">
        <v>3</v>
      </c>
      <c r="BM36" s="136">
        <v>6.521739130434782</v>
      </c>
      <c r="BN36" s="133">
        <v>1</v>
      </c>
      <c r="BO36" s="136">
        <v>2.1739130434782608</v>
      </c>
      <c r="BP36" s="133">
        <v>0</v>
      </c>
      <c r="BQ36" s="136">
        <v>0</v>
      </c>
      <c r="BR36" s="133">
        <v>42</v>
      </c>
      <c r="BS36" s="136">
        <v>91.30434782608695</v>
      </c>
      <c r="BT36" s="133">
        <v>46</v>
      </c>
      <c r="BU36" s="2"/>
      <c r="BV36" s="3"/>
      <c r="BW36" s="3"/>
      <c r="BX36" s="3"/>
      <c r="BY36" s="3"/>
    </row>
    <row r="37" spans="1:77" ht="41.45" customHeight="1">
      <c r="A37" s="14" t="s">
        <v>283</v>
      </c>
      <c r="C37" s="15"/>
      <c r="D37" s="15" t="s">
        <v>64</v>
      </c>
      <c r="E37" s="94">
        <v>162.01082507429174</v>
      </c>
      <c r="F37" s="81">
        <v>99.99994552955823</v>
      </c>
      <c r="G37" s="113" t="s">
        <v>1032</v>
      </c>
      <c r="H37" s="15"/>
      <c r="I37" s="16" t="s">
        <v>283</v>
      </c>
      <c r="J37" s="66"/>
      <c r="K37" s="66"/>
      <c r="L37" s="115" t="s">
        <v>1193</v>
      </c>
      <c r="M37" s="95">
        <v>1.0181531825603884</v>
      </c>
      <c r="N37" s="96">
        <v>9480.8583984375</v>
      </c>
      <c r="O37" s="96">
        <v>9072.6220703125</v>
      </c>
      <c r="P37" s="77"/>
      <c r="Q37" s="97"/>
      <c r="R37" s="97"/>
      <c r="S37" s="98"/>
      <c r="T37" s="51">
        <v>1</v>
      </c>
      <c r="U37" s="51">
        <v>0</v>
      </c>
      <c r="V37" s="52">
        <v>0</v>
      </c>
      <c r="W37" s="52">
        <v>0.2</v>
      </c>
      <c r="X37" s="52">
        <v>0</v>
      </c>
      <c r="Y37" s="52">
        <v>0.69369</v>
      </c>
      <c r="Z37" s="52">
        <v>0</v>
      </c>
      <c r="AA37" s="52">
        <v>0</v>
      </c>
      <c r="AB37" s="82">
        <v>37</v>
      </c>
      <c r="AC37" s="82"/>
      <c r="AD37" s="99"/>
      <c r="AE37" s="85" t="s">
        <v>685</v>
      </c>
      <c r="AF37" s="85">
        <v>158</v>
      </c>
      <c r="AG37" s="85">
        <v>88</v>
      </c>
      <c r="AH37" s="85">
        <v>1004</v>
      </c>
      <c r="AI37" s="85">
        <v>572</v>
      </c>
      <c r="AJ37" s="85"/>
      <c r="AK37" s="85" t="s">
        <v>778</v>
      </c>
      <c r="AL37" s="85" t="s">
        <v>613</v>
      </c>
      <c r="AM37" s="85"/>
      <c r="AN37" s="85"/>
      <c r="AO37" s="87">
        <v>41188.24056712963</v>
      </c>
      <c r="AP37" s="89" t="s">
        <v>949</v>
      </c>
      <c r="AQ37" s="85" t="b">
        <v>1</v>
      </c>
      <c r="AR37" s="85" t="b">
        <v>0</v>
      </c>
      <c r="AS37" s="85" t="b">
        <v>0</v>
      </c>
      <c r="AT37" s="85"/>
      <c r="AU37" s="85">
        <v>3</v>
      </c>
      <c r="AV37" s="89" t="s">
        <v>999</v>
      </c>
      <c r="AW37" s="85" t="b">
        <v>0</v>
      </c>
      <c r="AX37" s="85" t="s">
        <v>1062</v>
      </c>
      <c r="AY37" s="89" t="s">
        <v>1097</v>
      </c>
      <c r="AZ37" s="85" t="s">
        <v>65</v>
      </c>
      <c r="BA37" s="85" t="str">
        <f>REPLACE(INDEX(GroupVertices[Group],MATCH(Vertices[[#This Row],[Vertex]],GroupVertices[Vertex],0)),1,1,"")</f>
        <v>9</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284</v>
      </c>
      <c r="C38" s="15"/>
      <c r="D38" s="15" t="s">
        <v>64</v>
      </c>
      <c r="E38" s="94">
        <v>562.0478781715278</v>
      </c>
      <c r="F38" s="81">
        <v>97.98700830445213</v>
      </c>
      <c r="G38" s="113" t="s">
        <v>1033</v>
      </c>
      <c r="H38" s="15"/>
      <c r="I38" s="16" t="s">
        <v>284</v>
      </c>
      <c r="J38" s="66"/>
      <c r="K38" s="66"/>
      <c r="L38" s="115" t="s">
        <v>1194</v>
      </c>
      <c r="M38" s="95">
        <v>671.8630324029184</v>
      </c>
      <c r="N38" s="96">
        <v>9480.8583984375</v>
      </c>
      <c r="O38" s="96">
        <v>7925.677734375</v>
      </c>
      <c r="P38" s="77"/>
      <c r="Q38" s="97"/>
      <c r="R38" s="97"/>
      <c r="S38" s="98"/>
      <c r="T38" s="51">
        <v>1</v>
      </c>
      <c r="U38" s="51">
        <v>0</v>
      </c>
      <c r="V38" s="52">
        <v>0</v>
      </c>
      <c r="W38" s="52">
        <v>0.2</v>
      </c>
      <c r="X38" s="52">
        <v>0</v>
      </c>
      <c r="Y38" s="52">
        <v>0.69369</v>
      </c>
      <c r="Z38" s="52">
        <v>0</v>
      </c>
      <c r="AA38" s="52">
        <v>0</v>
      </c>
      <c r="AB38" s="82">
        <v>38</v>
      </c>
      <c r="AC38" s="82"/>
      <c r="AD38" s="99"/>
      <c r="AE38" s="85" t="s">
        <v>686</v>
      </c>
      <c r="AF38" s="85">
        <v>43</v>
      </c>
      <c r="AG38" s="85">
        <v>3252099</v>
      </c>
      <c r="AH38" s="85">
        <v>398907</v>
      </c>
      <c r="AI38" s="85">
        <v>386</v>
      </c>
      <c r="AJ38" s="85"/>
      <c r="AK38" s="85" t="s">
        <v>779</v>
      </c>
      <c r="AL38" s="85"/>
      <c r="AM38" s="89" t="s">
        <v>890</v>
      </c>
      <c r="AN38" s="85"/>
      <c r="AO38" s="87">
        <v>39946.5381712963</v>
      </c>
      <c r="AP38" s="89" t="s">
        <v>950</v>
      </c>
      <c r="AQ38" s="85" t="b">
        <v>0</v>
      </c>
      <c r="AR38" s="85" t="b">
        <v>0</v>
      </c>
      <c r="AS38" s="85" t="b">
        <v>1</v>
      </c>
      <c r="AT38" s="85"/>
      <c r="AU38" s="85">
        <v>7593</v>
      </c>
      <c r="AV38" s="89" t="s">
        <v>999</v>
      </c>
      <c r="AW38" s="85" t="b">
        <v>1</v>
      </c>
      <c r="AX38" s="85" t="s">
        <v>1062</v>
      </c>
      <c r="AY38" s="89" t="s">
        <v>1098</v>
      </c>
      <c r="AZ38" s="85" t="s">
        <v>65</v>
      </c>
      <c r="BA38" s="85" t="str">
        <f>REPLACE(INDEX(GroupVertices[Group],MATCH(Vertices[[#This Row],[Vertex]],GroupVertices[Vertex],0)),1,1,"")</f>
        <v>9</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285</v>
      </c>
      <c r="C39" s="15"/>
      <c r="D39" s="15" t="s">
        <v>64</v>
      </c>
      <c r="E39" s="94">
        <v>162.302856055753</v>
      </c>
      <c r="F39" s="81">
        <v>99.99847606559504</v>
      </c>
      <c r="G39" s="113" t="s">
        <v>1034</v>
      </c>
      <c r="H39" s="15"/>
      <c r="I39" s="16" t="s">
        <v>285</v>
      </c>
      <c r="J39" s="66"/>
      <c r="K39" s="66"/>
      <c r="L39" s="115" t="s">
        <v>1195</v>
      </c>
      <c r="M39" s="95">
        <v>1.5078765393599594</v>
      </c>
      <c r="N39" s="96">
        <v>8834.3994140625</v>
      </c>
      <c r="O39" s="96">
        <v>7925.677734375</v>
      </c>
      <c r="P39" s="77"/>
      <c r="Q39" s="97"/>
      <c r="R39" s="97"/>
      <c r="S39" s="98"/>
      <c r="T39" s="51">
        <v>1</v>
      </c>
      <c r="U39" s="51">
        <v>0</v>
      </c>
      <c r="V39" s="52">
        <v>0</v>
      </c>
      <c r="W39" s="52">
        <v>0.2</v>
      </c>
      <c r="X39" s="52">
        <v>0</v>
      </c>
      <c r="Y39" s="52">
        <v>0.69369</v>
      </c>
      <c r="Z39" s="52">
        <v>0</v>
      </c>
      <c r="AA39" s="52">
        <v>0</v>
      </c>
      <c r="AB39" s="82">
        <v>39</v>
      </c>
      <c r="AC39" s="82"/>
      <c r="AD39" s="99"/>
      <c r="AE39" s="85" t="s">
        <v>687</v>
      </c>
      <c r="AF39" s="85">
        <v>6</v>
      </c>
      <c r="AG39" s="85">
        <v>2462</v>
      </c>
      <c r="AH39" s="85">
        <v>1572</v>
      </c>
      <c r="AI39" s="85">
        <v>127</v>
      </c>
      <c r="AJ39" s="85"/>
      <c r="AK39" s="85" t="s">
        <v>780</v>
      </c>
      <c r="AL39" s="85"/>
      <c r="AM39" s="89" t="s">
        <v>891</v>
      </c>
      <c r="AN39" s="85"/>
      <c r="AO39" s="87">
        <v>42985.53138888889</v>
      </c>
      <c r="AP39" s="89" t="s">
        <v>951</v>
      </c>
      <c r="AQ39" s="85" t="b">
        <v>1</v>
      </c>
      <c r="AR39" s="85" t="b">
        <v>0</v>
      </c>
      <c r="AS39" s="85" t="b">
        <v>0</v>
      </c>
      <c r="AT39" s="85"/>
      <c r="AU39" s="85">
        <v>36</v>
      </c>
      <c r="AV39" s="85"/>
      <c r="AW39" s="85" t="b">
        <v>1</v>
      </c>
      <c r="AX39" s="85" t="s">
        <v>1062</v>
      </c>
      <c r="AY39" s="89" t="s">
        <v>1099</v>
      </c>
      <c r="AZ39" s="85" t="s">
        <v>65</v>
      </c>
      <c r="BA39" s="85" t="str">
        <f>REPLACE(INDEX(GroupVertices[Group],MATCH(Vertices[[#This Row],[Vertex]],GroupVertices[Vertex],0)),1,1,"")</f>
        <v>9</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230</v>
      </c>
      <c r="C40" s="15"/>
      <c r="D40" s="15" t="s">
        <v>64</v>
      </c>
      <c r="E40" s="94">
        <v>162.00012301220787</v>
      </c>
      <c r="F40" s="81">
        <v>99.9999993810177</v>
      </c>
      <c r="G40" s="113" t="s">
        <v>1035</v>
      </c>
      <c r="H40" s="15"/>
      <c r="I40" s="16" t="s">
        <v>230</v>
      </c>
      <c r="J40" s="66"/>
      <c r="K40" s="66"/>
      <c r="L40" s="115" t="s">
        <v>1196</v>
      </c>
      <c r="M40" s="95">
        <v>1.000206286165459</v>
      </c>
      <c r="N40" s="96">
        <v>1040.34423828125</v>
      </c>
      <c r="O40" s="96">
        <v>9037.33203125</v>
      </c>
      <c r="P40" s="77"/>
      <c r="Q40" s="97"/>
      <c r="R40" s="97"/>
      <c r="S40" s="98"/>
      <c r="T40" s="51">
        <v>1</v>
      </c>
      <c r="U40" s="51">
        <v>1</v>
      </c>
      <c r="V40" s="52">
        <v>0</v>
      </c>
      <c r="W40" s="52">
        <v>0</v>
      </c>
      <c r="X40" s="52">
        <v>0</v>
      </c>
      <c r="Y40" s="52">
        <v>0.999995</v>
      </c>
      <c r="Z40" s="52">
        <v>0</v>
      </c>
      <c r="AA40" s="52" t="s">
        <v>1908</v>
      </c>
      <c r="AB40" s="82">
        <v>40</v>
      </c>
      <c r="AC40" s="82"/>
      <c r="AD40" s="99"/>
      <c r="AE40" s="85" t="s">
        <v>688</v>
      </c>
      <c r="AF40" s="85">
        <v>0</v>
      </c>
      <c r="AG40" s="85">
        <v>1</v>
      </c>
      <c r="AH40" s="85">
        <v>56</v>
      </c>
      <c r="AI40" s="85">
        <v>0</v>
      </c>
      <c r="AJ40" s="85"/>
      <c r="AK40" s="85" t="s">
        <v>781</v>
      </c>
      <c r="AL40" s="85" t="s">
        <v>847</v>
      </c>
      <c r="AM40" s="85"/>
      <c r="AN40" s="85"/>
      <c r="AO40" s="87">
        <v>43507.2947337963</v>
      </c>
      <c r="AP40" s="89" t="s">
        <v>952</v>
      </c>
      <c r="AQ40" s="85" t="b">
        <v>1</v>
      </c>
      <c r="AR40" s="85" t="b">
        <v>0</v>
      </c>
      <c r="AS40" s="85" t="b">
        <v>0</v>
      </c>
      <c r="AT40" s="85"/>
      <c r="AU40" s="85">
        <v>0</v>
      </c>
      <c r="AV40" s="85"/>
      <c r="AW40" s="85" t="b">
        <v>0</v>
      </c>
      <c r="AX40" s="85" t="s">
        <v>1062</v>
      </c>
      <c r="AY40" s="89" t="s">
        <v>1100</v>
      </c>
      <c r="AZ40" s="85" t="s">
        <v>66</v>
      </c>
      <c r="BA40" s="85" t="str">
        <f>REPLACE(INDEX(GroupVertices[Group],MATCH(Vertices[[#This Row],[Vertex]],GroupVertices[Vertex],0)),1,1,"")</f>
        <v>1</v>
      </c>
      <c r="BB40" s="51" t="s">
        <v>365</v>
      </c>
      <c r="BC40" s="51" t="s">
        <v>365</v>
      </c>
      <c r="BD40" s="51" t="s">
        <v>377</v>
      </c>
      <c r="BE40" s="51" t="s">
        <v>377</v>
      </c>
      <c r="BF40" s="51" t="s">
        <v>1645</v>
      </c>
      <c r="BG40" s="51" t="s">
        <v>1645</v>
      </c>
      <c r="BH40" s="133" t="s">
        <v>1664</v>
      </c>
      <c r="BI40" s="133" t="s">
        <v>1664</v>
      </c>
      <c r="BJ40" s="133" t="s">
        <v>1710</v>
      </c>
      <c r="BK40" s="133" t="s">
        <v>1710</v>
      </c>
      <c r="BL40" s="133">
        <v>1</v>
      </c>
      <c r="BM40" s="136">
        <v>3.3333333333333335</v>
      </c>
      <c r="BN40" s="133">
        <v>1</v>
      </c>
      <c r="BO40" s="136">
        <v>3.3333333333333335</v>
      </c>
      <c r="BP40" s="133">
        <v>0</v>
      </c>
      <c r="BQ40" s="136">
        <v>0</v>
      </c>
      <c r="BR40" s="133">
        <v>28</v>
      </c>
      <c r="BS40" s="136">
        <v>93.33333333333333</v>
      </c>
      <c r="BT40" s="133">
        <v>30</v>
      </c>
      <c r="BU40" s="2"/>
      <c r="BV40" s="3"/>
      <c r="BW40" s="3"/>
      <c r="BX40" s="3"/>
      <c r="BY40" s="3"/>
    </row>
    <row r="41" spans="1:77" ht="41.45" customHeight="1">
      <c r="A41" s="14" t="s">
        <v>231</v>
      </c>
      <c r="C41" s="15"/>
      <c r="D41" s="15" t="s">
        <v>64</v>
      </c>
      <c r="E41" s="94">
        <v>162.02952292988655</v>
      </c>
      <c r="F41" s="81">
        <v>99.99985144424971</v>
      </c>
      <c r="G41" s="113" t="s">
        <v>421</v>
      </c>
      <c r="H41" s="15"/>
      <c r="I41" s="16" t="s">
        <v>231</v>
      </c>
      <c r="J41" s="66"/>
      <c r="K41" s="66"/>
      <c r="L41" s="115" t="s">
        <v>1197</v>
      </c>
      <c r="M41" s="95">
        <v>1.0495086797101505</v>
      </c>
      <c r="N41" s="96">
        <v>476.72296142578125</v>
      </c>
      <c r="O41" s="96">
        <v>6602.28125</v>
      </c>
      <c r="P41" s="77"/>
      <c r="Q41" s="97"/>
      <c r="R41" s="97"/>
      <c r="S41" s="98"/>
      <c r="T41" s="51">
        <v>1</v>
      </c>
      <c r="U41" s="51">
        <v>1</v>
      </c>
      <c r="V41" s="52">
        <v>0</v>
      </c>
      <c r="W41" s="52">
        <v>0</v>
      </c>
      <c r="X41" s="52">
        <v>0</v>
      </c>
      <c r="Y41" s="52">
        <v>0.999995</v>
      </c>
      <c r="Z41" s="52">
        <v>0</v>
      </c>
      <c r="AA41" s="52" t="s">
        <v>1908</v>
      </c>
      <c r="AB41" s="82">
        <v>41</v>
      </c>
      <c r="AC41" s="82"/>
      <c r="AD41" s="99"/>
      <c r="AE41" s="85" t="s">
        <v>689</v>
      </c>
      <c r="AF41" s="85">
        <v>1092</v>
      </c>
      <c r="AG41" s="85">
        <v>240</v>
      </c>
      <c r="AH41" s="85">
        <v>5171</v>
      </c>
      <c r="AI41" s="85">
        <v>6681</v>
      </c>
      <c r="AJ41" s="85"/>
      <c r="AK41" s="85" t="s">
        <v>782</v>
      </c>
      <c r="AL41" s="85" t="s">
        <v>848</v>
      </c>
      <c r="AM41" s="89" t="s">
        <v>892</v>
      </c>
      <c r="AN41" s="85"/>
      <c r="AO41" s="87">
        <v>42263.649097222224</v>
      </c>
      <c r="AP41" s="89" t="s">
        <v>953</v>
      </c>
      <c r="AQ41" s="85" t="b">
        <v>0</v>
      </c>
      <c r="AR41" s="85" t="b">
        <v>0</v>
      </c>
      <c r="AS41" s="85" t="b">
        <v>0</v>
      </c>
      <c r="AT41" s="85"/>
      <c r="AU41" s="85">
        <v>10</v>
      </c>
      <c r="AV41" s="89" t="s">
        <v>999</v>
      </c>
      <c r="AW41" s="85" t="b">
        <v>0</v>
      </c>
      <c r="AX41" s="85" t="s">
        <v>1062</v>
      </c>
      <c r="AY41" s="89" t="s">
        <v>1101</v>
      </c>
      <c r="AZ41" s="85" t="s">
        <v>66</v>
      </c>
      <c r="BA41" s="85" t="str">
        <f>REPLACE(INDEX(GroupVertices[Group],MATCH(Vertices[[#This Row],[Vertex]],GroupVertices[Vertex],0)),1,1,"")</f>
        <v>1</v>
      </c>
      <c r="BB41" s="51"/>
      <c r="BC41" s="51"/>
      <c r="BD41" s="51"/>
      <c r="BE41" s="51"/>
      <c r="BF41" s="51" t="s">
        <v>390</v>
      </c>
      <c r="BG41" s="51" t="s">
        <v>390</v>
      </c>
      <c r="BH41" s="133" t="s">
        <v>1665</v>
      </c>
      <c r="BI41" s="133" t="s">
        <v>1665</v>
      </c>
      <c r="BJ41" s="133" t="s">
        <v>1711</v>
      </c>
      <c r="BK41" s="133" t="s">
        <v>1711</v>
      </c>
      <c r="BL41" s="133">
        <v>1</v>
      </c>
      <c r="BM41" s="136">
        <v>2.6315789473684212</v>
      </c>
      <c r="BN41" s="133">
        <v>1</v>
      </c>
      <c r="BO41" s="136">
        <v>2.6315789473684212</v>
      </c>
      <c r="BP41" s="133">
        <v>0</v>
      </c>
      <c r="BQ41" s="136">
        <v>0</v>
      </c>
      <c r="BR41" s="133">
        <v>36</v>
      </c>
      <c r="BS41" s="136">
        <v>94.73684210526316</v>
      </c>
      <c r="BT41" s="133">
        <v>38</v>
      </c>
      <c r="BU41" s="2"/>
      <c r="BV41" s="3"/>
      <c r="BW41" s="3"/>
      <c r="BX41" s="3"/>
      <c r="BY41" s="3"/>
    </row>
    <row r="42" spans="1:77" ht="41.45" customHeight="1">
      <c r="A42" s="14" t="s">
        <v>232</v>
      </c>
      <c r="C42" s="15"/>
      <c r="D42" s="15" t="s">
        <v>64</v>
      </c>
      <c r="E42" s="94">
        <v>162.05400235925083</v>
      </c>
      <c r="F42" s="81">
        <v>99.99972826677345</v>
      </c>
      <c r="G42" s="113" t="s">
        <v>422</v>
      </c>
      <c r="H42" s="15"/>
      <c r="I42" s="16" t="s">
        <v>232</v>
      </c>
      <c r="J42" s="66"/>
      <c r="K42" s="66"/>
      <c r="L42" s="115" t="s">
        <v>1198</v>
      </c>
      <c r="M42" s="95">
        <v>1.0905596266364834</v>
      </c>
      <c r="N42" s="96">
        <v>8274.0263671875</v>
      </c>
      <c r="O42" s="96">
        <v>6634.63037109375</v>
      </c>
      <c r="P42" s="77"/>
      <c r="Q42" s="97"/>
      <c r="R42" s="97"/>
      <c r="S42" s="98"/>
      <c r="T42" s="51">
        <v>0</v>
      </c>
      <c r="U42" s="51">
        <v>1</v>
      </c>
      <c r="V42" s="52">
        <v>0</v>
      </c>
      <c r="W42" s="52">
        <v>1</v>
      </c>
      <c r="X42" s="52">
        <v>0</v>
      </c>
      <c r="Y42" s="52">
        <v>0.999995</v>
      </c>
      <c r="Z42" s="52">
        <v>0</v>
      </c>
      <c r="AA42" s="52">
        <v>0</v>
      </c>
      <c r="AB42" s="82">
        <v>42</v>
      </c>
      <c r="AC42" s="82"/>
      <c r="AD42" s="99"/>
      <c r="AE42" s="85" t="s">
        <v>690</v>
      </c>
      <c r="AF42" s="85">
        <v>1069</v>
      </c>
      <c r="AG42" s="85">
        <v>439</v>
      </c>
      <c r="AH42" s="85">
        <v>2233</v>
      </c>
      <c r="AI42" s="85">
        <v>1028</v>
      </c>
      <c r="AJ42" s="85"/>
      <c r="AK42" s="85" t="s">
        <v>783</v>
      </c>
      <c r="AL42" s="85" t="s">
        <v>843</v>
      </c>
      <c r="AM42" s="89" t="s">
        <v>893</v>
      </c>
      <c r="AN42" s="85"/>
      <c r="AO42" s="87">
        <v>39790.40273148148</v>
      </c>
      <c r="AP42" s="89" t="s">
        <v>954</v>
      </c>
      <c r="AQ42" s="85" t="b">
        <v>0</v>
      </c>
      <c r="AR42" s="85" t="b">
        <v>0</v>
      </c>
      <c r="AS42" s="85" t="b">
        <v>1</v>
      </c>
      <c r="AT42" s="85"/>
      <c r="AU42" s="85">
        <v>9</v>
      </c>
      <c r="AV42" s="89" t="s">
        <v>1002</v>
      </c>
      <c r="AW42" s="85" t="b">
        <v>0</v>
      </c>
      <c r="AX42" s="85" t="s">
        <v>1062</v>
      </c>
      <c r="AY42" s="89" t="s">
        <v>1102</v>
      </c>
      <c r="AZ42" s="85" t="s">
        <v>66</v>
      </c>
      <c r="BA42" s="85" t="str">
        <f>REPLACE(INDEX(GroupVertices[Group],MATCH(Vertices[[#This Row],[Vertex]],GroupVertices[Vertex],0)),1,1,"")</f>
        <v>21</v>
      </c>
      <c r="BB42" s="51"/>
      <c r="BC42" s="51"/>
      <c r="BD42" s="51"/>
      <c r="BE42" s="51"/>
      <c r="BF42" s="51"/>
      <c r="BG42" s="51"/>
      <c r="BH42" s="133" t="s">
        <v>1666</v>
      </c>
      <c r="BI42" s="133" t="s">
        <v>1666</v>
      </c>
      <c r="BJ42" s="133" t="s">
        <v>1712</v>
      </c>
      <c r="BK42" s="133" t="s">
        <v>1712</v>
      </c>
      <c r="BL42" s="133">
        <v>1</v>
      </c>
      <c r="BM42" s="136">
        <v>2.3255813953488373</v>
      </c>
      <c r="BN42" s="133">
        <v>5</v>
      </c>
      <c r="BO42" s="136">
        <v>11.627906976744185</v>
      </c>
      <c r="BP42" s="133">
        <v>0</v>
      </c>
      <c r="BQ42" s="136">
        <v>0</v>
      </c>
      <c r="BR42" s="133">
        <v>37</v>
      </c>
      <c r="BS42" s="136">
        <v>86.04651162790698</v>
      </c>
      <c r="BT42" s="133">
        <v>43</v>
      </c>
      <c r="BU42" s="2"/>
      <c r="BV42" s="3"/>
      <c r="BW42" s="3"/>
      <c r="BX42" s="3"/>
      <c r="BY42" s="3"/>
    </row>
    <row r="43" spans="1:77" ht="41.45" customHeight="1">
      <c r="A43" s="14" t="s">
        <v>286</v>
      </c>
      <c r="C43" s="15"/>
      <c r="D43" s="15" t="s">
        <v>64</v>
      </c>
      <c r="E43" s="94">
        <v>163.16824693805293</v>
      </c>
      <c r="F43" s="81">
        <v>99.99412152516494</v>
      </c>
      <c r="G43" s="113" t="s">
        <v>1036</v>
      </c>
      <c r="H43" s="15"/>
      <c r="I43" s="16" t="s">
        <v>286</v>
      </c>
      <c r="J43" s="66"/>
      <c r="K43" s="66"/>
      <c r="L43" s="115" t="s">
        <v>1199</v>
      </c>
      <c r="M43" s="95">
        <v>2.9590997133637433</v>
      </c>
      <c r="N43" s="96">
        <v>8274.0263671875</v>
      </c>
      <c r="O43" s="96">
        <v>5905.2919921875</v>
      </c>
      <c r="P43" s="77"/>
      <c r="Q43" s="97"/>
      <c r="R43" s="97"/>
      <c r="S43" s="98"/>
      <c r="T43" s="51">
        <v>1</v>
      </c>
      <c r="U43" s="51">
        <v>0</v>
      </c>
      <c r="V43" s="52">
        <v>0</v>
      </c>
      <c r="W43" s="52">
        <v>1</v>
      </c>
      <c r="X43" s="52">
        <v>0</v>
      </c>
      <c r="Y43" s="52">
        <v>0.999995</v>
      </c>
      <c r="Z43" s="52">
        <v>0</v>
      </c>
      <c r="AA43" s="52">
        <v>0</v>
      </c>
      <c r="AB43" s="82">
        <v>43</v>
      </c>
      <c r="AC43" s="82"/>
      <c r="AD43" s="99"/>
      <c r="AE43" s="85" t="s">
        <v>691</v>
      </c>
      <c r="AF43" s="85">
        <v>1599</v>
      </c>
      <c r="AG43" s="85">
        <v>9497</v>
      </c>
      <c r="AH43" s="85">
        <v>4716</v>
      </c>
      <c r="AI43" s="85">
        <v>6752</v>
      </c>
      <c r="AJ43" s="85"/>
      <c r="AK43" s="85" t="s">
        <v>784</v>
      </c>
      <c r="AL43" s="85" t="s">
        <v>849</v>
      </c>
      <c r="AM43" s="89" t="s">
        <v>894</v>
      </c>
      <c r="AN43" s="85"/>
      <c r="AO43" s="87">
        <v>39531.29152777778</v>
      </c>
      <c r="AP43" s="89" t="s">
        <v>955</v>
      </c>
      <c r="AQ43" s="85" t="b">
        <v>0</v>
      </c>
      <c r="AR43" s="85" t="b">
        <v>0</v>
      </c>
      <c r="AS43" s="85" t="b">
        <v>1</v>
      </c>
      <c r="AT43" s="85"/>
      <c r="AU43" s="85">
        <v>166</v>
      </c>
      <c r="AV43" s="89" t="s">
        <v>999</v>
      </c>
      <c r="AW43" s="85" t="b">
        <v>0</v>
      </c>
      <c r="AX43" s="85" t="s">
        <v>1062</v>
      </c>
      <c r="AY43" s="89" t="s">
        <v>1103</v>
      </c>
      <c r="AZ43" s="85" t="s">
        <v>65</v>
      </c>
      <c r="BA43" s="85" t="str">
        <f>REPLACE(INDEX(GroupVertices[Group],MATCH(Vertices[[#This Row],[Vertex]],GroupVertices[Vertex],0)),1,1,"")</f>
        <v>21</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233</v>
      </c>
      <c r="C44" s="15"/>
      <c r="D44" s="15" t="s">
        <v>64</v>
      </c>
      <c r="E44" s="94">
        <v>162.0006150610393</v>
      </c>
      <c r="F44" s="81">
        <v>99.99999690508854</v>
      </c>
      <c r="G44" s="113" t="s">
        <v>423</v>
      </c>
      <c r="H44" s="15"/>
      <c r="I44" s="16" t="s">
        <v>233</v>
      </c>
      <c r="J44" s="66"/>
      <c r="K44" s="66"/>
      <c r="L44" s="115" t="s">
        <v>1200</v>
      </c>
      <c r="M44" s="95">
        <v>1.0010314308272947</v>
      </c>
      <c r="N44" s="96">
        <v>5092.0830078125</v>
      </c>
      <c r="O44" s="96">
        <v>3761.388427734375</v>
      </c>
      <c r="P44" s="77"/>
      <c r="Q44" s="97"/>
      <c r="R44" s="97"/>
      <c r="S44" s="98"/>
      <c r="T44" s="51">
        <v>0</v>
      </c>
      <c r="U44" s="51">
        <v>2</v>
      </c>
      <c r="V44" s="52">
        <v>2</v>
      </c>
      <c r="W44" s="52">
        <v>0.5</v>
      </c>
      <c r="X44" s="52">
        <v>0</v>
      </c>
      <c r="Y44" s="52">
        <v>1.459452</v>
      </c>
      <c r="Z44" s="52">
        <v>0</v>
      </c>
      <c r="AA44" s="52">
        <v>0</v>
      </c>
      <c r="AB44" s="82">
        <v>44</v>
      </c>
      <c r="AC44" s="82"/>
      <c r="AD44" s="99"/>
      <c r="AE44" s="85" t="s">
        <v>692</v>
      </c>
      <c r="AF44" s="85">
        <v>57</v>
      </c>
      <c r="AG44" s="85">
        <v>5</v>
      </c>
      <c r="AH44" s="85">
        <v>203</v>
      </c>
      <c r="AI44" s="85">
        <v>462</v>
      </c>
      <c r="AJ44" s="85"/>
      <c r="AK44" s="85"/>
      <c r="AL44" s="85" t="s">
        <v>850</v>
      </c>
      <c r="AM44" s="85"/>
      <c r="AN44" s="85"/>
      <c r="AO44" s="87">
        <v>42273.680393518516</v>
      </c>
      <c r="AP44" s="85"/>
      <c r="AQ44" s="85" t="b">
        <v>1</v>
      </c>
      <c r="AR44" s="85" t="b">
        <v>0</v>
      </c>
      <c r="AS44" s="85" t="b">
        <v>0</v>
      </c>
      <c r="AT44" s="85"/>
      <c r="AU44" s="85">
        <v>0</v>
      </c>
      <c r="AV44" s="89" t="s">
        <v>999</v>
      </c>
      <c r="AW44" s="85" t="b">
        <v>0</v>
      </c>
      <c r="AX44" s="85" t="s">
        <v>1062</v>
      </c>
      <c r="AY44" s="89" t="s">
        <v>1104</v>
      </c>
      <c r="AZ44" s="85" t="s">
        <v>66</v>
      </c>
      <c r="BA44" s="85" t="str">
        <f>REPLACE(INDEX(GroupVertices[Group],MATCH(Vertices[[#This Row],[Vertex]],GroupVertices[Vertex],0)),1,1,"")</f>
        <v>12</v>
      </c>
      <c r="BB44" s="51"/>
      <c r="BC44" s="51"/>
      <c r="BD44" s="51"/>
      <c r="BE44" s="51"/>
      <c r="BF44" s="51"/>
      <c r="BG44" s="51"/>
      <c r="BH44" s="133" t="s">
        <v>1667</v>
      </c>
      <c r="BI44" s="133" t="s">
        <v>1667</v>
      </c>
      <c r="BJ44" s="133" t="s">
        <v>1713</v>
      </c>
      <c r="BK44" s="133" t="s">
        <v>1713</v>
      </c>
      <c r="BL44" s="133">
        <v>0</v>
      </c>
      <c r="BM44" s="136">
        <v>0</v>
      </c>
      <c r="BN44" s="133">
        <v>1</v>
      </c>
      <c r="BO44" s="136">
        <v>1.6666666666666667</v>
      </c>
      <c r="BP44" s="133">
        <v>0</v>
      </c>
      <c r="BQ44" s="136">
        <v>0</v>
      </c>
      <c r="BR44" s="133">
        <v>59</v>
      </c>
      <c r="BS44" s="136">
        <v>98.33333333333333</v>
      </c>
      <c r="BT44" s="133">
        <v>60</v>
      </c>
      <c r="BU44" s="2"/>
      <c r="BV44" s="3"/>
      <c r="BW44" s="3"/>
      <c r="BX44" s="3"/>
      <c r="BY44" s="3"/>
    </row>
    <row r="45" spans="1:77" ht="41.45" customHeight="1">
      <c r="A45" s="14" t="s">
        <v>287</v>
      </c>
      <c r="C45" s="15"/>
      <c r="D45" s="15" t="s">
        <v>64</v>
      </c>
      <c r="E45" s="94">
        <v>217.81039268197733</v>
      </c>
      <c r="F45" s="81">
        <v>99.71916897170514</v>
      </c>
      <c r="G45" s="113" t="s">
        <v>1037</v>
      </c>
      <c r="H45" s="15"/>
      <c r="I45" s="16" t="s">
        <v>287</v>
      </c>
      <c r="J45" s="66"/>
      <c r="K45" s="66"/>
      <c r="L45" s="115" t="s">
        <v>1201</v>
      </c>
      <c r="M45" s="95">
        <v>94.59162069639923</v>
      </c>
      <c r="N45" s="96">
        <v>5092.0830078125</v>
      </c>
      <c r="O45" s="96">
        <v>2885.005615234375</v>
      </c>
      <c r="P45" s="77"/>
      <c r="Q45" s="97"/>
      <c r="R45" s="97"/>
      <c r="S45" s="98"/>
      <c r="T45" s="51">
        <v>1</v>
      </c>
      <c r="U45" s="51">
        <v>0</v>
      </c>
      <c r="V45" s="52">
        <v>0</v>
      </c>
      <c r="W45" s="52">
        <v>0.333333</v>
      </c>
      <c r="X45" s="52">
        <v>0</v>
      </c>
      <c r="Y45" s="52">
        <v>0.770267</v>
      </c>
      <c r="Z45" s="52">
        <v>0</v>
      </c>
      <c r="AA45" s="52">
        <v>0</v>
      </c>
      <c r="AB45" s="82">
        <v>45</v>
      </c>
      <c r="AC45" s="82"/>
      <c r="AD45" s="99"/>
      <c r="AE45" s="85" t="s">
        <v>693</v>
      </c>
      <c r="AF45" s="85">
        <v>1049</v>
      </c>
      <c r="AG45" s="85">
        <v>453698</v>
      </c>
      <c r="AH45" s="85">
        <v>3234</v>
      </c>
      <c r="AI45" s="85">
        <v>6</v>
      </c>
      <c r="AJ45" s="85"/>
      <c r="AK45" s="89" t="s">
        <v>785</v>
      </c>
      <c r="AL45" s="85" t="s">
        <v>844</v>
      </c>
      <c r="AM45" s="85"/>
      <c r="AN45" s="85"/>
      <c r="AO45" s="87">
        <v>41632.26762731482</v>
      </c>
      <c r="AP45" s="89" t="s">
        <v>956</v>
      </c>
      <c r="AQ45" s="85" t="b">
        <v>0</v>
      </c>
      <c r="AR45" s="85" t="b">
        <v>0</v>
      </c>
      <c r="AS45" s="85" t="b">
        <v>1</v>
      </c>
      <c r="AT45" s="85"/>
      <c r="AU45" s="85">
        <v>269</v>
      </c>
      <c r="AV45" s="89" t="s">
        <v>999</v>
      </c>
      <c r="AW45" s="85" t="b">
        <v>1</v>
      </c>
      <c r="AX45" s="85" t="s">
        <v>1062</v>
      </c>
      <c r="AY45" s="89" t="s">
        <v>1105</v>
      </c>
      <c r="AZ45" s="85" t="s">
        <v>65</v>
      </c>
      <c r="BA45" s="85" t="str">
        <f>REPLACE(INDEX(GroupVertices[Group],MATCH(Vertices[[#This Row],[Vertex]],GroupVertices[Vertex],0)),1,1,"")</f>
        <v>12</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288</v>
      </c>
      <c r="C46" s="15"/>
      <c r="D46" s="15" t="s">
        <v>64</v>
      </c>
      <c r="E46" s="94">
        <v>162.0009840976629</v>
      </c>
      <c r="F46" s="81">
        <v>99.99999504814166</v>
      </c>
      <c r="G46" s="113" t="s">
        <v>1038</v>
      </c>
      <c r="H46" s="15"/>
      <c r="I46" s="16" t="s">
        <v>288</v>
      </c>
      <c r="J46" s="66"/>
      <c r="K46" s="66"/>
      <c r="L46" s="115" t="s">
        <v>1202</v>
      </c>
      <c r="M46" s="95">
        <v>1.0016502893236716</v>
      </c>
      <c r="N46" s="96">
        <v>5699.56005859375</v>
      </c>
      <c r="O46" s="96">
        <v>3761.388427734375</v>
      </c>
      <c r="P46" s="77"/>
      <c r="Q46" s="97"/>
      <c r="R46" s="97"/>
      <c r="S46" s="98"/>
      <c r="T46" s="51">
        <v>1</v>
      </c>
      <c r="U46" s="51">
        <v>0</v>
      </c>
      <c r="V46" s="52">
        <v>0</v>
      </c>
      <c r="W46" s="52">
        <v>0.333333</v>
      </c>
      <c r="X46" s="52">
        <v>0</v>
      </c>
      <c r="Y46" s="52">
        <v>0.770267</v>
      </c>
      <c r="Z46" s="52">
        <v>0</v>
      </c>
      <c r="AA46" s="52">
        <v>0</v>
      </c>
      <c r="AB46" s="82">
        <v>46</v>
      </c>
      <c r="AC46" s="82"/>
      <c r="AD46" s="99"/>
      <c r="AE46" s="85" t="s">
        <v>694</v>
      </c>
      <c r="AF46" s="85">
        <v>166</v>
      </c>
      <c r="AG46" s="85">
        <v>8</v>
      </c>
      <c r="AH46" s="85">
        <v>83</v>
      </c>
      <c r="AI46" s="85">
        <v>1930</v>
      </c>
      <c r="AJ46" s="85"/>
      <c r="AK46" s="85" t="s">
        <v>786</v>
      </c>
      <c r="AL46" s="85" t="s">
        <v>851</v>
      </c>
      <c r="AM46" s="85"/>
      <c r="AN46" s="85"/>
      <c r="AO46" s="87">
        <v>43516.53653935185</v>
      </c>
      <c r="AP46" s="89" t="s">
        <v>957</v>
      </c>
      <c r="AQ46" s="85" t="b">
        <v>0</v>
      </c>
      <c r="AR46" s="85" t="b">
        <v>0</v>
      </c>
      <c r="AS46" s="85" t="b">
        <v>0</v>
      </c>
      <c r="AT46" s="85"/>
      <c r="AU46" s="85">
        <v>0</v>
      </c>
      <c r="AV46" s="89" t="s">
        <v>999</v>
      </c>
      <c r="AW46" s="85" t="b">
        <v>0</v>
      </c>
      <c r="AX46" s="85" t="s">
        <v>1062</v>
      </c>
      <c r="AY46" s="89" t="s">
        <v>1106</v>
      </c>
      <c r="AZ46" s="85" t="s">
        <v>65</v>
      </c>
      <c r="BA46" s="85" t="str">
        <f>REPLACE(INDEX(GroupVertices[Group],MATCH(Vertices[[#This Row],[Vertex]],GroupVertices[Vertex],0)),1,1,"")</f>
        <v>12</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234</v>
      </c>
      <c r="C47" s="15"/>
      <c r="D47" s="15" t="s">
        <v>64</v>
      </c>
      <c r="E47" s="94">
        <v>162.5152981387284</v>
      </c>
      <c r="F47" s="81">
        <v>99.99740708317532</v>
      </c>
      <c r="G47" s="113" t="s">
        <v>424</v>
      </c>
      <c r="H47" s="15"/>
      <c r="I47" s="16" t="s">
        <v>234</v>
      </c>
      <c r="J47" s="66"/>
      <c r="K47" s="66"/>
      <c r="L47" s="115" t="s">
        <v>1203</v>
      </c>
      <c r="M47" s="95">
        <v>1.8641327471075835</v>
      </c>
      <c r="N47" s="96">
        <v>2167.587158203125</v>
      </c>
      <c r="O47" s="96">
        <v>6602.28125</v>
      </c>
      <c r="P47" s="77"/>
      <c r="Q47" s="97"/>
      <c r="R47" s="97"/>
      <c r="S47" s="98"/>
      <c r="T47" s="51">
        <v>1</v>
      </c>
      <c r="U47" s="51">
        <v>1</v>
      </c>
      <c r="V47" s="52">
        <v>0</v>
      </c>
      <c r="W47" s="52">
        <v>0</v>
      </c>
      <c r="X47" s="52">
        <v>0</v>
      </c>
      <c r="Y47" s="52">
        <v>0.999995</v>
      </c>
      <c r="Z47" s="52">
        <v>0</v>
      </c>
      <c r="AA47" s="52" t="s">
        <v>1908</v>
      </c>
      <c r="AB47" s="82">
        <v>47</v>
      </c>
      <c r="AC47" s="82"/>
      <c r="AD47" s="99"/>
      <c r="AE47" s="85" t="s">
        <v>695</v>
      </c>
      <c r="AF47" s="85">
        <v>337</v>
      </c>
      <c r="AG47" s="85">
        <v>4189</v>
      </c>
      <c r="AH47" s="85">
        <v>85359</v>
      </c>
      <c r="AI47" s="85">
        <v>141</v>
      </c>
      <c r="AJ47" s="85"/>
      <c r="AK47" s="85" t="s">
        <v>787</v>
      </c>
      <c r="AL47" s="85" t="s">
        <v>847</v>
      </c>
      <c r="AM47" s="89" t="s">
        <v>895</v>
      </c>
      <c r="AN47" s="85"/>
      <c r="AO47" s="87">
        <v>42300.523460648146</v>
      </c>
      <c r="AP47" s="89" t="s">
        <v>958</v>
      </c>
      <c r="AQ47" s="85" t="b">
        <v>0</v>
      </c>
      <c r="AR47" s="85" t="b">
        <v>0</v>
      </c>
      <c r="AS47" s="85" t="b">
        <v>1</v>
      </c>
      <c r="AT47" s="85"/>
      <c r="AU47" s="85">
        <v>729</v>
      </c>
      <c r="AV47" s="89" t="s">
        <v>999</v>
      </c>
      <c r="AW47" s="85" t="b">
        <v>1</v>
      </c>
      <c r="AX47" s="85" t="s">
        <v>1062</v>
      </c>
      <c r="AY47" s="89" t="s">
        <v>1107</v>
      </c>
      <c r="AZ47" s="85" t="s">
        <v>66</v>
      </c>
      <c r="BA47" s="85" t="str">
        <f>REPLACE(INDEX(GroupVertices[Group],MATCH(Vertices[[#This Row],[Vertex]],GroupVertices[Vertex],0)),1,1,"")</f>
        <v>1</v>
      </c>
      <c r="BB47" s="51" t="s">
        <v>366</v>
      </c>
      <c r="BC47" s="51" t="s">
        <v>366</v>
      </c>
      <c r="BD47" s="51" t="s">
        <v>378</v>
      </c>
      <c r="BE47" s="51" t="s">
        <v>378</v>
      </c>
      <c r="BF47" s="51" t="s">
        <v>391</v>
      </c>
      <c r="BG47" s="51" t="s">
        <v>391</v>
      </c>
      <c r="BH47" s="133" t="s">
        <v>1668</v>
      </c>
      <c r="BI47" s="133" t="s">
        <v>1668</v>
      </c>
      <c r="BJ47" s="133" t="s">
        <v>1714</v>
      </c>
      <c r="BK47" s="133" t="s">
        <v>1714</v>
      </c>
      <c r="BL47" s="133">
        <v>2</v>
      </c>
      <c r="BM47" s="136">
        <v>6.0606060606060606</v>
      </c>
      <c r="BN47" s="133">
        <v>0</v>
      </c>
      <c r="BO47" s="136">
        <v>0</v>
      </c>
      <c r="BP47" s="133">
        <v>0</v>
      </c>
      <c r="BQ47" s="136">
        <v>0</v>
      </c>
      <c r="BR47" s="133">
        <v>31</v>
      </c>
      <c r="BS47" s="136">
        <v>93.93939393939394</v>
      </c>
      <c r="BT47" s="133">
        <v>33</v>
      </c>
      <c r="BU47" s="2"/>
      <c r="BV47" s="3"/>
      <c r="BW47" s="3"/>
      <c r="BX47" s="3"/>
      <c r="BY47" s="3"/>
    </row>
    <row r="48" spans="1:77" ht="41.45" customHeight="1">
      <c r="A48" s="14" t="s">
        <v>235</v>
      </c>
      <c r="C48" s="15"/>
      <c r="D48" s="15" t="s">
        <v>64</v>
      </c>
      <c r="E48" s="94">
        <v>162.0009840976629</v>
      </c>
      <c r="F48" s="81">
        <v>99.99999504814166</v>
      </c>
      <c r="G48" s="113" t="s">
        <v>425</v>
      </c>
      <c r="H48" s="15"/>
      <c r="I48" s="16" t="s">
        <v>235</v>
      </c>
      <c r="J48" s="66"/>
      <c r="K48" s="66"/>
      <c r="L48" s="115" t="s">
        <v>1204</v>
      </c>
      <c r="M48" s="95">
        <v>1.0016502893236716</v>
      </c>
      <c r="N48" s="96">
        <v>2167.587158203125</v>
      </c>
      <c r="O48" s="96">
        <v>9037.33203125</v>
      </c>
      <c r="P48" s="77"/>
      <c r="Q48" s="97"/>
      <c r="R48" s="97"/>
      <c r="S48" s="98"/>
      <c r="T48" s="51">
        <v>1</v>
      </c>
      <c r="U48" s="51">
        <v>1</v>
      </c>
      <c r="V48" s="52">
        <v>0</v>
      </c>
      <c r="W48" s="52">
        <v>0</v>
      </c>
      <c r="X48" s="52">
        <v>0</v>
      </c>
      <c r="Y48" s="52">
        <v>0.999995</v>
      </c>
      <c r="Z48" s="52">
        <v>0</v>
      </c>
      <c r="AA48" s="52" t="s">
        <v>1908</v>
      </c>
      <c r="AB48" s="82">
        <v>48</v>
      </c>
      <c r="AC48" s="82"/>
      <c r="AD48" s="99"/>
      <c r="AE48" s="85" t="s">
        <v>696</v>
      </c>
      <c r="AF48" s="85">
        <v>235</v>
      </c>
      <c r="AG48" s="85">
        <v>8</v>
      </c>
      <c r="AH48" s="85">
        <v>54</v>
      </c>
      <c r="AI48" s="85">
        <v>103</v>
      </c>
      <c r="AJ48" s="85"/>
      <c r="AK48" s="85" t="s">
        <v>788</v>
      </c>
      <c r="AL48" s="85"/>
      <c r="AM48" s="85"/>
      <c r="AN48" s="85"/>
      <c r="AO48" s="87">
        <v>43599.27480324074</v>
      </c>
      <c r="AP48" s="85"/>
      <c r="AQ48" s="85" t="b">
        <v>1</v>
      </c>
      <c r="AR48" s="85" t="b">
        <v>0</v>
      </c>
      <c r="AS48" s="85" t="b">
        <v>0</v>
      </c>
      <c r="AT48" s="85"/>
      <c r="AU48" s="85">
        <v>0</v>
      </c>
      <c r="AV48" s="85"/>
      <c r="AW48" s="85" t="b">
        <v>0</v>
      </c>
      <c r="AX48" s="85" t="s">
        <v>1062</v>
      </c>
      <c r="AY48" s="89" t="s">
        <v>1108</v>
      </c>
      <c r="AZ48" s="85" t="s">
        <v>66</v>
      </c>
      <c r="BA48" s="85" t="str">
        <f>REPLACE(INDEX(GroupVertices[Group],MATCH(Vertices[[#This Row],[Vertex]],GroupVertices[Vertex],0)),1,1,"")</f>
        <v>1</v>
      </c>
      <c r="BB48" s="51"/>
      <c r="BC48" s="51"/>
      <c r="BD48" s="51"/>
      <c r="BE48" s="51"/>
      <c r="BF48" s="51" t="s">
        <v>1646</v>
      </c>
      <c r="BG48" s="51" t="s">
        <v>1646</v>
      </c>
      <c r="BH48" s="133" t="s">
        <v>1669</v>
      </c>
      <c r="BI48" s="133" t="s">
        <v>1669</v>
      </c>
      <c r="BJ48" s="133" t="s">
        <v>1715</v>
      </c>
      <c r="BK48" s="133" t="s">
        <v>1715</v>
      </c>
      <c r="BL48" s="133">
        <v>1</v>
      </c>
      <c r="BM48" s="136">
        <v>2.9411764705882355</v>
      </c>
      <c r="BN48" s="133">
        <v>2</v>
      </c>
      <c r="BO48" s="136">
        <v>5.882352941176471</v>
      </c>
      <c r="BP48" s="133">
        <v>0</v>
      </c>
      <c r="BQ48" s="136">
        <v>0</v>
      </c>
      <c r="BR48" s="133">
        <v>31</v>
      </c>
      <c r="BS48" s="136">
        <v>91.17647058823529</v>
      </c>
      <c r="BT48" s="133">
        <v>34</v>
      </c>
      <c r="BU48" s="2"/>
      <c r="BV48" s="3"/>
      <c r="BW48" s="3"/>
      <c r="BX48" s="3"/>
      <c r="BY48" s="3"/>
    </row>
    <row r="49" spans="1:77" ht="41.45" customHeight="1">
      <c r="A49" s="14" t="s">
        <v>236</v>
      </c>
      <c r="C49" s="15"/>
      <c r="D49" s="15" t="s">
        <v>64</v>
      </c>
      <c r="E49" s="94">
        <v>162.00184518311792</v>
      </c>
      <c r="F49" s="81">
        <v>99.99999071526561</v>
      </c>
      <c r="G49" s="113" t="s">
        <v>426</v>
      </c>
      <c r="H49" s="15"/>
      <c r="I49" s="16" t="s">
        <v>236</v>
      </c>
      <c r="J49" s="66"/>
      <c r="K49" s="66"/>
      <c r="L49" s="115" t="s">
        <v>1205</v>
      </c>
      <c r="M49" s="95">
        <v>1.0030942924818844</v>
      </c>
      <c r="N49" s="96">
        <v>2644.31005859375</v>
      </c>
      <c r="O49" s="96">
        <v>761.4702758789062</v>
      </c>
      <c r="P49" s="77"/>
      <c r="Q49" s="97"/>
      <c r="R49" s="97"/>
      <c r="S49" s="98"/>
      <c r="T49" s="51">
        <v>1</v>
      </c>
      <c r="U49" s="51">
        <v>1</v>
      </c>
      <c r="V49" s="52">
        <v>0</v>
      </c>
      <c r="W49" s="52">
        <v>0.111111</v>
      </c>
      <c r="X49" s="52">
        <v>0</v>
      </c>
      <c r="Y49" s="52">
        <v>0.795647</v>
      </c>
      <c r="Z49" s="52">
        <v>0.5</v>
      </c>
      <c r="AA49" s="52">
        <v>0</v>
      </c>
      <c r="AB49" s="82">
        <v>49</v>
      </c>
      <c r="AC49" s="82"/>
      <c r="AD49" s="99"/>
      <c r="AE49" s="85" t="s">
        <v>697</v>
      </c>
      <c r="AF49" s="85">
        <v>20</v>
      </c>
      <c r="AG49" s="85">
        <v>15</v>
      </c>
      <c r="AH49" s="85">
        <v>12</v>
      </c>
      <c r="AI49" s="85">
        <v>0</v>
      </c>
      <c r="AJ49" s="85"/>
      <c r="AK49" s="85"/>
      <c r="AL49" s="85" t="s">
        <v>852</v>
      </c>
      <c r="AM49" s="85"/>
      <c r="AN49" s="85"/>
      <c r="AO49" s="87">
        <v>40746.858460648145</v>
      </c>
      <c r="AP49" s="89" t="s">
        <v>959</v>
      </c>
      <c r="AQ49" s="85" t="b">
        <v>1</v>
      </c>
      <c r="AR49" s="85" t="b">
        <v>0</v>
      </c>
      <c r="AS49" s="85" t="b">
        <v>0</v>
      </c>
      <c r="AT49" s="85"/>
      <c r="AU49" s="85">
        <v>0</v>
      </c>
      <c r="AV49" s="89" t="s">
        <v>999</v>
      </c>
      <c r="AW49" s="85" t="b">
        <v>0</v>
      </c>
      <c r="AX49" s="85" t="s">
        <v>1062</v>
      </c>
      <c r="AY49" s="89" t="s">
        <v>1109</v>
      </c>
      <c r="AZ49" s="85" t="s">
        <v>66</v>
      </c>
      <c r="BA49" s="85" t="str">
        <f>REPLACE(INDEX(GroupVertices[Group],MATCH(Vertices[[#This Row],[Vertex]],GroupVertices[Vertex],0)),1,1,"")</f>
        <v>5</v>
      </c>
      <c r="BB49" s="51"/>
      <c r="BC49" s="51"/>
      <c r="BD49" s="51"/>
      <c r="BE49" s="51"/>
      <c r="BF49" s="51"/>
      <c r="BG49" s="51"/>
      <c r="BH49" s="133" t="s">
        <v>1670</v>
      </c>
      <c r="BI49" s="133" t="s">
        <v>1670</v>
      </c>
      <c r="BJ49" s="133" t="s">
        <v>1716</v>
      </c>
      <c r="BK49" s="133" t="s">
        <v>1716</v>
      </c>
      <c r="BL49" s="133">
        <v>2</v>
      </c>
      <c r="BM49" s="136">
        <v>5.2631578947368425</v>
      </c>
      <c r="BN49" s="133">
        <v>0</v>
      </c>
      <c r="BO49" s="136">
        <v>0</v>
      </c>
      <c r="BP49" s="133">
        <v>0</v>
      </c>
      <c r="BQ49" s="136">
        <v>0</v>
      </c>
      <c r="BR49" s="133">
        <v>36</v>
      </c>
      <c r="BS49" s="136">
        <v>94.73684210526316</v>
      </c>
      <c r="BT49" s="133">
        <v>38</v>
      </c>
      <c r="BU49" s="2"/>
      <c r="BV49" s="3"/>
      <c r="BW49" s="3"/>
      <c r="BX49" s="3"/>
      <c r="BY49" s="3"/>
    </row>
    <row r="50" spans="1:77" ht="41.45" customHeight="1">
      <c r="A50" s="14" t="s">
        <v>289</v>
      </c>
      <c r="C50" s="15"/>
      <c r="D50" s="15" t="s">
        <v>64</v>
      </c>
      <c r="E50" s="94">
        <v>285.3175241605958</v>
      </c>
      <c r="F50" s="81">
        <v>99.37948139311374</v>
      </c>
      <c r="G50" s="113" t="s">
        <v>1039</v>
      </c>
      <c r="H50" s="15"/>
      <c r="I50" s="16" t="s">
        <v>289</v>
      </c>
      <c r="J50" s="66"/>
      <c r="K50" s="66"/>
      <c r="L50" s="115" t="s">
        <v>1206</v>
      </c>
      <c r="M50" s="95">
        <v>207.79816772162914</v>
      </c>
      <c r="N50" s="96">
        <v>3629.222900390625</v>
      </c>
      <c r="O50" s="96">
        <v>359.2579345703125</v>
      </c>
      <c r="P50" s="77"/>
      <c r="Q50" s="97"/>
      <c r="R50" s="97"/>
      <c r="S50" s="98"/>
      <c r="T50" s="51">
        <v>2</v>
      </c>
      <c r="U50" s="51">
        <v>0</v>
      </c>
      <c r="V50" s="52">
        <v>0</v>
      </c>
      <c r="W50" s="52">
        <v>0.111111</v>
      </c>
      <c r="X50" s="52">
        <v>0</v>
      </c>
      <c r="Y50" s="52">
        <v>0.795647</v>
      </c>
      <c r="Z50" s="52">
        <v>0.5</v>
      </c>
      <c r="AA50" s="52">
        <v>0</v>
      </c>
      <c r="AB50" s="82">
        <v>50</v>
      </c>
      <c r="AC50" s="82"/>
      <c r="AD50" s="99"/>
      <c r="AE50" s="85" t="s">
        <v>698</v>
      </c>
      <c r="AF50" s="85">
        <v>536</v>
      </c>
      <c r="AG50" s="85">
        <v>1002482</v>
      </c>
      <c r="AH50" s="85">
        <v>15844</v>
      </c>
      <c r="AI50" s="85">
        <v>2222</v>
      </c>
      <c r="AJ50" s="85"/>
      <c r="AK50" s="85" t="s">
        <v>789</v>
      </c>
      <c r="AL50" s="85" t="s">
        <v>853</v>
      </c>
      <c r="AM50" s="89" t="s">
        <v>896</v>
      </c>
      <c r="AN50" s="85"/>
      <c r="AO50" s="87">
        <v>39830.27637731482</v>
      </c>
      <c r="AP50" s="89" t="s">
        <v>960</v>
      </c>
      <c r="AQ50" s="85" t="b">
        <v>0</v>
      </c>
      <c r="AR50" s="85" t="b">
        <v>0</v>
      </c>
      <c r="AS50" s="85" t="b">
        <v>1</v>
      </c>
      <c r="AT50" s="85"/>
      <c r="AU50" s="85">
        <v>4516</v>
      </c>
      <c r="AV50" s="89" t="s">
        <v>1004</v>
      </c>
      <c r="AW50" s="85" t="b">
        <v>1</v>
      </c>
      <c r="AX50" s="85" t="s">
        <v>1062</v>
      </c>
      <c r="AY50" s="89" t="s">
        <v>1110</v>
      </c>
      <c r="AZ50" s="85" t="s">
        <v>65</v>
      </c>
      <c r="BA50" s="85" t="str">
        <f>REPLACE(INDEX(GroupVertices[Group],MATCH(Vertices[[#This Row],[Vertex]],GroupVertices[Vertex],0)),1,1,"")</f>
        <v>5</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237</v>
      </c>
      <c r="C51" s="15"/>
      <c r="D51" s="15" t="s">
        <v>64</v>
      </c>
      <c r="E51" s="94">
        <v>162.0265706368979</v>
      </c>
      <c r="F51" s="81">
        <v>99.99986629982475</v>
      </c>
      <c r="G51" s="113" t="s">
        <v>427</v>
      </c>
      <c r="H51" s="15"/>
      <c r="I51" s="16" t="s">
        <v>237</v>
      </c>
      <c r="J51" s="66"/>
      <c r="K51" s="66"/>
      <c r="L51" s="115" t="s">
        <v>1207</v>
      </c>
      <c r="M51" s="95">
        <v>1.0445578117391354</v>
      </c>
      <c r="N51" s="96">
        <v>3603.298828125</v>
      </c>
      <c r="O51" s="96">
        <v>1386.57421875</v>
      </c>
      <c r="P51" s="77"/>
      <c r="Q51" s="97"/>
      <c r="R51" s="97"/>
      <c r="S51" s="98"/>
      <c r="T51" s="51">
        <v>0</v>
      </c>
      <c r="U51" s="51">
        <v>4</v>
      </c>
      <c r="V51" s="52">
        <v>12</v>
      </c>
      <c r="W51" s="52">
        <v>0.166667</v>
      </c>
      <c r="X51" s="52">
        <v>0</v>
      </c>
      <c r="Y51" s="52">
        <v>1.447048</v>
      </c>
      <c r="Z51" s="52">
        <v>0.16666666666666666</v>
      </c>
      <c r="AA51" s="52">
        <v>0</v>
      </c>
      <c r="AB51" s="82">
        <v>51</v>
      </c>
      <c r="AC51" s="82"/>
      <c r="AD51" s="99"/>
      <c r="AE51" s="85" t="s">
        <v>699</v>
      </c>
      <c r="AF51" s="85">
        <v>17</v>
      </c>
      <c r="AG51" s="85">
        <v>216</v>
      </c>
      <c r="AH51" s="85">
        <v>12644</v>
      </c>
      <c r="AI51" s="85">
        <v>6</v>
      </c>
      <c r="AJ51" s="85"/>
      <c r="AK51" s="85" t="s">
        <v>790</v>
      </c>
      <c r="AL51" s="85" t="s">
        <v>847</v>
      </c>
      <c r="AM51" s="89" t="s">
        <v>897</v>
      </c>
      <c r="AN51" s="85"/>
      <c r="AO51" s="87">
        <v>42568.85118055555</v>
      </c>
      <c r="AP51" s="89" t="s">
        <v>961</v>
      </c>
      <c r="AQ51" s="85" t="b">
        <v>1</v>
      </c>
      <c r="AR51" s="85" t="b">
        <v>0</v>
      </c>
      <c r="AS51" s="85" t="b">
        <v>0</v>
      </c>
      <c r="AT51" s="85"/>
      <c r="AU51" s="85">
        <v>57</v>
      </c>
      <c r="AV51" s="85"/>
      <c r="AW51" s="85" t="b">
        <v>0</v>
      </c>
      <c r="AX51" s="85" t="s">
        <v>1062</v>
      </c>
      <c r="AY51" s="89" t="s">
        <v>1111</v>
      </c>
      <c r="AZ51" s="85" t="s">
        <v>66</v>
      </c>
      <c r="BA51" s="85" t="str">
        <f>REPLACE(INDEX(GroupVertices[Group],MATCH(Vertices[[#This Row],[Vertex]],GroupVertices[Vertex],0)),1,1,"")</f>
        <v>5</v>
      </c>
      <c r="BB51" s="51"/>
      <c r="BC51" s="51"/>
      <c r="BD51" s="51"/>
      <c r="BE51" s="51"/>
      <c r="BF51" s="51"/>
      <c r="BG51" s="51"/>
      <c r="BH51" s="133" t="s">
        <v>1671</v>
      </c>
      <c r="BI51" s="133" t="s">
        <v>1671</v>
      </c>
      <c r="BJ51" s="133" t="s">
        <v>1717</v>
      </c>
      <c r="BK51" s="133" t="s">
        <v>1717</v>
      </c>
      <c r="BL51" s="133">
        <v>1</v>
      </c>
      <c r="BM51" s="136">
        <v>2.0408163265306123</v>
      </c>
      <c r="BN51" s="133">
        <v>3</v>
      </c>
      <c r="BO51" s="136">
        <v>6.122448979591836</v>
      </c>
      <c r="BP51" s="133">
        <v>0</v>
      </c>
      <c r="BQ51" s="136">
        <v>0</v>
      </c>
      <c r="BR51" s="133">
        <v>45</v>
      </c>
      <c r="BS51" s="136">
        <v>91.83673469387755</v>
      </c>
      <c r="BT51" s="133">
        <v>49</v>
      </c>
      <c r="BU51" s="2"/>
      <c r="BV51" s="3"/>
      <c r="BW51" s="3"/>
      <c r="BX51" s="3"/>
      <c r="BY51" s="3"/>
    </row>
    <row r="52" spans="1:77" ht="41.45" customHeight="1">
      <c r="A52" s="14" t="s">
        <v>290</v>
      </c>
      <c r="C52" s="15"/>
      <c r="D52" s="15" t="s">
        <v>64</v>
      </c>
      <c r="E52" s="94">
        <v>1000</v>
      </c>
      <c r="F52" s="81">
        <v>94.07745672060334</v>
      </c>
      <c r="G52" s="113" t="s">
        <v>1040</v>
      </c>
      <c r="H52" s="15"/>
      <c r="I52" s="16" t="s">
        <v>290</v>
      </c>
      <c r="J52" s="66"/>
      <c r="K52" s="66"/>
      <c r="L52" s="115" t="s">
        <v>1208</v>
      </c>
      <c r="M52" s="95">
        <v>1974.7862569135937</v>
      </c>
      <c r="N52" s="96">
        <v>4593.4326171875</v>
      </c>
      <c r="O52" s="96">
        <v>1931.911376953125</v>
      </c>
      <c r="P52" s="77"/>
      <c r="Q52" s="97"/>
      <c r="R52" s="97"/>
      <c r="S52" s="98"/>
      <c r="T52" s="51">
        <v>3</v>
      </c>
      <c r="U52" s="51">
        <v>0</v>
      </c>
      <c r="V52" s="52">
        <v>3</v>
      </c>
      <c r="W52" s="52">
        <v>0.142857</v>
      </c>
      <c r="X52" s="52">
        <v>0</v>
      </c>
      <c r="Y52" s="52">
        <v>1.095439</v>
      </c>
      <c r="Z52" s="52">
        <v>0.3333333333333333</v>
      </c>
      <c r="AA52" s="52">
        <v>0</v>
      </c>
      <c r="AB52" s="82">
        <v>52</v>
      </c>
      <c r="AC52" s="82"/>
      <c r="AD52" s="99"/>
      <c r="AE52" s="85" t="s">
        <v>700</v>
      </c>
      <c r="AF52" s="85">
        <v>119</v>
      </c>
      <c r="AG52" s="85">
        <v>9568195</v>
      </c>
      <c r="AH52" s="85">
        <v>2858</v>
      </c>
      <c r="AI52" s="85">
        <v>277</v>
      </c>
      <c r="AJ52" s="85"/>
      <c r="AK52" s="85" t="s">
        <v>791</v>
      </c>
      <c r="AL52" s="85"/>
      <c r="AM52" s="89" t="s">
        <v>898</v>
      </c>
      <c r="AN52" s="85"/>
      <c r="AO52" s="87">
        <v>40173.293217592596</v>
      </c>
      <c r="AP52" s="89" t="s">
        <v>962</v>
      </c>
      <c r="AQ52" s="85" t="b">
        <v>0</v>
      </c>
      <c r="AR52" s="85" t="b">
        <v>0</v>
      </c>
      <c r="AS52" s="85" t="b">
        <v>1</v>
      </c>
      <c r="AT52" s="85"/>
      <c r="AU52" s="85">
        <v>3888</v>
      </c>
      <c r="AV52" s="89" t="s">
        <v>1001</v>
      </c>
      <c r="AW52" s="85" t="b">
        <v>1</v>
      </c>
      <c r="AX52" s="85" t="s">
        <v>1062</v>
      </c>
      <c r="AY52" s="89" t="s">
        <v>1112</v>
      </c>
      <c r="AZ52" s="85" t="s">
        <v>65</v>
      </c>
      <c r="BA52" s="85" t="str">
        <f>REPLACE(INDEX(GroupVertices[Group],MATCH(Vertices[[#This Row],[Vertex]],GroupVertices[Vertex],0)),1,1,"")</f>
        <v>5</v>
      </c>
      <c r="BB52" s="51"/>
      <c r="BC52" s="51"/>
      <c r="BD52" s="51"/>
      <c r="BE52" s="51"/>
      <c r="BF52" s="51"/>
      <c r="BG52" s="51"/>
      <c r="BH52" s="51"/>
      <c r="BI52" s="51"/>
      <c r="BJ52" s="51"/>
      <c r="BK52" s="51"/>
      <c r="BL52" s="51"/>
      <c r="BM52" s="52"/>
      <c r="BN52" s="51"/>
      <c r="BO52" s="52"/>
      <c r="BP52" s="51"/>
      <c r="BQ52" s="52"/>
      <c r="BR52" s="51"/>
      <c r="BS52" s="52"/>
      <c r="BT52" s="51"/>
      <c r="BU52" s="2"/>
      <c r="BV52" s="3"/>
      <c r="BW52" s="3"/>
      <c r="BX52" s="3"/>
      <c r="BY52" s="3"/>
    </row>
    <row r="53" spans="1:77" ht="41.45" customHeight="1">
      <c r="A53" s="14" t="s">
        <v>238</v>
      </c>
      <c r="C53" s="15"/>
      <c r="D53" s="15" t="s">
        <v>64</v>
      </c>
      <c r="E53" s="94">
        <v>162</v>
      </c>
      <c r="F53" s="81">
        <v>100</v>
      </c>
      <c r="G53" s="113" t="s">
        <v>428</v>
      </c>
      <c r="H53" s="15"/>
      <c r="I53" s="16" t="s">
        <v>238</v>
      </c>
      <c r="J53" s="66"/>
      <c r="K53" s="66"/>
      <c r="L53" s="115" t="s">
        <v>1209</v>
      </c>
      <c r="M53" s="95">
        <v>1</v>
      </c>
      <c r="N53" s="96">
        <v>3931.994384765625</v>
      </c>
      <c r="O53" s="96">
        <v>2752.665771484375</v>
      </c>
      <c r="P53" s="77"/>
      <c r="Q53" s="97"/>
      <c r="R53" s="97"/>
      <c r="S53" s="98"/>
      <c r="T53" s="51">
        <v>2</v>
      </c>
      <c r="U53" s="51">
        <v>1</v>
      </c>
      <c r="V53" s="52">
        <v>3</v>
      </c>
      <c r="W53" s="52">
        <v>0.142857</v>
      </c>
      <c r="X53" s="52">
        <v>0</v>
      </c>
      <c r="Y53" s="52">
        <v>1.095439</v>
      </c>
      <c r="Z53" s="52">
        <v>0.3333333333333333</v>
      </c>
      <c r="AA53" s="52">
        <v>0</v>
      </c>
      <c r="AB53" s="82">
        <v>53</v>
      </c>
      <c r="AC53" s="82"/>
      <c r="AD53" s="99"/>
      <c r="AE53" s="85" t="s">
        <v>701</v>
      </c>
      <c r="AF53" s="85">
        <v>71</v>
      </c>
      <c r="AG53" s="85">
        <v>0</v>
      </c>
      <c r="AH53" s="85">
        <v>17</v>
      </c>
      <c r="AI53" s="85">
        <v>2</v>
      </c>
      <c r="AJ53" s="85"/>
      <c r="AK53" s="85" t="s">
        <v>792</v>
      </c>
      <c r="AL53" s="85"/>
      <c r="AM53" s="85"/>
      <c r="AN53" s="85"/>
      <c r="AO53" s="87">
        <v>41791.281956018516</v>
      </c>
      <c r="AP53" s="89" t="s">
        <v>963</v>
      </c>
      <c r="AQ53" s="85" t="b">
        <v>1</v>
      </c>
      <c r="AR53" s="85" t="b">
        <v>0</v>
      </c>
      <c r="AS53" s="85" t="b">
        <v>0</v>
      </c>
      <c r="AT53" s="85"/>
      <c r="AU53" s="85">
        <v>0</v>
      </c>
      <c r="AV53" s="89" t="s">
        <v>999</v>
      </c>
      <c r="AW53" s="85" t="b">
        <v>0</v>
      </c>
      <c r="AX53" s="85" t="s">
        <v>1062</v>
      </c>
      <c r="AY53" s="89" t="s">
        <v>1113</v>
      </c>
      <c r="AZ53" s="85" t="s">
        <v>66</v>
      </c>
      <c r="BA53" s="85" t="str">
        <f>REPLACE(INDEX(GroupVertices[Group],MATCH(Vertices[[#This Row],[Vertex]],GroupVertices[Vertex],0)),1,1,"")</f>
        <v>5</v>
      </c>
      <c r="BB53" s="51"/>
      <c r="BC53" s="51"/>
      <c r="BD53" s="51"/>
      <c r="BE53" s="51"/>
      <c r="BF53" s="51"/>
      <c r="BG53" s="51"/>
      <c r="BH53" s="133" t="s">
        <v>1672</v>
      </c>
      <c r="BI53" s="133" t="s">
        <v>1672</v>
      </c>
      <c r="BJ53" s="133" t="s">
        <v>1559</v>
      </c>
      <c r="BK53" s="133" t="s">
        <v>1559</v>
      </c>
      <c r="BL53" s="133">
        <v>2</v>
      </c>
      <c r="BM53" s="136">
        <v>4.444444444444445</v>
      </c>
      <c r="BN53" s="133">
        <v>7</v>
      </c>
      <c r="BO53" s="136">
        <v>15.555555555555555</v>
      </c>
      <c r="BP53" s="133">
        <v>0</v>
      </c>
      <c r="BQ53" s="136">
        <v>0</v>
      </c>
      <c r="BR53" s="133">
        <v>36</v>
      </c>
      <c r="BS53" s="136">
        <v>80</v>
      </c>
      <c r="BT53" s="133">
        <v>45</v>
      </c>
      <c r="BU53" s="2"/>
      <c r="BV53" s="3"/>
      <c r="BW53" s="3"/>
      <c r="BX53" s="3"/>
      <c r="BY53" s="3"/>
    </row>
    <row r="54" spans="1:77" ht="41.45" customHeight="1">
      <c r="A54" s="14" t="s">
        <v>239</v>
      </c>
      <c r="C54" s="15"/>
      <c r="D54" s="15" t="s">
        <v>64</v>
      </c>
      <c r="E54" s="94">
        <v>162.09189011927194</v>
      </c>
      <c r="F54" s="81">
        <v>99.99953762022726</v>
      </c>
      <c r="G54" s="113" t="s">
        <v>429</v>
      </c>
      <c r="H54" s="15"/>
      <c r="I54" s="16" t="s">
        <v>239</v>
      </c>
      <c r="J54" s="66"/>
      <c r="K54" s="66"/>
      <c r="L54" s="115" t="s">
        <v>1210</v>
      </c>
      <c r="M54" s="95">
        <v>1.1540957655978432</v>
      </c>
      <c r="N54" s="96">
        <v>3898.245849609375</v>
      </c>
      <c r="O54" s="96">
        <v>2619.2763671875</v>
      </c>
      <c r="P54" s="77"/>
      <c r="Q54" s="97"/>
      <c r="R54" s="97"/>
      <c r="S54" s="98"/>
      <c r="T54" s="51">
        <v>0</v>
      </c>
      <c r="U54" s="51">
        <v>2</v>
      </c>
      <c r="V54" s="52">
        <v>0</v>
      </c>
      <c r="W54" s="52">
        <v>0.1</v>
      </c>
      <c r="X54" s="52">
        <v>0</v>
      </c>
      <c r="Y54" s="52">
        <v>0.770748</v>
      </c>
      <c r="Z54" s="52">
        <v>0.5</v>
      </c>
      <c r="AA54" s="52">
        <v>0</v>
      </c>
      <c r="AB54" s="82">
        <v>54</v>
      </c>
      <c r="AC54" s="82"/>
      <c r="AD54" s="99"/>
      <c r="AE54" s="85" t="s">
        <v>702</v>
      </c>
      <c r="AF54" s="85">
        <v>14</v>
      </c>
      <c r="AG54" s="85">
        <v>747</v>
      </c>
      <c r="AH54" s="85">
        <v>46270</v>
      </c>
      <c r="AI54" s="85">
        <v>8</v>
      </c>
      <c r="AJ54" s="85"/>
      <c r="AK54" s="85" t="s">
        <v>793</v>
      </c>
      <c r="AL54" s="85" t="s">
        <v>834</v>
      </c>
      <c r="AM54" s="89" t="s">
        <v>899</v>
      </c>
      <c r="AN54" s="85"/>
      <c r="AO54" s="87">
        <v>42567.28123842592</v>
      </c>
      <c r="AP54" s="89" t="s">
        <v>964</v>
      </c>
      <c r="AQ54" s="85" t="b">
        <v>1</v>
      </c>
      <c r="AR54" s="85" t="b">
        <v>0</v>
      </c>
      <c r="AS54" s="85" t="b">
        <v>0</v>
      </c>
      <c r="AT54" s="85"/>
      <c r="AU54" s="85">
        <v>116</v>
      </c>
      <c r="AV54" s="85"/>
      <c r="AW54" s="85" t="b">
        <v>0</v>
      </c>
      <c r="AX54" s="85" t="s">
        <v>1062</v>
      </c>
      <c r="AY54" s="89" t="s">
        <v>1114</v>
      </c>
      <c r="AZ54" s="85" t="s">
        <v>66</v>
      </c>
      <c r="BA54" s="85" t="str">
        <f>REPLACE(INDEX(GroupVertices[Group],MATCH(Vertices[[#This Row],[Vertex]],GroupVertices[Vertex],0)),1,1,"")</f>
        <v>5</v>
      </c>
      <c r="BB54" s="51"/>
      <c r="BC54" s="51"/>
      <c r="BD54" s="51"/>
      <c r="BE54" s="51"/>
      <c r="BF54" s="51"/>
      <c r="BG54" s="51"/>
      <c r="BH54" s="133" t="s">
        <v>1671</v>
      </c>
      <c r="BI54" s="133" t="s">
        <v>1671</v>
      </c>
      <c r="BJ54" s="133" t="s">
        <v>1717</v>
      </c>
      <c r="BK54" s="133" t="s">
        <v>1717</v>
      </c>
      <c r="BL54" s="133">
        <v>0</v>
      </c>
      <c r="BM54" s="136">
        <v>0</v>
      </c>
      <c r="BN54" s="133">
        <v>3</v>
      </c>
      <c r="BO54" s="136">
        <v>13.043478260869565</v>
      </c>
      <c r="BP54" s="133">
        <v>0</v>
      </c>
      <c r="BQ54" s="136">
        <v>0</v>
      </c>
      <c r="BR54" s="133">
        <v>20</v>
      </c>
      <c r="BS54" s="136">
        <v>86.95652173913044</v>
      </c>
      <c r="BT54" s="133">
        <v>23</v>
      </c>
      <c r="BU54" s="2"/>
      <c r="BV54" s="3"/>
      <c r="BW54" s="3"/>
      <c r="BX54" s="3"/>
      <c r="BY54" s="3"/>
    </row>
    <row r="55" spans="1:77" ht="41.45" customHeight="1">
      <c r="A55" s="14" t="s">
        <v>240</v>
      </c>
      <c r="C55" s="15"/>
      <c r="D55" s="15" t="s">
        <v>64</v>
      </c>
      <c r="E55" s="94">
        <v>162.01734472130835</v>
      </c>
      <c r="F55" s="81">
        <v>99.9999127234967</v>
      </c>
      <c r="G55" s="113" t="s">
        <v>430</v>
      </c>
      <c r="H55" s="15"/>
      <c r="I55" s="16" t="s">
        <v>240</v>
      </c>
      <c r="J55" s="66"/>
      <c r="K55" s="66"/>
      <c r="L55" s="115" t="s">
        <v>1211</v>
      </c>
      <c r="M55" s="95">
        <v>1.0290863493297133</v>
      </c>
      <c r="N55" s="96">
        <v>5092.0830078125</v>
      </c>
      <c r="O55" s="96">
        <v>788.156494140625</v>
      </c>
      <c r="P55" s="77"/>
      <c r="Q55" s="97"/>
      <c r="R55" s="97"/>
      <c r="S55" s="98"/>
      <c r="T55" s="51">
        <v>0</v>
      </c>
      <c r="U55" s="51">
        <v>1</v>
      </c>
      <c r="V55" s="52">
        <v>0</v>
      </c>
      <c r="W55" s="52">
        <v>0.333333</v>
      </c>
      <c r="X55" s="52">
        <v>0</v>
      </c>
      <c r="Y55" s="52">
        <v>0.638295</v>
      </c>
      <c r="Z55" s="52">
        <v>0</v>
      </c>
      <c r="AA55" s="52">
        <v>0</v>
      </c>
      <c r="AB55" s="82">
        <v>55</v>
      </c>
      <c r="AC55" s="82"/>
      <c r="AD55" s="99"/>
      <c r="AE55" s="85" t="s">
        <v>703</v>
      </c>
      <c r="AF55" s="85">
        <v>274</v>
      </c>
      <c r="AG55" s="85">
        <v>141</v>
      </c>
      <c r="AH55" s="85">
        <v>4678</v>
      </c>
      <c r="AI55" s="85">
        <v>6142</v>
      </c>
      <c r="AJ55" s="85"/>
      <c r="AK55" s="85" t="s">
        <v>794</v>
      </c>
      <c r="AL55" s="85"/>
      <c r="AM55" s="85"/>
      <c r="AN55" s="85"/>
      <c r="AO55" s="87">
        <v>40600.25293981482</v>
      </c>
      <c r="AP55" s="89" t="s">
        <v>965</v>
      </c>
      <c r="AQ55" s="85" t="b">
        <v>0</v>
      </c>
      <c r="AR55" s="85" t="b">
        <v>0</v>
      </c>
      <c r="AS55" s="85" t="b">
        <v>0</v>
      </c>
      <c r="AT55" s="85"/>
      <c r="AU55" s="85">
        <v>5</v>
      </c>
      <c r="AV55" s="89" t="s">
        <v>1004</v>
      </c>
      <c r="AW55" s="85" t="b">
        <v>0</v>
      </c>
      <c r="AX55" s="85" t="s">
        <v>1062</v>
      </c>
      <c r="AY55" s="89" t="s">
        <v>1115</v>
      </c>
      <c r="AZ55" s="85" t="s">
        <v>66</v>
      </c>
      <c r="BA55" s="85" t="str">
        <f>REPLACE(INDEX(GroupVertices[Group],MATCH(Vertices[[#This Row],[Vertex]],GroupVertices[Vertex],0)),1,1,"")</f>
        <v>11</v>
      </c>
      <c r="BB55" s="51"/>
      <c r="BC55" s="51"/>
      <c r="BD55" s="51"/>
      <c r="BE55" s="51"/>
      <c r="BF55" s="51"/>
      <c r="BG55" s="51"/>
      <c r="BH55" s="133" t="s">
        <v>1673</v>
      </c>
      <c r="BI55" s="133" t="s">
        <v>1673</v>
      </c>
      <c r="BJ55" s="133" t="s">
        <v>1718</v>
      </c>
      <c r="BK55" s="133" t="s">
        <v>1718</v>
      </c>
      <c r="BL55" s="133">
        <v>0</v>
      </c>
      <c r="BM55" s="136">
        <v>0</v>
      </c>
      <c r="BN55" s="133">
        <v>1</v>
      </c>
      <c r="BO55" s="136">
        <v>4.761904761904762</v>
      </c>
      <c r="BP55" s="133">
        <v>0</v>
      </c>
      <c r="BQ55" s="136">
        <v>0</v>
      </c>
      <c r="BR55" s="133">
        <v>20</v>
      </c>
      <c r="BS55" s="136">
        <v>95.23809523809524</v>
      </c>
      <c r="BT55" s="133">
        <v>21</v>
      </c>
      <c r="BU55" s="2"/>
      <c r="BV55" s="3"/>
      <c r="BW55" s="3"/>
      <c r="BX55" s="3"/>
      <c r="BY55" s="3"/>
    </row>
    <row r="56" spans="1:77" ht="41.45" customHeight="1">
      <c r="A56" s="14" t="s">
        <v>242</v>
      </c>
      <c r="C56" s="15"/>
      <c r="D56" s="15" t="s">
        <v>64</v>
      </c>
      <c r="E56" s="94">
        <v>162.00516651273014</v>
      </c>
      <c r="F56" s="81">
        <v>99.9999740027437</v>
      </c>
      <c r="G56" s="113" t="s">
        <v>432</v>
      </c>
      <c r="H56" s="15"/>
      <c r="I56" s="16" t="s">
        <v>242</v>
      </c>
      <c r="J56" s="66"/>
      <c r="K56" s="66"/>
      <c r="L56" s="115" t="s">
        <v>1212</v>
      </c>
      <c r="M56" s="95">
        <v>1.0086640189492764</v>
      </c>
      <c r="N56" s="96">
        <v>5699.56005859375</v>
      </c>
      <c r="O56" s="96">
        <v>1658.6575927734375</v>
      </c>
      <c r="P56" s="77"/>
      <c r="Q56" s="97"/>
      <c r="R56" s="97"/>
      <c r="S56" s="98"/>
      <c r="T56" s="51">
        <v>3</v>
      </c>
      <c r="U56" s="51">
        <v>1</v>
      </c>
      <c r="V56" s="52">
        <v>2</v>
      </c>
      <c r="W56" s="52">
        <v>0.5</v>
      </c>
      <c r="X56" s="52">
        <v>0</v>
      </c>
      <c r="Y56" s="52">
        <v>1.723395</v>
      </c>
      <c r="Z56" s="52">
        <v>0</v>
      </c>
      <c r="AA56" s="52">
        <v>0</v>
      </c>
      <c r="AB56" s="82">
        <v>56</v>
      </c>
      <c r="AC56" s="82"/>
      <c r="AD56" s="99"/>
      <c r="AE56" s="85" t="s">
        <v>704</v>
      </c>
      <c r="AF56" s="85">
        <v>172</v>
      </c>
      <c r="AG56" s="85">
        <v>42</v>
      </c>
      <c r="AH56" s="85">
        <v>660</v>
      </c>
      <c r="AI56" s="85">
        <v>1132</v>
      </c>
      <c r="AJ56" s="85"/>
      <c r="AK56" s="85"/>
      <c r="AL56" s="85" t="s">
        <v>619</v>
      </c>
      <c r="AM56" s="85"/>
      <c r="AN56" s="85"/>
      <c r="AO56" s="87">
        <v>41599.65100694444</v>
      </c>
      <c r="AP56" s="89" t="s">
        <v>966</v>
      </c>
      <c r="AQ56" s="85" t="b">
        <v>0</v>
      </c>
      <c r="AR56" s="85" t="b">
        <v>0</v>
      </c>
      <c r="AS56" s="85" t="b">
        <v>1</v>
      </c>
      <c r="AT56" s="85"/>
      <c r="AU56" s="85">
        <v>0</v>
      </c>
      <c r="AV56" s="89" t="s">
        <v>999</v>
      </c>
      <c r="AW56" s="85" t="b">
        <v>0</v>
      </c>
      <c r="AX56" s="85" t="s">
        <v>1062</v>
      </c>
      <c r="AY56" s="89" t="s">
        <v>1116</v>
      </c>
      <c r="AZ56" s="85" t="s">
        <v>66</v>
      </c>
      <c r="BA56" s="85" t="str">
        <f>REPLACE(INDEX(GroupVertices[Group],MATCH(Vertices[[#This Row],[Vertex]],GroupVertices[Vertex],0)),1,1,"")</f>
        <v>11</v>
      </c>
      <c r="BB56" s="51"/>
      <c r="BC56" s="51"/>
      <c r="BD56" s="51"/>
      <c r="BE56" s="51"/>
      <c r="BF56" s="51" t="s">
        <v>393</v>
      </c>
      <c r="BG56" s="51" t="s">
        <v>393</v>
      </c>
      <c r="BH56" s="133" t="s">
        <v>1674</v>
      </c>
      <c r="BI56" s="133" t="s">
        <v>1674</v>
      </c>
      <c r="BJ56" s="133" t="s">
        <v>1562</v>
      </c>
      <c r="BK56" s="133" t="s">
        <v>1562</v>
      </c>
      <c r="BL56" s="133">
        <v>1</v>
      </c>
      <c r="BM56" s="136">
        <v>2.7027027027027026</v>
      </c>
      <c r="BN56" s="133">
        <v>1</v>
      </c>
      <c r="BO56" s="136">
        <v>2.7027027027027026</v>
      </c>
      <c r="BP56" s="133">
        <v>0</v>
      </c>
      <c r="BQ56" s="136">
        <v>0</v>
      </c>
      <c r="BR56" s="133">
        <v>35</v>
      </c>
      <c r="BS56" s="136">
        <v>94.5945945945946</v>
      </c>
      <c r="BT56" s="133">
        <v>37</v>
      </c>
      <c r="BU56" s="2"/>
      <c r="BV56" s="3"/>
      <c r="BW56" s="3"/>
      <c r="BX56" s="3"/>
      <c r="BY56" s="3"/>
    </row>
    <row r="57" spans="1:77" ht="41.45" customHeight="1">
      <c r="A57" s="14" t="s">
        <v>241</v>
      </c>
      <c r="C57" s="15"/>
      <c r="D57" s="15" t="s">
        <v>64</v>
      </c>
      <c r="E57" s="94">
        <v>162.00110710987076</v>
      </c>
      <c r="F57" s="81">
        <v>99.99999442915936</v>
      </c>
      <c r="G57" s="113" t="s">
        <v>431</v>
      </c>
      <c r="H57" s="15"/>
      <c r="I57" s="16" t="s">
        <v>241</v>
      </c>
      <c r="J57" s="66"/>
      <c r="K57" s="66"/>
      <c r="L57" s="115" t="s">
        <v>1213</v>
      </c>
      <c r="M57" s="95">
        <v>1.0018565754891307</v>
      </c>
      <c r="N57" s="96">
        <v>9359.0380859375</v>
      </c>
      <c r="O57" s="96">
        <v>6634.63037109375</v>
      </c>
      <c r="P57" s="77"/>
      <c r="Q57" s="97"/>
      <c r="R57" s="97"/>
      <c r="S57" s="98"/>
      <c r="T57" s="51">
        <v>0</v>
      </c>
      <c r="U57" s="51">
        <v>1</v>
      </c>
      <c r="V57" s="52">
        <v>0</v>
      </c>
      <c r="W57" s="52">
        <v>1</v>
      </c>
      <c r="X57" s="52">
        <v>0</v>
      </c>
      <c r="Y57" s="52">
        <v>0.999995</v>
      </c>
      <c r="Z57" s="52">
        <v>0</v>
      </c>
      <c r="AA57" s="52">
        <v>0</v>
      </c>
      <c r="AB57" s="82">
        <v>57</v>
      </c>
      <c r="AC57" s="82"/>
      <c r="AD57" s="99"/>
      <c r="AE57" s="85" t="s">
        <v>705</v>
      </c>
      <c r="AF57" s="85">
        <v>281</v>
      </c>
      <c r="AG57" s="85">
        <v>9</v>
      </c>
      <c r="AH57" s="85">
        <v>613</v>
      </c>
      <c r="AI57" s="85">
        <v>2372</v>
      </c>
      <c r="AJ57" s="85"/>
      <c r="AK57" s="85" t="s">
        <v>795</v>
      </c>
      <c r="AL57" s="85" t="s">
        <v>834</v>
      </c>
      <c r="AM57" s="85"/>
      <c r="AN57" s="85"/>
      <c r="AO57" s="87">
        <v>42952.86173611111</v>
      </c>
      <c r="AP57" s="89" t="s">
        <v>967</v>
      </c>
      <c r="AQ57" s="85" t="b">
        <v>1</v>
      </c>
      <c r="AR57" s="85" t="b">
        <v>0</v>
      </c>
      <c r="AS57" s="85" t="b">
        <v>0</v>
      </c>
      <c r="AT57" s="85"/>
      <c r="AU57" s="85">
        <v>0</v>
      </c>
      <c r="AV57" s="85"/>
      <c r="AW57" s="85" t="b">
        <v>0</v>
      </c>
      <c r="AX57" s="85" t="s">
        <v>1062</v>
      </c>
      <c r="AY57" s="89" t="s">
        <v>1117</v>
      </c>
      <c r="AZ57" s="85" t="s">
        <v>66</v>
      </c>
      <c r="BA57" s="85" t="str">
        <f>REPLACE(INDEX(GroupVertices[Group],MATCH(Vertices[[#This Row],[Vertex]],GroupVertices[Vertex],0)),1,1,"")</f>
        <v>20</v>
      </c>
      <c r="BB57" s="51"/>
      <c r="BC57" s="51"/>
      <c r="BD57" s="51"/>
      <c r="BE57" s="51"/>
      <c r="BF57" s="51"/>
      <c r="BG57" s="51"/>
      <c r="BH57" s="133" t="s">
        <v>1675</v>
      </c>
      <c r="BI57" s="133" t="s">
        <v>1675</v>
      </c>
      <c r="BJ57" s="133" t="s">
        <v>1719</v>
      </c>
      <c r="BK57" s="133" t="s">
        <v>1719</v>
      </c>
      <c r="BL57" s="133">
        <v>0</v>
      </c>
      <c r="BM57" s="136">
        <v>0</v>
      </c>
      <c r="BN57" s="133">
        <v>0</v>
      </c>
      <c r="BO57" s="136">
        <v>0</v>
      </c>
      <c r="BP57" s="133">
        <v>0</v>
      </c>
      <c r="BQ57" s="136">
        <v>0</v>
      </c>
      <c r="BR57" s="133">
        <v>27</v>
      </c>
      <c r="BS57" s="136">
        <v>100</v>
      </c>
      <c r="BT57" s="133">
        <v>27</v>
      </c>
      <c r="BU57" s="2"/>
      <c r="BV57" s="3"/>
      <c r="BW57" s="3"/>
      <c r="BX57" s="3"/>
      <c r="BY57" s="3"/>
    </row>
    <row r="58" spans="1:77" ht="41.45" customHeight="1">
      <c r="A58" s="14" t="s">
        <v>291</v>
      </c>
      <c r="C58" s="15"/>
      <c r="D58" s="15" t="s">
        <v>64</v>
      </c>
      <c r="E58" s="94">
        <v>1000</v>
      </c>
      <c r="F58" s="81">
        <v>91.67544703365425</v>
      </c>
      <c r="G58" s="113" t="s">
        <v>1041</v>
      </c>
      <c r="H58" s="15"/>
      <c r="I58" s="16" t="s">
        <v>291</v>
      </c>
      <c r="J58" s="66"/>
      <c r="K58" s="66"/>
      <c r="L58" s="115" t="s">
        <v>1214</v>
      </c>
      <c r="M58" s="95">
        <v>2775.2960185841594</v>
      </c>
      <c r="N58" s="96">
        <v>9359.0380859375</v>
      </c>
      <c r="O58" s="96">
        <v>5905.2919921875</v>
      </c>
      <c r="P58" s="77"/>
      <c r="Q58" s="97"/>
      <c r="R58" s="97"/>
      <c r="S58" s="98"/>
      <c r="T58" s="51">
        <v>1</v>
      </c>
      <c r="U58" s="51">
        <v>0</v>
      </c>
      <c r="V58" s="52">
        <v>0</v>
      </c>
      <c r="W58" s="52">
        <v>1</v>
      </c>
      <c r="X58" s="52">
        <v>0</v>
      </c>
      <c r="Y58" s="52">
        <v>0.999995</v>
      </c>
      <c r="Z58" s="52">
        <v>0</v>
      </c>
      <c r="AA58" s="52">
        <v>0</v>
      </c>
      <c r="AB58" s="82">
        <v>58</v>
      </c>
      <c r="AC58" s="82"/>
      <c r="AD58" s="99"/>
      <c r="AE58" s="85" t="s">
        <v>706</v>
      </c>
      <c r="AF58" s="85">
        <v>314</v>
      </c>
      <c r="AG58" s="85">
        <v>13448774</v>
      </c>
      <c r="AH58" s="85">
        <v>4415</v>
      </c>
      <c r="AI58" s="85">
        <v>281</v>
      </c>
      <c r="AJ58" s="85"/>
      <c r="AK58" s="85" t="s">
        <v>796</v>
      </c>
      <c r="AL58" s="85"/>
      <c r="AM58" s="89" t="s">
        <v>900</v>
      </c>
      <c r="AN58" s="85"/>
      <c r="AO58" s="87">
        <v>41376.40702546296</v>
      </c>
      <c r="AP58" s="89" t="s">
        <v>968</v>
      </c>
      <c r="AQ58" s="85" t="b">
        <v>0</v>
      </c>
      <c r="AR58" s="85" t="b">
        <v>0</v>
      </c>
      <c r="AS58" s="85" t="b">
        <v>1</v>
      </c>
      <c r="AT58" s="85"/>
      <c r="AU58" s="85">
        <v>2766</v>
      </c>
      <c r="AV58" s="89" t="s">
        <v>999</v>
      </c>
      <c r="AW58" s="85" t="b">
        <v>1</v>
      </c>
      <c r="AX58" s="85" t="s">
        <v>1062</v>
      </c>
      <c r="AY58" s="89" t="s">
        <v>1118</v>
      </c>
      <c r="AZ58" s="85" t="s">
        <v>65</v>
      </c>
      <c r="BA58" s="85" t="str">
        <f>REPLACE(INDEX(GroupVertices[Group],MATCH(Vertices[[#This Row],[Vertex]],GroupVertices[Vertex],0)),1,1,"")</f>
        <v>20</v>
      </c>
      <c r="BB58" s="51"/>
      <c r="BC58" s="51"/>
      <c r="BD58" s="51"/>
      <c r="BE58" s="51"/>
      <c r="BF58" s="51"/>
      <c r="BG58" s="51"/>
      <c r="BH58" s="51"/>
      <c r="BI58" s="51"/>
      <c r="BJ58" s="51"/>
      <c r="BK58" s="51"/>
      <c r="BL58" s="51"/>
      <c r="BM58" s="52"/>
      <c r="BN58" s="51"/>
      <c r="BO58" s="52"/>
      <c r="BP58" s="51"/>
      <c r="BQ58" s="52"/>
      <c r="BR58" s="51"/>
      <c r="BS58" s="52"/>
      <c r="BT58" s="51"/>
      <c r="BU58" s="2"/>
      <c r="BV58" s="3"/>
      <c r="BW58" s="3"/>
      <c r="BX58" s="3"/>
      <c r="BY58" s="3"/>
    </row>
    <row r="59" spans="1:77" ht="41.45" customHeight="1">
      <c r="A59" s="14" t="s">
        <v>243</v>
      </c>
      <c r="C59" s="15"/>
      <c r="D59" s="15" t="s">
        <v>64</v>
      </c>
      <c r="E59" s="94">
        <v>162.00172217091006</v>
      </c>
      <c r="F59" s="81">
        <v>99.9999913342479</v>
      </c>
      <c r="G59" s="113" t="s">
        <v>433</v>
      </c>
      <c r="H59" s="15"/>
      <c r="I59" s="16" t="s">
        <v>243</v>
      </c>
      <c r="J59" s="66"/>
      <c r="K59" s="66"/>
      <c r="L59" s="115" t="s">
        <v>1215</v>
      </c>
      <c r="M59" s="95">
        <v>1.0028880063164254</v>
      </c>
      <c r="N59" s="96">
        <v>5092.0830078125</v>
      </c>
      <c r="O59" s="96">
        <v>1658.6575927734375</v>
      </c>
      <c r="P59" s="77"/>
      <c r="Q59" s="97"/>
      <c r="R59" s="97"/>
      <c r="S59" s="98"/>
      <c r="T59" s="51">
        <v>0</v>
      </c>
      <c r="U59" s="51">
        <v>1</v>
      </c>
      <c r="V59" s="52">
        <v>0</v>
      </c>
      <c r="W59" s="52">
        <v>0.333333</v>
      </c>
      <c r="X59" s="52">
        <v>0</v>
      </c>
      <c r="Y59" s="52">
        <v>0.638295</v>
      </c>
      <c r="Z59" s="52">
        <v>0</v>
      </c>
      <c r="AA59" s="52">
        <v>0</v>
      </c>
      <c r="AB59" s="82">
        <v>59</v>
      </c>
      <c r="AC59" s="82"/>
      <c r="AD59" s="99"/>
      <c r="AE59" s="85" t="s">
        <v>707</v>
      </c>
      <c r="AF59" s="85">
        <v>219</v>
      </c>
      <c r="AG59" s="85">
        <v>14</v>
      </c>
      <c r="AH59" s="85">
        <v>56</v>
      </c>
      <c r="AI59" s="85">
        <v>565</v>
      </c>
      <c r="AJ59" s="85"/>
      <c r="AK59" s="85" t="s">
        <v>797</v>
      </c>
      <c r="AL59" s="85" t="s">
        <v>613</v>
      </c>
      <c r="AM59" s="85"/>
      <c r="AN59" s="85"/>
      <c r="AO59" s="87">
        <v>43156.16554398148</v>
      </c>
      <c r="AP59" s="89" t="s">
        <v>969</v>
      </c>
      <c r="AQ59" s="85" t="b">
        <v>1</v>
      </c>
      <c r="AR59" s="85" t="b">
        <v>0</v>
      </c>
      <c r="AS59" s="85" t="b">
        <v>0</v>
      </c>
      <c r="AT59" s="85"/>
      <c r="AU59" s="85">
        <v>0</v>
      </c>
      <c r="AV59" s="85"/>
      <c r="AW59" s="85" t="b">
        <v>0</v>
      </c>
      <c r="AX59" s="85" t="s">
        <v>1062</v>
      </c>
      <c r="AY59" s="89" t="s">
        <v>1119</v>
      </c>
      <c r="AZ59" s="85" t="s">
        <v>66</v>
      </c>
      <c r="BA59" s="85" t="str">
        <f>REPLACE(INDEX(GroupVertices[Group],MATCH(Vertices[[#This Row],[Vertex]],GroupVertices[Vertex],0)),1,1,"")</f>
        <v>11</v>
      </c>
      <c r="BB59" s="51"/>
      <c r="BC59" s="51"/>
      <c r="BD59" s="51"/>
      <c r="BE59" s="51"/>
      <c r="BF59" s="51"/>
      <c r="BG59" s="51"/>
      <c r="BH59" s="133" t="s">
        <v>1673</v>
      </c>
      <c r="BI59" s="133" t="s">
        <v>1673</v>
      </c>
      <c r="BJ59" s="133" t="s">
        <v>1718</v>
      </c>
      <c r="BK59" s="133" t="s">
        <v>1718</v>
      </c>
      <c r="BL59" s="133">
        <v>0</v>
      </c>
      <c r="BM59" s="136">
        <v>0</v>
      </c>
      <c r="BN59" s="133">
        <v>1</v>
      </c>
      <c r="BO59" s="136">
        <v>4.761904761904762</v>
      </c>
      <c r="BP59" s="133">
        <v>0</v>
      </c>
      <c r="BQ59" s="136">
        <v>0</v>
      </c>
      <c r="BR59" s="133">
        <v>20</v>
      </c>
      <c r="BS59" s="136">
        <v>95.23809523809524</v>
      </c>
      <c r="BT59" s="133">
        <v>21</v>
      </c>
      <c r="BU59" s="2"/>
      <c r="BV59" s="3"/>
      <c r="BW59" s="3"/>
      <c r="BX59" s="3"/>
      <c r="BY59" s="3"/>
    </row>
    <row r="60" spans="1:77" ht="41.45" customHeight="1">
      <c r="A60" s="14" t="s">
        <v>244</v>
      </c>
      <c r="C60" s="15"/>
      <c r="D60" s="15" t="s">
        <v>64</v>
      </c>
      <c r="E60" s="94">
        <v>162.0212811119599</v>
      </c>
      <c r="F60" s="81">
        <v>99.99989291606335</v>
      </c>
      <c r="G60" s="113" t="s">
        <v>434</v>
      </c>
      <c r="H60" s="15"/>
      <c r="I60" s="16" t="s">
        <v>244</v>
      </c>
      <c r="J60" s="66"/>
      <c r="K60" s="66"/>
      <c r="L60" s="115" t="s">
        <v>1216</v>
      </c>
      <c r="M60" s="95">
        <v>1.0356875066244</v>
      </c>
      <c r="N60" s="96">
        <v>3093.474365234375</v>
      </c>
      <c r="O60" s="96">
        <v>9529.7509765625</v>
      </c>
      <c r="P60" s="77"/>
      <c r="Q60" s="97"/>
      <c r="R60" s="97"/>
      <c r="S60" s="98"/>
      <c r="T60" s="51">
        <v>0</v>
      </c>
      <c r="U60" s="51">
        <v>2</v>
      </c>
      <c r="V60" s="52">
        <v>0</v>
      </c>
      <c r="W60" s="52">
        <v>0.083333</v>
      </c>
      <c r="X60" s="52">
        <v>0.1</v>
      </c>
      <c r="Y60" s="52">
        <v>0.648757</v>
      </c>
      <c r="Z60" s="52">
        <v>1</v>
      </c>
      <c r="AA60" s="52">
        <v>0</v>
      </c>
      <c r="AB60" s="82">
        <v>60</v>
      </c>
      <c r="AC60" s="82"/>
      <c r="AD60" s="99"/>
      <c r="AE60" s="85" t="s">
        <v>708</v>
      </c>
      <c r="AF60" s="85">
        <v>749</v>
      </c>
      <c r="AG60" s="85">
        <v>173</v>
      </c>
      <c r="AH60" s="85">
        <v>18583</v>
      </c>
      <c r="AI60" s="85">
        <v>25703</v>
      </c>
      <c r="AJ60" s="85"/>
      <c r="AK60" s="85" t="s">
        <v>798</v>
      </c>
      <c r="AL60" s="85" t="s">
        <v>613</v>
      </c>
      <c r="AM60" s="85"/>
      <c r="AN60" s="85"/>
      <c r="AO60" s="87">
        <v>41379.27693287037</v>
      </c>
      <c r="AP60" s="89" t="s">
        <v>970</v>
      </c>
      <c r="AQ60" s="85" t="b">
        <v>0</v>
      </c>
      <c r="AR60" s="85" t="b">
        <v>0</v>
      </c>
      <c r="AS60" s="85" t="b">
        <v>1</v>
      </c>
      <c r="AT60" s="85"/>
      <c r="AU60" s="85">
        <v>6</v>
      </c>
      <c r="AV60" s="89" t="s">
        <v>999</v>
      </c>
      <c r="AW60" s="85" t="b">
        <v>0</v>
      </c>
      <c r="AX60" s="85" t="s">
        <v>1062</v>
      </c>
      <c r="AY60" s="89" t="s">
        <v>1120</v>
      </c>
      <c r="AZ60" s="85" t="s">
        <v>66</v>
      </c>
      <c r="BA60" s="85" t="str">
        <f>REPLACE(INDEX(GroupVertices[Group],MATCH(Vertices[[#This Row],[Vertex]],GroupVertices[Vertex],0)),1,1,"")</f>
        <v>3</v>
      </c>
      <c r="BB60" s="51"/>
      <c r="BC60" s="51"/>
      <c r="BD60" s="51"/>
      <c r="BE60" s="51"/>
      <c r="BF60" s="51"/>
      <c r="BG60" s="51"/>
      <c r="BH60" s="133" t="s">
        <v>1676</v>
      </c>
      <c r="BI60" s="133" t="s">
        <v>1676</v>
      </c>
      <c r="BJ60" s="133" t="s">
        <v>1720</v>
      </c>
      <c r="BK60" s="133" t="s">
        <v>1720</v>
      </c>
      <c r="BL60" s="133">
        <v>0</v>
      </c>
      <c r="BM60" s="136">
        <v>0</v>
      </c>
      <c r="BN60" s="133">
        <v>3</v>
      </c>
      <c r="BO60" s="136">
        <v>18.75</v>
      </c>
      <c r="BP60" s="133">
        <v>0</v>
      </c>
      <c r="BQ60" s="136">
        <v>0</v>
      </c>
      <c r="BR60" s="133">
        <v>13</v>
      </c>
      <c r="BS60" s="136">
        <v>81.25</v>
      </c>
      <c r="BT60" s="133">
        <v>16</v>
      </c>
      <c r="BU60" s="2"/>
      <c r="BV60" s="3"/>
      <c r="BW60" s="3"/>
      <c r="BX60" s="3"/>
      <c r="BY60" s="3"/>
    </row>
    <row r="61" spans="1:77" ht="41.45" customHeight="1">
      <c r="A61" s="14" t="s">
        <v>250</v>
      </c>
      <c r="C61" s="15"/>
      <c r="D61" s="15" t="s">
        <v>64</v>
      </c>
      <c r="E61" s="94">
        <v>163.59374616504303</v>
      </c>
      <c r="F61" s="81">
        <v>99.99198046541403</v>
      </c>
      <c r="G61" s="113" t="s">
        <v>439</v>
      </c>
      <c r="H61" s="15"/>
      <c r="I61" s="16" t="s">
        <v>250</v>
      </c>
      <c r="J61" s="66"/>
      <c r="K61" s="66"/>
      <c r="L61" s="115" t="s">
        <v>1217</v>
      </c>
      <c r="M61" s="95">
        <v>3.6726435596862856</v>
      </c>
      <c r="N61" s="96">
        <v>3775.341796875</v>
      </c>
      <c r="O61" s="96">
        <v>8044.51611328125</v>
      </c>
      <c r="P61" s="77"/>
      <c r="Q61" s="97"/>
      <c r="R61" s="97"/>
      <c r="S61" s="98"/>
      <c r="T61" s="51">
        <v>7</v>
      </c>
      <c r="U61" s="51">
        <v>1</v>
      </c>
      <c r="V61" s="52">
        <v>15</v>
      </c>
      <c r="W61" s="52">
        <v>0.142857</v>
      </c>
      <c r="X61" s="52">
        <v>0.2</v>
      </c>
      <c r="Y61" s="52">
        <v>2.053708</v>
      </c>
      <c r="Z61" s="52">
        <v>0.14285714285714285</v>
      </c>
      <c r="AA61" s="52">
        <v>0.14285714285714285</v>
      </c>
      <c r="AB61" s="82">
        <v>61</v>
      </c>
      <c r="AC61" s="82"/>
      <c r="AD61" s="99"/>
      <c r="AE61" s="85" t="s">
        <v>709</v>
      </c>
      <c r="AF61" s="85">
        <v>584</v>
      </c>
      <c r="AG61" s="85">
        <v>12956</v>
      </c>
      <c r="AH61" s="85">
        <v>59423</v>
      </c>
      <c r="AI61" s="85">
        <v>51178</v>
      </c>
      <c r="AJ61" s="85"/>
      <c r="AK61" s="85" t="s">
        <v>799</v>
      </c>
      <c r="AL61" s="85" t="s">
        <v>613</v>
      </c>
      <c r="AM61" s="89" t="s">
        <v>901</v>
      </c>
      <c r="AN61" s="85"/>
      <c r="AO61" s="87">
        <v>40201.60008101852</v>
      </c>
      <c r="AP61" s="89" t="s">
        <v>971</v>
      </c>
      <c r="AQ61" s="85" t="b">
        <v>0</v>
      </c>
      <c r="AR61" s="85" t="b">
        <v>0</v>
      </c>
      <c r="AS61" s="85" t="b">
        <v>0</v>
      </c>
      <c r="AT61" s="85"/>
      <c r="AU61" s="85">
        <v>107</v>
      </c>
      <c r="AV61" s="89" t="s">
        <v>1005</v>
      </c>
      <c r="AW61" s="85" t="b">
        <v>0</v>
      </c>
      <c r="AX61" s="85" t="s">
        <v>1062</v>
      </c>
      <c r="AY61" s="89" t="s">
        <v>1121</v>
      </c>
      <c r="AZ61" s="85" t="s">
        <v>66</v>
      </c>
      <c r="BA61" s="85" t="str">
        <f>REPLACE(INDEX(GroupVertices[Group],MATCH(Vertices[[#This Row],[Vertex]],GroupVertices[Vertex],0)),1,1,"")</f>
        <v>3</v>
      </c>
      <c r="BB61" s="51"/>
      <c r="BC61" s="51"/>
      <c r="BD61" s="51"/>
      <c r="BE61" s="51"/>
      <c r="BF61" s="51"/>
      <c r="BG61" s="51"/>
      <c r="BH61" s="133" t="s">
        <v>1676</v>
      </c>
      <c r="BI61" s="133" t="s">
        <v>1676</v>
      </c>
      <c r="BJ61" s="133" t="s">
        <v>1720</v>
      </c>
      <c r="BK61" s="133" t="s">
        <v>1720</v>
      </c>
      <c r="BL61" s="133">
        <v>0</v>
      </c>
      <c r="BM61" s="136">
        <v>0</v>
      </c>
      <c r="BN61" s="133">
        <v>3</v>
      </c>
      <c r="BO61" s="136">
        <v>18.75</v>
      </c>
      <c r="BP61" s="133">
        <v>0</v>
      </c>
      <c r="BQ61" s="136">
        <v>0</v>
      </c>
      <c r="BR61" s="133">
        <v>13</v>
      </c>
      <c r="BS61" s="136">
        <v>81.25</v>
      </c>
      <c r="BT61" s="133">
        <v>16</v>
      </c>
      <c r="BU61" s="2"/>
      <c r="BV61" s="3"/>
      <c r="BW61" s="3"/>
      <c r="BX61" s="3"/>
      <c r="BY61" s="3"/>
    </row>
    <row r="62" spans="1:77" ht="41.45" customHeight="1">
      <c r="A62" s="14" t="s">
        <v>249</v>
      </c>
      <c r="C62" s="15"/>
      <c r="D62" s="15" t="s">
        <v>64</v>
      </c>
      <c r="E62" s="94">
        <v>162.6492584330887</v>
      </c>
      <c r="F62" s="81">
        <v>99.99673301145842</v>
      </c>
      <c r="G62" s="113" t="s">
        <v>438</v>
      </c>
      <c r="H62" s="15"/>
      <c r="I62" s="16" t="s">
        <v>249</v>
      </c>
      <c r="J62" s="66"/>
      <c r="K62" s="66"/>
      <c r="L62" s="115" t="s">
        <v>1218</v>
      </c>
      <c r="M62" s="95">
        <v>2.088778381292391</v>
      </c>
      <c r="N62" s="96">
        <v>3462.347900390625</v>
      </c>
      <c r="O62" s="96">
        <v>7930.55859375</v>
      </c>
      <c r="P62" s="77"/>
      <c r="Q62" s="97"/>
      <c r="R62" s="97"/>
      <c r="S62" s="98"/>
      <c r="T62" s="51">
        <v>7</v>
      </c>
      <c r="U62" s="51">
        <v>1</v>
      </c>
      <c r="V62" s="52">
        <v>15</v>
      </c>
      <c r="W62" s="52">
        <v>0.142857</v>
      </c>
      <c r="X62" s="52">
        <v>0.2</v>
      </c>
      <c r="Y62" s="52">
        <v>2.053708</v>
      </c>
      <c r="Z62" s="52">
        <v>0.14285714285714285</v>
      </c>
      <c r="AA62" s="52">
        <v>0.14285714285714285</v>
      </c>
      <c r="AB62" s="82">
        <v>62</v>
      </c>
      <c r="AC62" s="82"/>
      <c r="AD62" s="99"/>
      <c r="AE62" s="85" t="s">
        <v>710</v>
      </c>
      <c r="AF62" s="85">
        <v>6</v>
      </c>
      <c r="AG62" s="85">
        <v>5278</v>
      </c>
      <c r="AH62" s="85">
        <v>2769</v>
      </c>
      <c r="AI62" s="85">
        <v>19</v>
      </c>
      <c r="AJ62" s="85"/>
      <c r="AK62" s="85" t="s">
        <v>800</v>
      </c>
      <c r="AL62" s="85" t="s">
        <v>854</v>
      </c>
      <c r="AM62" s="89" t="s">
        <v>902</v>
      </c>
      <c r="AN62" s="85"/>
      <c r="AO62" s="87">
        <v>42575.29993055556</v>
      </c>
      <c r="AP62" s="89" t="s">
        <v>972</v>
      </c>
      <c r="AQ62" s="85" t="b">
        <v>1</v>
      </c>
      <c r="AR62" s="85" t="b">
        <v>0</v>
      </c>
      <c r="AS62" s="85" t="b">
        <v>0</v>
      </c>
      <c r="AT62" s="85"/>
      <c r="AU62" s="85">
        <v>23</v>
      </c>
      <c r="AV62" s="85"/>
      <c r="AW62" s="85" t="b">
        <v>0</v>
      </c>
      <c r="AX62" s="85" t="s">
        <v>1062</v>
      </c>
      <c r="AY62" s="89" t="s">
        <v>1122</v>
      </c>
      <c r="AZ62" s="85" t="s">
        <v>66</v>
      </c>
      <c r="BA62" s="85" t="str">
        <f>REPLACE(INDEX(GroupVertices[Group],MATCH(Vertices[[#This Row],[Vertex]],GroupVertices[Vertex],0)),1,1,"")</f>
        <v>3</v>
      </c>
      <c r="BB62" s="51" t="s">
        <v>367</v>
      </c>
      <c r="BC62" s="51" t="s">
        <v>367</v>
      </c>
      <c r="BD62" s="51" t="s">
        <v>379</v>
      </c>
      <c r="BE62" s="51" t="s">
        <v>379</v>
      </c>
      <c r="BF62" s="51"/>
      <c r="BG62" s="51"/>
      <c r="BH62" s="133" t="s">
        <v>1677</v>
      </c>
      <c r="BI62" s="133" t="s">
        <v>1677</v>
      </c>
      <c r="BJ62" s="133" t="s">
        <v>1721</v>
      </c>
      <c r="BK62" s="133" t="s">
        <v>1721</v>
      </c>
      <c r="BL62" s="133">
        <v>0</v>
      </c>
      <c r="BM62" s="136">
        <v>0</v>
      </c>
      <c r="BN62" s="133">
        <v>3</v>
      </c>
      <c r="BO62" s="136">
        <v>9.67741935483871</v>
      </c>
      <c r="BP62" s="133">
        <v>0</v>
      </c>
      <c r="BQ62" s="136">
        <v>0</v>
      </c>
      <c r="BR62" s="133">
        <v>28</v>
      </c>
      <c r="BS62" s="136">
        <v>90.3225806451613</v>
      </c>
      <c r="BT62" s="133">
        <v>31</v>
      </c>
      <c r="BU62" s="2"/>
      <c r="BV62" s="3"/>
      <c r="BW62" s="3"/>
      <c r="BX62" s="3"/>
      <c r="BY62" s="3"/>
    </row>
    <row r="63" spans="1:77" ht="41.45" customHeight="1">
      <c r="A63" s="14" t="s">
        <v>245</v>
      </c>
      <c r="C63" s="15"/>
      <c r="D63" s="15" t="s">
        <v>64</v>
      </c>
      <c r="E63" s="94">
        <v>162.0531412737958</v>
      </c>
      <c r="F63" s="81">
        <v>99.99973259964949</v>
      </c>
      <c r="G63" s="113" t="s">
        <v>435</v>
      </c>
      <c r="H63" s="15"/>
      <c r="I63" s="16" t="s">
        <v>245</v>
      </c>
      <c r="J63" s="66"/>
      <c r="K63" s="66"/>
      <c r="L63" s="115" t="s">
        <v>1219</v>
      </c>
      <c r="M63" s="95">
        <v>1.0891156234782706</v>
      </c>
      <c r="N63" s="96">
        <v>3197.653076171875</v>
      </c>
      <c r="O63" s="96">
        <v>6328.77880859375</v>
      </c>
      <c r="P63" s="77"/>
      <c r="Q63" s="97"/>
      <c r="R63" s="97"/>
      <c r="S63" s="98"/>
      <c r="T63" s="51">
        <v>0</v>
      </c>
      <c r="U63" s="51">
        <v>2</v>
      </c>
      <c r="V63" s="52">
        <v>0</v>
      </c>
      <c r="W63" s="52">
        <v>0.083333</v>
      </c>
      <c r="X63" s="52">
        <v>0.1</v>
      </c>
      <c r="Y63" s="52">
        <v>0.648757</v>
      </c>
      <c r="Z63" s="52">
        <v>1</v>
      </c>
      <c r="AA63" s="52">
        <v>0</v>
      </c>
      <c r="AB63" s="82">
        <v>63</v>
      </c>
      <c r="AC63" s="82"/>
      <c r="AD63" s="99"/>
      <c r="AE63" s="85" t="s">
        <v>711</v>
      </c>
      <c r="AF63" s="85">
        <v>553</v>
      </c>
      <c r="AG63" s="85">
        <v>432</v>
      </c>
      <c r="AH63" s="85">
        <v>17753</v>
      </c>
      <c r="AI63" s="85">
        <v>8793</v>
      </c>
      <c r="AJ63" s="85"/>
      <c r="AK63" s="85"/>
      <c r="AL63" s="85" t="s">
        <v>855</v>
      </c>
      <c r="AM63" s="85"/>
      <c r="AN63" s="85"/>
      <c r="AO63" s="87">
        <v>41022.494780092595</v>
      </c>
      <c r="AP63" s="89" t="s">
        <v>973</v>
      </c>
      <c r="AQ63" s="85" t="b">
        <v>0</v>
      </c>
      <c r="AR63" s="85" t="b">
        <v>0</v>
      </c>
      <c r="AS63" s="85" t="b">
        <v>0</v>
      </c>
      <c r="AT63" s="85"/>
      <c r="AU63" s="85">
        <v>12</v>
      </c>
      <c r="AV63" s="89" t="s">
        <v>1006</v>
      </c>
      <c r="AW63" s="85" t="b">
        <v>0</v>
      </c>
      <c r="AX63" s="85" t="s">
        <v>1062</v>
      </c>
      <c r="AY63" s="89" t="s">
        <v>1123</v>
      </c>
      <c r="AZ63" s="85" t="s">
        <v>66</v>
      </c>
      <c r="BA63" s="85" t="str">
        <f>REPLACE(INDEX(GroupVertices[Group],MATCH(Vertices[[#This Row],[Vertex]],GroupVertices[Vertex],0)),1,1,"")</f>
        <v>3</v>
      </c>
      <c r="BB63" s="51"/>
      <c r="BC63" s="51"/>
      <c r="BD63" s="51"/>
      <c r="BE63" s="51"/>
      <c r="BF63" s="51"/>
      <c r="BG63" s="51"/>
      <c r="BH63" s="133" t="s">
        <v>1676</v>
      </c>
      <c r="BI63" s="133" t="s">
        <v>1676</v>
      </c>
      <c r="BJ63" s="133" t="s">
        <v>1720</v>
      </c>
      <c r="BK63" s="133" t="s">
        <v>1720</v>
      </c>
      <c r="BL63" s="133">
        <v>0</v>
      </c>
      <c r="BM63" s="136">
        <v>0</v>
      </c>
      <c r="BN63" s="133">
        <v>3</v>
      </c>
      <c r="BO63" s="136">
        <v>18.75</v>
      </c>
      <c r="BP63" s="133">
        <v>0</v>
      </c>
      <c r="BQ63" s="136">
        <v>0</v>
      </c>
      <c r="BR63" s="133">
        <v>13</v>
      </c>
      <c r="BS63" s="136">
        <v>81.25</v>
      </c>
      <c r="BT63" s="133">
        <v>16</v>
      </c>
      <c r="BU63" s="2"/>
      <c r="BV63" s="3"/>
      <c r="BW63" s="3"/>
      <c r="BX63" s="3"/>
      <c r="BY63" s="3"/>
    </row>
    <row r="64" spans="1:77" ht="41.45" customHeight="1">
      <c r="A64" s="14" t="s">
        <v>246</v>
      </c>
      <c r="C64" s="15"/>
      <c r="D64" s="15" t="s">
        <v>64</v>
      </c>
      <c r="E64" s="94">
        <v>162.02042002650487</v>
      </c>
      <c r="F64" s="81">
        <v>99.99989724893939</v>
      </c>
      <c r="G64" s="113" t="s">
        <v>410</v>
      </c>
      <c r="H64" s="15"/>
      <c r="I64" s="16" t="s">
        <v>246</v>
      </c>
      <c r="J64" s="66"/>
      <c r="K64" s="66"/>
      <c r="L64" s="115" t="s">
        <v>1220</v>
      </c>
      <c r="M64" s="95">
        <v>1.0342435034661874</v>
      </c>
      <c r="N64" s="96">
        <v>4039.97119140625</v>
      </c>
      <c r="O64" s="96">
        <v>9646.09375</v>
      </c>
      <c r="P64" s="77"/>
      <c r="Q64" s="97"/>
      <c r="R64" s="97"/>
      <c r="S64" s="98"/>
      <c r="T64" s="51">
        <v>0</v>
      </c>
      <c r="U64" s="51">
        <v>2</v>
      </c>
      <c r="V64" s="52">
        <v>0</v>
      </c>
      <c r="W64" s="52">
        <v>0.083333</v>
      </c>
      <c r="X64" s="52">
        <v>0.1</v>
      </c>
      <c r="Y64" s="52">
        <v>0.648757</v>
      </c>
      <c r="Z64" s="52">
        <v>1</v>
      </c>
      <c r="AA64" s="52">
        <v>0</v>
      </c>
      <c r="AB64" s="82">
        <v>64</v>
      </c>
      <c r="AC64" s="82"/>
      <c r="AD64" s="99"/>
      <c r="AE64" s="85" t="s">
        <v>712</v>
      </c>
      <c r="AF64" s="85">
        <v>199</v>
      </c>
      <c r="AG64" s="85">
        <v>166</v>
      </c>
      <c r="AH64" s="85">
        <v>69015</v>
      </c>
      <c r="AI64" s="85">
        <v>45073</v>
      </c>
      <c r="AJ64" s="85"/>
      <c r="AK64" s="85" t="s">
        <v>801</v>
      </c>
      <c r="AL64" s="85" t="s">
        <v>613</v>
      </c>
      <c r="AM64" s="85"/>
      <c r="AN64" s="85"/>
      <c r="AO64" s="87">
        <v>42435.68178240741</v>
      </c>
      <c r="AP64" s="85"/>
      <c r="AQ64" s="85" t="b">
        <v>1</v>
      </c>
      <c r="AR64" s="85" t="b">
        <v>1</v>
      </c>
      <c r="AS64" s="85" t="b">
        <v>0</v>
      </c>
      <c r="AT64" s="85"/>
      <c r="AU64" s="85">
        <v>0</v>
      </c>
      <c r="AV64" s="85"/>
      <c r="AW64" s="85" t="b">
        <v>0</v>
      </c>
      <c r="AX64" s="85" t="s">
        <v>1062</v>
      </c>
      <c r="AY64" s="89" t="s">
        <v>1124</v>
      </c>
      <c r="AZ64" s="85" t="s">
        <v>66</v>
      </c>
      <c r="BA64" s="85" t="str">
        <f>REPLACE(INDEX(GroupVertices[Group],MATCH(Vertices[[#This Row],[Vertex]],GroupVertices[Vertex],0)),1,1,"")</f>
        <v>3</v>
      </c>
      <c r="BB64" s="51"/>
      <c r="BC64" s="51"/>
      <c r="BD64" s="51"/>
      <c r="BE64" s="51"/>
      <c r="BF64" s="51"/>
      <c r="BG64" s="51"/>
      <c r="BH64" s="133" t="s">
        <v>1676</v>
      </c>
      <c r="BI64" s="133" t="s">
        <v>1676</v>
      </c>
      <c r="BJ64" s="133" t="s">
        <v>1720</v>
      </c>
      <c r="BK64" s="133" t="s">
        <v>1720</v>
      </c>
      <c r="BL64" s="133">
        <v>0</v>
      </c>
      <c r="BM64" s="136">
        <v>0</v>
      </c>
      <c r="BN64" s="133">
        <v>3</v>
      </c>
      <c r="BO64" s="136">
        <v>18.75</v>
      </c>
      <c r="BP64" s="133">
        <v>0</v>
      </c>
      <c r="BQ64" s="136">
        <v>0</v>
      </c>
      <c r="BR64" s="133">
        <v>13</v>
      </c>
      <c r="BS64" s="136">
        <v>81.25</v>
      </c>
      <c r="BT64" s="133">
        <v>16</v>
      </c>
      <c r="BU64" s="2"/>
      <c r="BV64" s="3"/>
      <c r="BW64" s="3"/>
      <c r="BX64" s="3"/>
      <c r="BY64" s="3"/>
    </row>
    <row r="65" spans="1:77" ht="41.45" customHeight="1">
      <c r="A65" s="14" t="s">
        <v>247</v>
      </c>
      <c r="C65" s="15"/>
      <c r="D65" s="15" t="s">
        <v>64</v>
      </c>
      <c r="E65" s="94">
        <v>162.0065196470166</v>
      </c>
      <c r="F65" s="81">
        <v>99.99996719393847</v>
      </c>
      <c r="G65" s="113" t="s">
        <v>436</v>
      </c>
      <c r="H65" s="15"/>
      <c r="I65" s="16" t="s">
        <v>247</v>
      </c>
      <c r="J65" s="66"/>
      <c r="K65" s="66"/>
      <c r="L65" s="115" t="s">
        <v>1221</v>
      </c>
      <c r="M65" s="95">
        <v>1.0109331667693249</v>
      </c>
      <c r="N65" s="96">
        <v>4593.4326171875</v>
      </c>
      <c r="O65" s="96">
        <v>8093.60009765625</v>
      </c>
      <c r="P65" s="77"/>
      <c r="Q65" s="97"/>
      <c r="R65" s="97"/>
      <c r="S65" s="98"/>
      <c r="T65" s="51">
        <v>0</v>
      </c>
      <c r="U65" s="51">
        <v>2</v>
      </c>
      <c r="V65" s="52">
        <v>0</v>
      </c>
      <c r="W65" s="52">
        <v>0.083333</v>
      </c>
      <c r="X65" s="52">
        <v>0.1</v>
      </c>
      <c r="Y65" s="52">
        <v>0.648757</v>
      </c>
      <c r="Z65" s="52">
        <v>1</v>
      </c>
      <c r="AA65" s="52">
        <v>0</v>
      </c>
      <c r="AB65" s="82">
        <v>65</v>
      </c>
      <c r="AC65" s="82"/>
      <c r="AD65" s="99"/>
      <c r="AE65" s="85" t="s">
        <v>713</v>
      </c>
      <c r="AF65" s="85">
        <v>116</v>
      </c>
      <c r="AG65" s="85">
        <v>53</v>
      </c>
      <c r="AH65" s="85">
        <v>3606</v>
      </c>
      <c r="AI65" s="85">
        <v>4423</v>
      </c>
      <c r="AJ65" s="85"/>
      <c r="AK65" s="85" t="s">
        <v>802</v>
      </c>
      <c r="AL65" s="85"/>
      <c r="AM65" s="85"/>
      <c r="AN65" s="85"/>
      <c r="AO65" s="87">
        <v>41398.42443287037</v>
      </c>
      <c r="AP65" s="85"/>
      <c r="AQ65" s="85" t="b">
        <v>1</v>
      </c>
      <c r="AR65" s="85" t="b">
        <v>0</v>
      </c>
      <c r="AS65" s="85" t="b">
        <v>0</v>
      </c>
      <c r="AT65" s="85"/>
      <c r="AU65" s="85">
        <v>0</v>
      </c>
      <c r="AV65" s="89" t="s">
        <v>999</v>
      </c>
      <c r="AW65" s="85" t="b">
        <v>0</v>
      </c>
      <c r="AX65" s="85" t="s">
        <v>1062</v>
      </c>
      <c r="AY65" s="89" t="s">
        <v>1125</v>
      </c>
      <c r="AZ65" s="85" t="s">
        <v>66</v>
      </c>
      <c r="BA65" s="85" t="str">
        <f>REPLACE(INDEX(GroupVertices[Group],MATCH(Vertices[[#This Row],[Vertex]],GroupVertices[Vertex],0)),1,1,"")</f>
        <v>3</v>
      </c>
      <c r="BB65" s="51"/>
      <c r="BC65" s="51"/>
      <c r="BD65" s="51"/>
      <c r="BE65" s="51"/>
      <c r="BF65" s="51"/>
      <c r="BG65" s="51"/>
      <c r="BH65" s="133" t="s">
        <v>1676</v>
      </c>
      <c r="BI65" s="133" t="s">
        <v>1676</v>
      </c>
      <c r="BJ65" s="133" t="s">
        <v>1720</v>
      </c>
      <c r="BK65" s="133" t="s">
        <v>1720</v>
      </c>
      <c r="BL65" s="133">
        <v>0</v>
      </c>
      <c r="BM65" s="136">
        <v>0</v>
      </c>
      <c r="BN65" s="133">
        <v>3</v>
      </c>
      <c r="BO65" s="136">
        <v>18.75</v>
      </c>
      <c r="BP65" s="133">
        <v>0</v>
      </c>
      <c r="BQ65" s="136">
        <v>0</v>
      </c>
      <c r="BR65" s="133">
        <v>13</v>
      </c>
      <c r="BS65" s="136">
        <v>81.25</v>
      </c>
      <c r="BT65" s="133">
        <v>16</v>
      </c>
      <c r="BU65" s="2"/>
      <c r="BV65" s="3"/>
      <c r="BW65" s="3"/>
      <c r="BX65" s="3"/>
      <c r="BY65" s="3"/>
    </row>
    <row r="66" spans="1:77" ht="41.45" customHeight="1">
      <c r="A66" s="14" t="s">
        <v>248</v>
      </c>
      <c r="C66" s="15"/>
      <c r="D66" s="15" t="s">
        <v>64</v>
      </c>
      <c r="E66" s="94">
        <v>162.848538209823</v>
      </c>
      <c r="F66" s="81">
        <v>99.99573026014401</v>
      </c>
      <c r="G66" s="113" t="s">
        <v>437</v>
      </c>
      <c r="H66" s="15"/>
      <c r="I66" s="16" t="s">
        <v>248</v>
      </c>
      <c r="J66" s="66"/>
      <c r="K66" s="66"/>
      <c r="L66" s="115" t="s">
        <v>1222</v>
      </c>
      <c r="M66" s="95">
        <v>2.422961969335906</v>
      </c>
      <c r="N66" s="96">
        <v>4144.33447265625</v>
      </c>
      <c r="O66" s="96">
        <v>6445.4775390625</v>
      </c>
      <c r="P66" s="77"/>
      <c r="Q66" s="97"/>
      <c r="R66" s="97"/>
      <c r="S66" s="98"/>
      <c r="T66" s="51">
        <v>0</v>
      </c>
      <c r="U66" s="51">
        <v>2</v>
      </c>
      <c r="V66" s="52">
        <v>0</v>
      </c>
      <c r="W66" s="52">
        <v>0.083333</v>
      </c>
      <c r="X66" s="52">
        <v>0.1</v>
      </c>
      <c r="Y66" s="52">
        <v>0.648757</v>
      </c>
      <c r="Z66" s="52">
        <v>1</v>
      </c>
      <c r="AA66" s="52">
        <v>0</v>
      </c>
      <c r="AB66" s="82">
        <v>66</v>
      </c>
      <c r="AC66" s="82"/>
      <c r="AD66" s="99"/>
      <c r="AE66" s="85" t="s">
        <v>714</v>
      </c>
      <c r="AF66" s="85">
        <v>1110</v>
      </c>
      <c r="AG66" s="85">
        <v>6898</v>
      </c>
      <c r="AH66" s="85">
        <v>235137</v>
      </c>
      <c r="AI66" s="85">
        <v>11909</v>
      </c>
      <c r="AJ66" s="85"/>
      <c r="AK66" s="85" t="s">
        <v>803</v>
      </c>
      <c r="AL66" s="85" t="s">
        <v>613</v>
      </c>
      <c r="AM66" s="89" t="s">
        <v>903</v>
      </c>
      <c r="AN66" s="85"/>
      <c r="AO66" s="87">
        <v>40585.841516203705</v>
      </c>
      <c r="AP66" s="89" t="s">
        <v>974</v>
      </c>
      <c r="AQ66" s="85" t="b">
        <v>0</v>
      </c>
      <c r="AR66" s="85" t="b">
        <v>0</v>
      </c>
      <c r="AS66" s="85" t="b">
        <v>1</v>
      </c>
      <c r="AT66" s="85"/>
      <c r="AU66" s="85">
        <v>436</v>
      </c>
      <c r="AV66" s="89" t="s">
        <v>1007</v>
      </c>
      <c r="AW66" s="85" t="b">
        <v>0</v>
      </c>
      <c r="AX66" s="85" t="s">
        <v>1062</v>
      </c>
      <c r="AY66" s="89" t="s">
        <v>1126</v>
      </c>
      <c r="AZ66" s="85" t="s">
        <v>66</v>
      </c>
      <c r="BA66" s="85" t="str">
        <f>REPLACE(INDEX(GroupVertices[Group],MATCH(Vertices[[#This Row],[Vertex]],GroupVertices[Vertex],0)),1,1,"")</f>
        <v>3</v>
      </c>
      <c r="BB66" s="51"/>
      <c r="BC66" s="51"/>
      <c r="BD66" s="51"/>
      <c r="BE66" s="51"/>
      <c r="BF66" s="51"/>
      <c r="BG66" s="51"/>
      <c r="BH66" s="133" t="s">
        <v>1676</v>
      </c>
      <c r="BI66" s="133" t="s">
        <v>1676</v>
      </c>
      <c r="BJ66" s="133" t="s">
        <v>1720</v>
      </c>
      <c r="BK66" s="133" t="s">
        <v>1720</v>
      </c>
      <c r="BL66" s="133">
        <v>0</v>
      </c>
      <c r="BM66" s="136">
        <v>0</v>
      </c>
      <c r="BN66" s="133">
        <v>3</v>
      </c>
      <c r="BO66" s="136">
        <v>18.75</v>
      </c>
      <c r="BP66" s="133">
        <v>0</v>
      </c>
      <c r="BQ66" s="136">
        <v>0</v>
      </c>
      <c r="BR66" s="133">
        <v>13</v>
      </c>
      <c r="BS66" s="136">
        <v>81.25</v>
      </c>
      <c r="BT66" s="133">
        <v>16</v>
      </c>
      <c r="BU66" s="2"/>
      <c r="BV66" s="3"/>
      <c r="BW66" s="3"/>
      <c r="BX66" s="3"/>
      <c r="BY66" s="3"/>
    </row>
    <row r="67" spans="1:77" ht="41.45" customHeight="1">
      <c r="A67" s="14" t="s">
        <v>251</v>
      </c>
      <c r="C67" s="15"/>
      <c r="D67" s="15" t="s">
        <v>64</v>
      </c>
      <c r="E67" s="94">
        <v>162.0180827945555</v>
      </c>
      <c r="F67" s="81">
        <v>99.99990900960296</v>
      </c>
      <c r="G67" s="113" t="s">
        <v>440</v>
      </c>
      <c r="H67" s="15"/>
      <c r="I67" s="16" t="s">
        <v>251</v>
      </c>
      <c r="J67" s="66"/>
      <c r="K67" s="66"/>
      <c r="L67" s="115" t="s">
        <v>1223</v>
      </c>
      <c r="M67" s="95">
        <v>1.030324066322467</v>
      </c>
      <c r="N67" s="96">
        <v>2644.31005859375</v>
      </c>
      <c r="O67" s="96">
        <v>7881.5380859375</v>
      </c>
      <c r="P67" s="77"/>
      <c r="Q67" s="97"/>
      <c r="R67" s="97"/>
      <c r="S67" s="98"/>
      <c r="T67" s="51">
        <v>0</v>
      </c>
      <c r="U67" s="51">
        <v>2</v>
      </c>
      <c r="V67" s="52">
        <v>0</v>
      </c>
      <c r="W67" s="52">
        <v>0.083333</v>
      </c>
      <c r="X67" s="52">
        <v>0.1</v>
      </c>
      <c r="Y67" s="52">
        <v>0.648757</v>
      </c>
      <c r="Z67" s="52">
        <v>1</v>
      </c>
      <c r="AA67" s="52">
        <v>0</v>
      </c>
      <c r="AB67" s="82">
        <v>67</v>
      </c>
      <c r="AC67" s="82"/>
      <c r="AD67" s="99"/>
      <c r="AE67" s="85" t="s">
        <v>715</v>
      </c>
      <c r="AF67" s="85">
        <v>512</v>
      </c>
      <c r="AG67" s="85">
        <v>147</v>
      </c>
      <c r="AH67" s="85">
        <v>16379</v>
      </c>
      <c r="AI67" s="85">
        <v>41341</v>
      </c>
      <c r="AJ67" s="85"/>
      <c r="AK67" s="85" t="s">
        <v>804</v>
      </c>
      <c r="AL67" s="85" t="s">
        <v>844</v>
      </c>
      <c r="AM67" s="85"/>
      <c r="AN67" s="85"/>
      <c r="AO67" s="87">
        <v>41687.80021990741</v>
      </c>
      <c r="AP67" s="89" t="s">
        <v>975</v>
      </c>
      <c r="AQ67" s="85" t="b">
        <v>0</v>
      </c>
      <c r="AR67" s="85" t="b">
        <v>0</v>
      </c>
      <c r="AS67" s="85" t="b">
        <v>0</v>
      </c>
      <c r="AT67" s="85"/>
      <c r="AU67" s="85">
        <v>3</v>
      </c>
      <c r="AV67" s="89" t="s">
        <v>999</v>
      </c>
      <c r="AW67" s="85" t="b">
        <v>0</v>
      </c>
      <c r="AX67" s="85" t="s">
        <v>1062</v>
      </c>
      <c r="AY67" s="89" t="s">
        <v>1127</v>
      </c>
      <c r="AZ67" s="85" t="s">
        <v>66</v>
      </c>
      <c r="BA67" s="85" t="str">
        <f>REPLACE(INDEX(GroupVertices[Group],MATCH(Vertices[[#This Row],[Vertex]],GroupVertices[Vertex],0)),1,1,"")</f>
        <v>3</v>
      </c>
      <c r="BB67" s="51"/>
      <c r="BC67" s="51"/>
      <c r="BD67" s="51"/>
      <c r="BE67" s="51"/>
      <c r="BF67" s="51"/>
      <c r="BG67" s="51"/>
      <c r="BH67" s="133" t="s">
        <v>1676</v>
      </c>
      <c r="BI67" s="133" t="s">
        <v>1676</v>
      </c>
      <c r="BJ67" s="133" t="s">
        <v>1720</v>
      </c>
      <c r="BK67" s="133" t="s">
        <v>1720</v>
      </c>
      <c r="BL67" s="133">
        <v>0</v>
      </c>
      <c r="BM67" s="136">
        <v>0</v>
      </c>
      <c r="BN67" s="133">
        <v>3</v>
      </c>
      <c r="BO67" s="136">
        <v>18.75</v>
      </c>
      <c r="BP67" s="133">
        <v>0</v>
      </c>
      <c r="BQ67" s="136">
        <v>0</v>
      </c>
      <c r="BR67" s="133">
        <v>13</v>
      </c>
      <c r="BS67" s="136">
        <v>81.25</v>
      </c>
      <c r="BT67" s="133">
        <v>16</v>
      </c>
      <c r="BU67" s="2"/>
      <c r="BV67" s="3"/>
      <c r="BW67" s="3"/>
      <c r="BX67" s="3"/>
      <c r="BY67" s="3"/>
    </row>
    <row r="68" spans="1:77" ht="41.45" customHeight="1">
      <c r="A68" s="14" t="s">
        <v>252</v>
      </c>
      <c r="C68" s="15"/>
      <c r="D68" s="15" t="s">
        <v>64</v>
      </c>
      <c r="E68" s="94">
        <v>162.38773447917688</v>
      </c>
      <c r="F68" s="81">
        <v>99.99804896781298</v>
      </c>
      <c r="G68" s="113" t="s">
        <v>441</v>
      </c>
      <c r="H68" s="15"/>
      <c r="I68" s="16" t="s">
        <v>252</v>
      </c>
      <c r="J68" s="66"/>
      <c r="K68" s="66"/>
      <c r="L68" s="115" t="s">
        <v>1224</v>
      </c>
      <c r="M68" s="95">
        <v>1.6502139935266418</v>
      </c>
      <c r="N68" s="96">
        <v>6557.17431640625</v>
      </c>
      <c r="O68" s="96">
        <v>6634.63037109375</v>
      </c>
      <c r="P68" s="77"/>
      <c r="Q68" s="97"/>
      <c r="R68" s="97"/>
      <c r="S68" s="98"/>
      <c r="T68" s="51">
        <v>0</v>
      </c>
      <c r="U68" s="51">
        <v>2</v>
      </c>
      <c r="V68" s="52">
        <v>2</v>
      </c>
      <c r="W68" s="52">
        <v>0.5</v>
      </c>
      <c r="X68" s="52">
        <v>0</v>
      </c>
      <c r="Y68" s="52">
        <v>1.459452</v>
      </c>
      <c r="Z68" s="52">
        <v>0</v>
      </c>
      <c r="AA68" s="52">
        <v>0</v>
      </c>
      <c r="AB68" s="82">
        <v>68</v>
      </c>
      <c r="AC68" s="82"/>
      <c r="AD68" s="99"/>
      <c r="AE68" s="85" t="s">
        <v>716</v>
      </c>
      <c r="AF68" s="85">
        <v>819</v>
      </c>
      <c r="AG68" s="85">
        <v>3152</v>
      </c>
      <c r="AH68" s="85">
        <v>27975</v>
      </c>
      <c r="AI68" s="85">
        <v>1859</v>
      </c>
      <c r="AJ68" s="85"/>
      <c r="AK68" s="85" t="s">
        <v>805</v>
      </c>
      <c r="AL68" s="85" t="s">
        <v>856</v>
      </c>
      <c r="AM68" s="89" t="s">
        <v>904</v>
      </c>
      <c r="AN68" s="85"/>
      <c r="AO68" s="87">
        <v>39784.13329861111</v>
      </c>
      <c r="AP68" s="89" t="s">
        <v>976</v>
      </c>
      <c r="AQ68" s="85" t="b">
        <v>0</v>
      </c>
      <c r="AR68" s="85" t="b">
        <v>0</v>
      </c>
      <c r="AS68" s="85" t="b">
        <v>0</v>
      </c>
      <c r="AT68" s="85"/>
      <c r="AU68" s="85">
        <v>1516</v>
      </c>
      <c r="AV68" s="89" t="s">
        <v>1006</v>
      </c>
      <c r="AW68" s="85" t="b">
        <v>0</v>
      </c>
      <c r="AX68" s="85" t="s">
        <v>1062</v>
      </c>
      <c r="AY68" s="89" t="s">
        <v>1128</v>
      </c>
      <c r="AZ68" s="85" t="s">
        <v>66</v>
      </c>
      <c r="BA68" s="85" t="str">
        <f>REPLACE(INDEX(GroupVertices[Group],MATCH(Vertices[[#This Row],[Vertex]],GroupVertices[Vertex],0)),1,1,"")</f>
        <v>10</v>
      </c>
      <c r="BB68" s="51" t="s">
        <v>368</v>
      </c>
      <c r="BC68" s="51" t="s">
        <v>368</v>
      </c>
      <c r="BD68" s="51" t="s">
        <v>380</v>
      </c>
      <c r="BE68" s="51" t="s">
        <v>380</v>
      </c>
      <c r="BF68" s="51" t="s">
        <v>394</v>
      </c>
      <c r="BG68" s="51" t="s">
        <v>394</v>
      </c>
      <c r="BH68" s="133" t="s">
        <v>1678</v>
      </c>
      <c r="BI68" s="133" t="s">
        <v>1678</v>
      </c>
      <c r="BJ68" s="133" t="s">
        <v>1722</v>
      </c>
      <c r="BK68" s="133" t="s">
        <v>1722</v>
      </c>
      <c r="BL68" s="133">
        <v>0</v>
      </c>
      <c r="BM68" s="136">
        <v>0</v>
      </c>
      <c r="BN68" s="133">
        <v>0</v>
      </c>
      <c r="BO68" s="136">
        <v>0</v>
      </c>
      <c r="BP68" s="133">
        <v>0</v>
      </c>
      <c r="BQ68" s="136">
        <v>0</v>
      </c>
      <c r="BR68" s="133">
        <v>31</v>
      </c>
      <c r="BS68" s="136">
        <v>100</v>
      </c>
      <c r="BT68" s="133">
        <v>31</v>
      </c>
      <c r="BU68" s="2"/>
      <c r="BV68" s="3"/>
      <c r="BW68" s="3"/>
      <c r="BX68" s="3"/>
      <c r="BY68" s="3"/>
    </row>
    <row r="69" spans="1:77" ht="41.45" customHeight="1">
      <c r="A69" s="14" t="s">
        <v>292</v>
      </c>
      <c r="C69" s="15"/>
      <c r="D69" s="15" t="s">
        <v>64</v>
      </c>
      <c r="E69" s="94">
        <v>385.43273169892484</v>
      </c>
      <c r="F69" s="81">
        <v>98.87571398833751</v>
      </c>
      <c r="G69" s="113" t="s">
        <v>1042</v>
      </c>
      <c r="H69" s="15"/>
      <c r="I69" s="16" t="s">
        <v>292</v>
      </c>
      <c r="J69" s="66"/>
      <c r="K69" s="66"/>
      <c r="L69" s="115" t="s">
        <v>1225</v>
      </c>
      <c r="M69" s="95">
        <v>375.6870514867202</v>
      </c>
      <c r="N69" s="96">
        <v>6557.17431640625</v>
      </c>
      <c r="O69" s="96">
        <v>5905.2919921875</v>
      </c>
      <c r="P69" s="77"/>
      <c r="Q69" s="97"/>
      <c r="R69" s="97"/>
      <c r="S69" s="98"/>
      <c r="T69" s="51">
        <v>1</v>
      </c>
      <c r="U69" s="51">
        <v>0</v>
      </c>
      <c r="V69" s="52">
        <v>0</v>
      </c>
      <c r="W69" s="52">
        <v>0.333333</v>
      </c>
      <c r="X69" s="52">
        <v>0</v>
      </c>
      <c r="Y69" s="52">
        <v>0.770267</v>
      </c>
      <c r="Z69" s="52">
        <v>0</v>
      </c>
      <c r="AA69" s="52">
        <v>0</v>
      </c>
      <c r="AB69" s="82">
        <v>69</v>
      </c>
      <c r="AC69" s="82"/>
      <c r="AD69" s="99"/>
      <c r="AE69" s="85" t="s">
        <v>717</v>
      </c>
      <c r="AF69" s="85">
        <v>289</v>
      </c>
      <c r="AG69" s="85">
        <v>1816346</v>
      </c>
      <c r="AH69" s="85">
        <v>279445</v>
      </c>
      <c r="AI69" s="85">
        <v>455</v>
      </c>
      <c r="AJ69" s="85"/>
      <c r="AK69" s="85" t="s">
        <v>806</v>
      </c>
      <c r="AL69" s="85" t="s">
        <v>613</v>
      </c>
      <c r="AM69" s="89" t="s">
        <v>905</v>
      </c>
      <c r="AN69" s="85"/>
      <c r="AO69" s="87">
        <v>39779.38030092593</v>
      </c>
      <c r="AP69" s="89" t="s">
        <v>977</v>
      </c>
      <c r="AQ69" s="85" t="b">
        <v>0</v>
      </c>
      <c r="AR69" s="85" t="b">
        <v>0</v>
      </c>
      <c r="AS69" s="85" t="b">
        <v>1</v>
      </c>
      <c r="AT69" s="85"/>
      <c r="AU69" s="85">
        <v>3089</v>
      </c>
      <c r="AV69" s="89" t="s">
        <v>999</v>
      </c>
      <c r="AW69" s="85" t="b">
        <v>1</v>
      </c>
      <c r="AX69" s="85" t="s">
        <v>1062</v>
      </c>
      <c r="AY69" s="89" t="s">
        <v>1129</v>
      </c>
      <c r="AZ69" s="85" t="s">
        <v>65</v>
      </c>
      <c r="BA69" s="85" t="str">
        <f>REPLACE(INDEX(GroupVertices[Group],MATCH(Vertices[[#This Row],[Vertex]],GroupVertices[Vertex],0)),1,1,"")</f>
        <v>10</v>
      </c>
      <c r="BB69" s="51"/>
      <c r="BC69" s="51"/>
      <c r="BD69" s="51"/>
      <c r="BE69" s="51"/>
      <c r="BF69" s="51"/>
      <c r="BG69" s="51"/>
      <c r="BH69" s="51"/>
      <c r="BI69" s="51"/>
      <c r="BJ69" s="51"/>
      <c r="BK69" s="51"/>
      <c r="BL69" s="51"/>
      <c r="BM69" s="52"/>
      <c r="BN69" s="51"/>
      <c r="BO69" s="52"/>
      <c r="BP69" s="51"/>
      <c r="BQ69" s="52"/>
      <c r="BR69" s="51"/>
      <c r="BS69" s="52"/>
      <c r="BT69" s="51"/>
      <c r="BU69" s="2"/>
      <c r="BV69" s="3"/>
      <c r="BW69" s="3"/>
      <c r="BX69" s="3"/>
      <c r="BY69" s="3"/>
    </row>
    <row r="70" spans="1:77" ht="41.45" customHeight="1">
      <c r="A70" s="14" t="s">
        <v>293</v>
      </c>
      <c r="C70" s="15"/>
      <c r="D70" s="15" t="s">
        <v>64</v>
      </c>
      <c r="E70" s="94">
        <v>378.4477294999715</v>
      </c>
      <c r="F70" s="81">
        <v>98.91086165987159</v>
      </c>
      <c r="G70" s="113" t="s">
        <v>1043</v>
      </c>
      <c r="H70" s="15"/>
      <c r="I70" s="16" t="s">
        <v>293</v>
      </c>
      <c r="J70" s="66"/>
      <c r="K70" s="66"/>
      <c r="L70" s="115" t="s">
        <v>1226</v>
      </c>
      <c r="M70" s="95">
        <v>363.97350415346403</v>
      </c>
      <c r="N70" s="96">
        <v>7275.1005859375</v>
      </c>
      <c r="O70" s="96">
        <v>6634.63037109375</v>
      </c>
      <c r="P70" s="77"/>
      <c r="Q70" s="97"/>
      <c r="R70" s="97"/>
      <c r="S70" s="98"/>
      <c r="T70" s="51">
        <v>1</v>
      </c>
      <c r="U70" s="51">
        <v>0</v>
      </c>
      <c r="V70" s="52">
        <v>0</v>
      </c>
      <c r="W70" s="52">
        <v>0.333333</v>
      </c>
      <c r="X70" s="52">
        <v>0</v>
      </c>
      <c r="Y70" s="52">
        <v>0.770267</v>
      </c>
      <c r="Z70" s="52">
        <v>0</v>
      </c>
      <c r="AA70" s="52">
        <v>0</v>
      </c>
      <c r="AB70" s="82">
        <v>70</v>
      </c>
      <c r="AC70" s="82"/>
      <c r="AD70" s="99"/>
      <c r="AE70" s="85" t="s">
        <v>718</v>
      </c>
      <c r="AF70" s="85">
        <v>3877</v>
      </c>
      <c r="AG70" s="85">
        <v>1759563</v>
      </c>
      <c r="AH70" s="85">
        <v>55660</v>
      </c>
      <c r="AI70" s="85">
        <v>7652</v>
      </c>
      <c r="AJ70" s="85"/>
      <c r="AK70" s="85" t="s">
        <v>807</v>
      </c>
      <c r="AL70" s="85" t="s">
        <v>853</v>
      </c>
      <c r="AM70" s="89" t="s">
        <v>906</v>
      </c>
      <c r="AN70" s="85"/>
      <c r="AO70" s="87">
        <v>39176.85456018519</v>
      </c>
      <c r="AP70" s="89" t="s">
        <v>978</v>
      </c>
      <c r="AQ70" s="85" t="b">
        <v>0</v>
      </c>
      <c r="AR70" s="85" t="b">
        <v>0</v>
      </c>
      <c r="AS70" s="85" t="b">
        <v>1</v>
      </c>
      <c r="AT70" s="85"/>
      <c r="AU70" s="85">
        <v>19202</v>
      </c>
      <c r="AV70" s="89" t="s">
        <v>1004</v>
      </c>
      <c r="AW70" s="85" t="b">
        <v>1</v>
      </c>
      <c r="AX70" s="85" t="s">
        <v>1062</v>
      </c>
      <c r="AY70" s="89" t="s">
        <v>1130</v>
      </c>
      <c r="AZ70" s="85" t="s">
        <v>65</v>
      </c>
      <c r="BA70" s="85" t="str">
        <f>REPLACE(INDEX(GroupVertices[Group],MATCH(Vertices[[#This Row],[Vertex]],GroupVertices[Vertex],0)),1,1,"")</f>
        <v>10</v>
      </c>
      <c r="BB70" s="51"/>
      <c r="BC70" s="51"/>
      <c r="BD70" s="51"/>
      <c r="BE70" s="51"/>
      <c r="BF70" s="51"/>
      <c r="BG70" s="51"/>
      <c r="BH70" s="51"/>
      <c r="BI70" s="51"/>
      <c r="BJ70" s="51"/>
      <c r="BK70" s="51"/>
      <c r="BL70" s="51"/>
      <c r="BM70" s="52"/>
      <c r="BN70" s="51"/>
      <c r="BO70" s="52"/>
      <c r="BP70" s="51"/>
      <c r="BQ70" s="52"/>
      <c r="BR70" s="51"/>
      <c r="BS70" s="52"/>
      <c r="BT70" s="51"/>
      <c r="BU70" s="2"/>
      <c r="BV70" s="3"/>
      <c r="BW70" s="3"/>
      <c r="BX70" s="3"/>
      <c r="BY70" s="3"/>
    </row>
    <row r="71" spans="1:77" ht="41.45" customHeight="1">
      <c r="A71" s="14" t="s">
        <v>253</v>
      </c>
      <c r="C71" s="15"/>
      <c r="D71" s="15" t="s">
        <v>64</v>
      </c>
      <c r="E71" s="94">
        <v>162.00012301220787</v>
      </c>
      <c r="F71" s="81">
        <v>99.9999993810177</v>
      </c>
      <c r="G71" s="113" t="s">
        <v>410</v>
      </c>
      <c r="H71" s="15"/>
      <c r="I71" s="16" t="s">
        <v>253</v>
      </c>
      <c r="J71" s="66"/>
      <c r="K71" s="66"/>
      <c r="L71" s="115" t="s">
        <v>1227</v>
      </c>
      <c r="M71" s="95">
        <v>1.000206286165459</v>
      </c>
      <c r="N71" s="96">
        <v>476.72296142578125</v>
      </c>
      <c r="O71" s="96">
        <v>9037.33203125</v>
      </c>
      <c r="P71" s="77"/>
      <c r="Q71" s="97"/>
      <c r="R71" s="97"/>
      <c r="S71" s="98"/>
      <c r="T71" s="51">
        <v>1</v>
      </c>
      <c r="U71" s="51">
        <v>1</v>
      </c>
      <c r="V71" s="52">
        <v>0</v>
      </c>
      <c r="W71" s="52">
        <v>0</v>
      </c>
      <c r="X71" s="52">
        <v>0</v>
      </c>
      <c r="Y71" s="52">
        <v>0.999995</v>
      </c>
      <c r="Z71" s="52">
        <v>0</v>
      </c>
      <c r="AA71" s="52" t="s">
        <v>1908</v>
      </c>
      <c r="AB71" s="82">
        <v>71</v>
      </c>
      <c r="AC71" s="82"/>
      <c r="AD71" s="99"/>
      <c r="AE71" s="85" t="s">
        <v>719</v>
      </c>
      <c r="AF71" s="85">
        <v>80</v>
      </c>
      <c r="AG71" s="85">
        <v>1</v>
      </c>
      <c r="AH71" s="85">
        <v>168</v>
      </c>
      <c r="AI71" s="85">
        <v>39</v>
      </c>
      <c r="AJ71" s="85"/>
      <c r="AK71" s="85" t="s">
        <v>808</v>
      </c>
      <c r="AL71" s="85" t="s">
        <v>857</v>
      </c>
      <c r="AM71" s="85"/>
      <c r="AN71" s="85"/>
      <c r="AO71" s="87">
        <v>43547.65758101852</v>
      </c>
      <c r="AP71" s="85"/>
      <c r="AQ71" s="85" t="b">
        <v>1</v>
      </c>
      <c r="AR71" s="85" t="b">
        <v>1</v>
      </c>
      <c r="AS71" s="85" t="b">
        <v>0</v>
      </c>
      <c r="AT71" s="85"/>
      <c r="AU71" s="85">
        <v>0</v>
      </c>
      <c r="AV71" s="85"/>
      <c r="AW71" s="85" t="b">
        <v>0</v>
      </c>
      <c r="AX71" s="85" t="s">
        <v>1062</v>
      </c>
      <c r="AY71" s="89" t="s">
        <v>1131</v>
      </c>
      <c r="AZ71" s="85" t="s">
        <v>66</v>
      </c>
      <c r="BA71" s="85" t="str">
        <f>REPLACE(INDEX(GroupVertices[Group],MATCH(Vertices[[#This Row],[Vertex]],GroupVertices[Vertex],0)),1,1,"")</f>
        <v>1</v>
      </c>
      <c r="BB71" s="51"/>
      <c r="BC71" s="51"/>
      <c r="BD71" s="51"/>
      <c r="BE71" s="51"/>
      <c r="BF71" s="51"/>
      <c r="BG71" s="51"/>
      <c r="BH71" s="133" t="s">
        <v>1679</v>
      </c>
      <c r="BI71" s="133" t="s">
        <v>1679</v>
      </c>
      <c r="BJ71" s="133" t="s">
        <v>1723</v>
      </c>
      <c r="BK71" s="133" t="s">
        <v>1723</v>
      </c>
      <c r="BL71" s="133">
        <v>1</v>
      </c>
      <c r="BM71" s="136">
        <v>2.272727272727273</v>
      </c>
      <c r="BN71" s="133">
        <v>3</v>
      </c>
      <c r="BO71" s="136">
        <v>6.818181818181818</v>
      </c>
      <c r="BP71" s="133">
        <v>0</v>
      </c>
      <c r="BQ71" s="136">
        <v>0</v>
      </c>
      <c r="BR71" s="133">
        <v>40</v>
      </c>
      <c r="BS71" s="136">
        <v>90.9090909090909</v>
      </c>
      <c r="BT71" s="133">
        <v>44</v>
      </c>
      <c r="BU71" s="2"/>
      <c r="BV71" s="3"/>
      <c r="BW71" s="3"/>
      <c r="BX71" s="3"/>
      <c r="BY71" s="3"/>
    </row>
    <row r="72" spans="1:77" ht="41.45" customHeight="1">
      <c r="A72" s="14" t="s">
        <v>254</v>
      </c>
      <c r="C72" s="15"/>
      <c r="D72" s="15" t="s">
        <v>64</v>
      </c>
      <c r="E72" s="94">
        <v>162.3273354851173</v>
      </c>
      <c r="F72" s="81">
        <v>99.99835288811876</v>
      </c>
      <c r="G72" s="113" t="s">
        <v>442</v>
      </c>
      <c r="H72" s="15"/>
      <c r="I72" s="16" t="s">
        <v>254</v>
      </c>
      <c r="J72" s="66"/>
      <c r="K72" s="66"/>
      <c r="L72" s="115" t="s">
        <v>1228</v>
      </c>
      <c r="M72" s="95">
        <v>1.5489274862862925</v>
      </c>
      <c r="N72" s="96">
        <v>6672.4970703125</v>
      </c>
      <c r="O72" s="96">
        <v>4843.63330078125</v>
      </c>
      <c r="P72" s="77"/>
      <c r="Q72" s="97"/>
      <c r="R72" s="97"/>
      <c r="S72" s="98"/>
      <c r="T72" s="51">
        <v>0</v>
      </c>
      <c r="U72" s="51">
        <v>1</v>
      </c>
      <c r="V72" s="52">
        <v>0</v>
      </c>
      <c r="W72" s="52">
        <v>1</v>
      </c>
      <c r="X72" s="52">
        <v>0</v>
      </c>
      <c r="Y72" s="52">
        <v>0.999995</v>
      </c>
      <c r="Z72" s="52">
        <v>0</v>
      </c>
      <c r="AA72" s="52">
        <v>0</v>
      </c>
      <c r="AB72" s="82">
        <v>72</v>
      </c>
      <c r="AC72" s="82"/>
      <c r="AD72" s="99"/>
      <c r="AE72" s="85" t="s">
        <v>720</v>
      </c>
      <c r="AF72" s="85">
        <v>1798</v>
      </c>
      <c r="AG72" s="85">
        <v>2661</v>
      </c>
      <c r="AH72" s="85">
        <v>21573</v>
      </c>
      <c r="AI72" s="85">
        <v>10870</v>
      </c>
      <c r="AJ72" s="85"/>
      <c r="AK72" s="85" t="s">
        <v>809</v>
      </c>
      <c r="AL72" s="85"/>
      <c r="AM72" s="85"/>
      <c r="AN72" s="85"/>
      <c r="AO72" s="87">
        <v>39916.3678125</v>
      </c>
      <c r="AP72" s="89" t="s">
        <v>979</v>
      </c>
      <c r="AQ72" s="85" t="b">
        <v>1</v>
      </c>
      <c r="AR72" s="85" t="b">
        <v>0</v>
      </c>
      <c r="AS72" s="85" t="b">
        <v>1</v>
      </c>
      <c r="AT72" s="85"/>
      <c r="AU72" s="85">
        <v>40</v>
      </c>
      <c r="AV72" s="89" t="s">
        <v>999</v>
      </c>
      <c r="AW72" s="85" t="b">
        <v>1</v>
      </c>
      <c r="AX72" s="85" t="s">
        <v>1062</v>
      </c>
      <c r="AY72" s="89" t="s">
        <v>1132</v>
      </c>
      <c r="AZ72" s="85" t="s">
        <v>66</v>
      </c>
      <c r="BA72" s="85" t="str">
        <f>REPLACE(INDEX(GroupVertices[Group],MATCH(Vertices[[#This Row],[Vertex]],GroupVertices[Vertex],0)),1,1,"")</f>
        <v>19</v>
      </c>
      <c r="BB72" s="51" t="s">
        <v>369</v>
      </c>
      <c r="BC72" s="51" t="s">
        <v>369</v>
      </c>
      <c r="BD72" s="51" t="s">
        <v>381</v>
      </c>
      <c r="BE72" s="51" t="s">
        <v>381</v>
      </c>
      <c r="BF72" s="51"/>
      <c r="BG72" s="51"/>
      <c r="BH72" s="133" t="s">
        <v>1680</v>
      </c>
      <c r="BI72" s="133" t="s">
        <v>1680</v>
      </c>
      <c r="BJ72" s="133" t="s">
        <v>1724</v>
      </c>
      <c r="BK72" s="133" t="s">
        <v>1724</v>
      </c>
      <c r="BL72" s="133">
        <v>0</v>
      </c>
      <c r="BM72" s="136">
        <v>0</v>
      </c>
      <c r="BN72" s="133">
        <v>1</v>
      </c>
      <c r="BO72" s="136">
        <v>5.2631578947368425</v>
      </c>
      <c r="BP72" s="133">
        <v>0</v>
      </c>
      <c r="BQ72" s="136">
        <v>0</v>
      </c>
      <c r="BR72" s="133">
        <v>18</v>
      </c>
      <c r="BS72" s="136">
        <v>94.73684210526316</v>
      </c>
      <c r="BT72" s="133">
        <v>19</v>
      </c>
      <c r="BU72" s="2"/>
      <c r="BV72" s="3"/>
      <c r="BW72" s="3"/>
      <c r="BX72" s="3"/>
      <c r="BY72" s="3"/>
    </row>
    <row r="73" spans="1:77" ht="41.45" customHeight="1">
      <c r="A73" s="14" t="s">
        <v>294</v>
      </c>
      <c r="C73" s="15"/>
      <c r="D73" s="15" t="s">
        <v>64</v>
      </c>
      <c r="E73" s="94">
        <v>1000</v>
      </c>
      <c r="F73" s="81">
        <v>92.64463774711243</v>
      </c>
      <c r="G73" s="113" t="s">
        <v>1044</v>
      </c>
      <c r="H73" s="15"/>
      <c r="I73" s="16" t="s">
        <v>294</v>
      </c>
      <c r="J73" s="66"/>
      <c r="K73" s="66"/>
      <c r="L73" s="115" t="s">
        <v>1229</v>
      </c>
      <c r="M73" s="95">
        <v>2452.2970601456636</v>
      </c>
      <c r="N73" s="96">
        <v>6672.4970703125</v>
      </c>
      <c r="O73" s="96">
        <v>4155.466796875</v>
      </c>
      <c r="P73" s="77"/>
      <c r="Q73" s="97"/>
      <c r="R73" s="97"/>
      <c r="S73" s="98"/>
      <c r="T73" s="51">
        <v>1</v>
      </c>
      <c r="U73" s="51">
        <v>0</v>
      </c>
      <c r="V73" s="52">
        <v>0</v>
      </c>
      <c r="W73" s="52">
        <v>1</v>
      </c>
      <c r="X73" s="52">
        <v>0</v>
      </c>
      <c r="Y73" s="52">
        <v>0.999995</v>
      </c>
      <c r="Z73" s="52">
        <v>0</v>
      </c>
      <c r="AA73" s="52">
        <v>0</v>
      </c>
      <c r="AB73" s="82">
        <v>73</v>
      </c>
      <c r="AC73" s="82"/>
      <c r="AD73" s="99"/>
      <c r="AE73" s="85" t="s">
        <v>721</v>
      </c>
      <c r="AF73" s="85">
        <v>529</v>
      </c>
      <c r="AG73" s="85">
        <v>11882993</v>
      </c>
      <c r="AH73" s="85">
        <v>481151</v>
      </c>
      <c r="AI73" s="85">
        <v>224</v>
      </c>
      <c r="AJ73" s="85"/>
      <c r="AK73" s="85" t="s">
        <v>810</v>
      </c>
      <c r="AL73" s="85" t="s">
        <v>843</v>
      </c>
      <c r="AM73" s="89" t="s">
        <v>907</v>
      </c>
      <c r="AN73" s="85"/>
      <c r="AO73" s="87">
        <v>40287.4515625</v>
      </c>
      <c r="AP73" s="89" t="s">
        <v>980</v>
      </c>
      <c r="AQ73" s="85" t="b">
        <v>0</v>
      </c>
      <c r="AR73" s="85" t="b">
        <v>0</v>
      </c>
      <c r="AS73" s="85" t="b">
        <v>0</v>
      </c>
      <c r="AT73" s="85"/>
      <c r="AU73" s="85">
        <v>11201</v>
      </c>
      <c r="AV73" s="89" t="s">
        <v>999</v>
      </c>
      <c r="AW73" s="85" t="b">
        <v>1</v>
      </c>
      <c r="AX73" s="85" t="s">
        <v>1062</v>
      </c>
      <c r="AY73" s="89" t="s">
        <v>1133</v>
      </c>
      <c r="AZ73" s="85" t="s">
        <v>65</v>
      </c>
      <c r="BA73" s="85" t="str">
        <f>REPLACE(INDEX(GroupVertices[Group],MATCH(Vertices[[#This Row],[Vertex]],GroupVertices[Vertex],0)),1,1,"")</f>
        <v>19</v>
      </c>
      <c r="BB73" s="51"/>
      <c r="BC73" s="51"/>
      <c r="BD73" s="51"/>
      <c r="BE73" s="51"/>
      <c r="BF73" s="51"/>
      <c r="BG73" s="51"/>
      <c r="BH73" s="51"/>
      <c r="BI73" s="51"/>
      <c r="BJ73" s="51"/>
      <c r="BK73" s="51"/>
      <c r="BL73" s="51"/>
      <c r="BM73" s="52"/>
      <c r="BN73" s="51"/>
      <c r="BO73" s="52"/>
      <c r="BP73" s="51"/>
      <c r="BQ73" s="52"/>
      <c r="BR73" s="51"/>
      <c r="BS73" s="52"/>
      <c r="BT73" s="51"/>
      <c r="BU73" s="2"/>
      <c r="BV73" s="3"/>
      <c r="BW73" s="3"/>
      <c r="BX73" s="3"/>
      <c r="BY73" s="3"/>
    </row>
    <row r="74" spans="1:77" ht="41.45" customHeight="1">
      <c r="A74" s="14" t="s">
        <v>255</v>
      </c>
      <c r="C74" s="15"/>
      <c r="D74" s="15" t="s">
        <v>64</v>
      </c>
      <c r="E74" s="94">
        <v>162</v>
      </c>
      <c r="F74" s="81">
        <v>100</v>
      </c>
      <c r="G74" s="113" t="s">
        <v>1045</v>
      </c>
      <c r="H74" s="15"/>
      <c r="I74" s="16" t="s">
        <v>255</v>
      </c>
      <c r="J74" s="66"/>
      <c r="K74" s="66"/>
      <c r="L74" s="115" t="s">
        <v>1230</v>
      </c>
      <c r="M74" s="95">
        <v>1</v>
      </c>
      <c r="N74" s="96">
        <v>7906.94140625</v>
      </c>
      <c r="O74" s="96">
        <v>1199.8800048828125</v>
      </c>
      <c r="P74" s="77"/>
      <c r="Q74" s="97"/>
      <c r="R74" s="97"/>
      <c r="S74" s="98"/>
      <c r="T74" s="51">
        <v>0</v>
      </c>
      <c r="U74" s="51">
        <v>1</v>
      </c>
      <c r="V74" s="52">
        <v>0</v>
      </c>
      <c r="W74" s="52">
        <v>1</v>
      </c>
      <c r="X74" s="52">
        <v>0</v>
      </c>
      <c r="Y74" s="52">
        <v>0.999995</v>
      </c>
      <c r="Z74" s="52">
        <v>0</v>
      </c>
      <c r="AA74" s="52">
        <v>0</v>
      </c>
      <c r="AB74" s="82">
        <v>74</v>
      </c>
      <c r="AC74" s="82"/>
      <c r="AD74" s="99"/>
      <c r="AE74" s="85" t="s">
        <v>722</v>
      </c>
      <c r="AF74" s="85">
        <v>37</v>
      </c>
      <c r="AG74" s="85">
        <v>0</v>
      </c>
      <c r="AH74" s="85">
        <v>2</v>
      </c>
      <c r="AI74" s="85">
        <v>21</v>
      </c>
      <c r="AJ74" s="85"/>
      <c r="AK74" s="85" t="s">
        <v>811</v>
      </c>
      <c r="AL74" s="85"/>
      <c r="AM74" s="89" t="s">
        <v>908</v>
      </c>
      <c r="AN74" s="85"/>
      <c r="AO74" s="87">
        <v>43649.58025462963</v>
      </c>
      <c r="AP74" s="85"/>
      <c r="AQ74" s="85" t="b">
        <v>1</v>
      </c>
      <c r="AR74" s="85" t="b">
        <v>0</v>
      </c>
      <c r="AS74" s="85" t="b">
        <v>0</v>
      </c>
      <c r="AT74" s="85"/>
      <c r="AU74" s="85">
        <v>0</v>
      </c>
      <c r="AV74" s="85"/>
      <c r="AW74" s="85" t="b">
        <v>0</v>
      </c>
      <c r="AX74" s="85" t="s">
        <v>1062</v>
      </c>
      <c r="AY74" s="89" t="s">
        <v>1134</v>
      </c>
      <c r="AZ74" s="85" t="s">
        <v>66</v>
      </c>
      <c r="BA74" s="85" t="str">
        <f>REPLACE(INDEX(GroupVertices[Group],MATCH(Vertices[[#This Row],[Vertex]],GroupVertices[Vertex],0)),1,1,"")</f>
        <v>18</v>
      </c>
      <c r="BB74" s="51"/>
      <c r="BC74" s="51"/>
      <c r="BD74" s="51"/>
      <c r="BE74" s="51"/>
      <c r="BF74" s="51" t="s">
        <v>395</v>
      </c>
      <c r="BG74" s="51" t="s">
        <v>395</v>
      </c>
      <c r="BH74" s="133" t="s">
        <v>1681</v>
      </c>
      <c r="BI74" s="133" t="s">
        <v>1681</v>
      </c>
      <c r="BJ74" s="133" t="s">
        <v>1725</v>
      </c>
      <c r="BK74" s="133" t="s">
        <v>1725</v>
      </c>
      <c r="BL74" s="133">
        <v>0</v>
      </c>
      <c r="BM74" s="136">
        <v>0</v>
      </c>
      <c r="BN74" s="133">
        <v>3</v>
      </c>
      <c r="BO74" s="136">
        <v>23.076923076923077</v>
      </c>
      <c r="BP74" s="133">
        <v>0</v>
      </c>
      <c r="BQ74" s="136">
        <v>0</v>
      </c>
      <c r="BR74" s="133">
        <v>10</v>
      </c>
      <c r="BS74" s="136">
        <v>76.92307692307692</v>
      </c>
      <c r="BT74" s="133">
        <v>13</v>
      </c>
      <c r="BU74" s="2"/>
      <c r="BV74" s="3"/>
      <c r="BW74" s="3"/>
      <c r="BX74" s="3"/>
      <c r="BY74" s="3"/>
    </row>
    <row r="75" spans="1:77" ht="41.45" customHeight="1">
      <c r="A75" s="14" t="s">
        <v>295</v>
      </c>
      <c r="C75" s="15"/>
      <c r="D75" s="15" t="s">
        <v>64</v>
      </c>
      <c r="E75" s="94">
        <v>1000</v>
      </c>
      <c r="F75" s="81">
        <v>95.78328711908371</v>
      </c>
      <c r="G75" s="113" t="s">
        <v>1046</v>
      </c>
      <c r="H75" s="15"/>
      <c r="I75" s="16" t="s">
        <v>295</v>
      </c>
      <c r="J75" s="66"/>
      <c r="K75" s="66"/>
      <c r="L75" s="115" t="s">
        <v>1231</v>
      </c>
      <c r="M75" s="95">
        <v>1406.289846113368</v>
      </c>
      <c r="N75" s="96">
        <v>7906.94140625</v>
      </c>
      <c r="O75" s="96">
        <v>635.2305908203125</v>
      </c>
      <c r="P75" s="77"/>
      <c r="Q75" s="97"/>
      <c r="R75" s="97"/>
      <c r="S75" s="98"/>
      <c r="T75" s="51">
        <v>1</v>
      </c>
      <c r="U75" s="51">
        <v>0</v>
      </c>
      <c r="V75" s="52">
        <v>0</v>
      </c>
      <c r="W75" s="52">
        <v>1</v>
      </c>
      <c r="X75" s="52">
        <v>0</v>
      </c>
      <c r="Y75" s="52">
        <v>0.999995</v>
      </c>
      <c r="Z75" s="52">
        <v>0</v>
      </c>
      <c r="AA75" s="52">
        <v>0</v>
      </c>
      <c r="AB75" s="82">
        <v>75</v>
      </c>
      <c r="AC75" s="82"/>
      <c r="AD75" s="99"/>
      <c r="AE75" s="85" t="s">
        <v>723</v>
      </c>
      <c r="AF75" s="85">
        <v>129</v>
      </c>
      <c r="AG75" s="85">
        <v>6812332</v>
      </c>
      <c r="AH75" s="85">
        <v>595307</v>
      </c>
      <c r="AI75" s="85">
        <v>3017</v>
      </c>
      <c r="AJ75" s="85"/>
      <c r="AK75" s="85" t="s">
        <v>812</v>
      </c>
      <c r="AL75" s="85" t="s">
        <v>613</v>
      </c>
      <c r="AM75" s="89" t="s">
        <v>909</v>
      </c>
      <c r="AN75" s="85"/>
      <c r="AO75" s="87">
        <v>39932.42469907407</v>
      </c>
      <c r="AP75" s="85"/>
      <c r="AQ75" s="85" t="b">
        <v>0</v>
      </c>
      <c r="AR75" s="85" t="b">
        <v>0</v>
      </c>
      <c r="AS75" s="85" t="b">
        <v>1</v>
      </c>
      <c r="AT75" s="85"/>
      <c r="AU75" s="85">
        <v>6889</v>
      </c>
      <c r="AV75" s="89" t="s">
        <v>1008</v>
      </c>
      <c r="AW75" s="85" t="b">
        <v>1</v>
      </c>
      <c r="AX75" s="85" t="s">
        <v>1062</v>
      </c>
      <c r="AY75" s="89" t="s">
        <v>1135</v>
      </c>
      <c r="AZ75" s="85" t="s">
        <v>65</v>
      </c>
      <c r="BA75" s="85" t="str">
        <f>REPLACE(INDEX(GroupVertices[Group],MATCH(Vertices[[#This Row],[Vertex]],GroupVertices[Vertex],0)),1,1,"")</f>
        <v>18</v>
      </c>
      <c r="BB75" s="51"/>
      <c r="BC75" s="51"/>
      <c r="BD75" s="51"/>
      <c r="BE75" s="51"/>
      <c r="BF75" s="51"/>
      <c r="BG75" s="51"/>
      <c r="BH75" s="51"/>
      <c r="BI75" s="51"/>
      <c r="BJ75" s="51"/>
      <c r="BK75" s="51"/>
      <c r="BL75" s="51"/>
      <c r="BM75" s="52"/>
      <c r="BN75" s="51"/>
      <c r="BO75" s="52"/>
      <c r="BP75" s="51"/>
      <c r="BQ75" s="52"/>
      <c r="BR75" s="51"/>
      <c r="BS75" s="52"/>
      <c r="BT75" s="51"/>
      <c r="BU75" s="2"/>
      <c r="BV75" s="3"/>
      <c r="BW75" s="3"/>
      <c r="BX75" s="3"/>
      <c r="BY75" s="3"/>
    </row>
    <row r="76" spans="1:77" ht="41.45" customHeight="1">
      <c r="A76" s="14" t="s">
        <v>256</v>
      </c>
      <c r="C76" s="15"/>
      <c r="D76" s="15" t="s">
        <v>64</v>
      </c>
      <c r="E76" s="94">
        <v>162.01513050156686</v>
      </c>
      <c r="F76" s="81">
        <v>99.99992386517798</v>
      </c>
      <c r="G76" s="113" t="s">
        <v>443</v>
      </c>
      <c r="H76" s="15"/>
      <c r="I76" s="16" t="s">
        <v>256</v>
      </c>
      <c r="J76" s="66"/>
      <c r="K76" s="66"/>
      <c r="L76" s="115" t="s">
        <v>1232</v>
      </c>
      <c r="M76" s="95">
        <v>1.025373198351452</v>
      </c>
      <c r="N76" s="96">
        <v>9235.5927734375</v>
      </c>
      <c r="O76" s="96">
        <v>2682.084716796875</v>
      </c>
      <c r="P76" s="77"/>
      <c r="Q76" s="97"/>
      <c r="R76" s="97"/>
      <c r="S76" s="98"/>
      <c r="T76" s="51">
        <v>0</v>
      </c>
      <c r="U76" s="51">
        <v>1</v>
      </c>
      <c r="V76" s="52">
        <v>0</v>
      </c>
      <c r="W76" s="52">
        <v>1</v>
      </c>
      <c r="X76" s="52">
        <v>0</v>
      </c>
      <c r="Y76" s="52">
        <v>0.999995</v>
      </c>
      <c r="Z76" s="52">
        <v>0</v>
      </c>
      <c r="AA76" s="52">
        <v>0</v>
      </c>
      <c r="AB76" s="82">
        <v>76</v>
      </c>
      <c r="AC76" s="82"/>
      <c r="AD76" s="99"/>
      <c r="AE76" s="85" t="s">
        <v>724</v>
      </c>
      <c r="AF76" s="85">
        <v>264</v>
      </c>
      <c r="AG76" s="85">
        <v>123</v>
      </c>
      <c r="AH76" s="85">
        <v>5795</v>
      </c>
      <c r="AI76" s="85">
        <v>8428</v>
      </c>
      <c r="AJ76" s="85"/>
      <c r="AK76" s="85"/>
      <c r="AL76" s="85"/>
      <c r="AM76" s="85"/>
      <c r="AN76" s="85"/>
      <c r="AO76" s="87">
        <v>42937.52693287037</v>
      </c>
      <c r="AP76" s="85"/>
      <c r="AQ76" s="85" t="b">
        <v>0</v>
      </c>
      <c r="AR76" s="85" t="b">
        <v>0</v>
      </c>
      <c r="AS76" s="85" t="b">
        <v>0</v>
      </c>
      <c r="AT76" s="85"/>
      <c r="AU76" s="85">
        <v>0</v>
      </c>
      <c r="AV76" s="89" t="s">
        <v>999</v>
      </c>
      <c r="AW76" s="85" t="b">
        <v>0</v>
      </c>
      <c r="AX76" s="85" t="s">
        <v>1062</v>
      </c>
      <c r="AY76" s="89" t="s">
        <v>1136</v>
      </c>
      <c r="AZ76" s="85" t="s">
        <v>66</v>
      </c>
      <c r="BA76" s="85" t="str">
        <f>REPLACE(INDEX(GroupVertices[Group],MATCH(Vertices[[#This Row],[Vertex]],GroupVertices[Vertex],0)),1,1,"")</f>
        <v>17</v>
      </c>
      <c r="BB76" s="51"/>
      <c r="BC76" s="51"/>
      <c r="BD76" s="51"/>
      <c r="BE76" s="51"/>
      <c r="BF76" s="51"/>
      <c r="BG76" s="51"/>
      <c r="BH76" s="133" t="s">
        <v>1682</v>
      </c>
      <c r="BI76" s="133" t="s">
        <v>1682</v>
      </c>
      <c r="BJ76" s="133" t="s">
        <v>1726</v>
      </c>
      <c r="BK76" s="133" t="s">
        <v>1726</v>
      </c>
      <c r="BL76" s="133">
        <v>1</v>
      </c>
      <c r="BM76" s="136">
        <v>2.9411764705882355</v>
      </c>
      <c r="BN76" s="133">
        <v>0</v>
      </c>
      <c r="BO76" s="136">
        <v>0</v>
      </c>
      <c r="BP76" s="133">
        <v>0</v>
      </c>
      <c r="BQ76" s="136">
        <v>0</v>
      </c>
      <c r="BR76" s="133">
        <v>33</v>
      </c>
      <c r="BS76" s="136">
        <v>97.05882352941177</v>
      </c>
      <c r="BT76" s="133">
        <v>34</v>
      </c>
      <c r="BU76" s="2"/>
      <c r="BV76" s="3"/>
      <c r="BW76" s="3"/>
      <c r="BX76" s="3"/>
      <c r="BY76" s="3"/>
    </row>
    <row r="77" spans="1:77" ht="41.45" customHeight="1">
      <c r="A77" s="14" t="s">
        <v>296</v>
      </c>
      <c r="C77" s="15"/>
      <c r="D77" s="15" t="s">
        <v>64</v>
      </c>
      <c r="E77" s="94">
        <v>182.7501912707719</v>
      </c>
      <c r="F77" s="81">
        <v>99.89558759091534</v>
      </c>
      <c r="G77" s="113" t="s">
        <v>1047</v>
      </c>
      <c r="H77" s="15"/>
      <c r="I77" s="16" t="s">
        <v>296</v>
      </c>
      <c r="J77" s="66"/>
      <c r="K77" s="66"/>
      <c r="L77" s="115" t="s">
        <v>1233</v>
      </c>
      <c r="M77" s="95">
        <v>35.797175534279205</v>
      </c>
      <c r="N77" s="96">
        <v>9235.5927734375</v>
      </c>
      <c r="O77" s="96">
        <v>2117.435302734375</v>
      </c>
      <c r="P77" s="77"/>
      <c r="Q77" s="97"/>
      <c r="R77" s="97"/>
      <c r="S77" s="98"/>
      <c r="T77" s="51">
        <v>1</v>
      </c>
      <c r="U77" s="51">
        <v>0</v>
      </c>
      <c r="V77" s="52">
        <v>0</v>
      </c>
      <c r="W77" s="52">
        <v>1</v>
      </c>
      <c r="X77" s="52">
        <v>0</v>
      </c>
      <c r="Y77" s="52">
        <v>0.999995</v>
      </c>
      <c r="Z77" s="52">
        <v>0</v>
      </c>
      <c r="AA77" s="52">
        <v>0</v>
      </c>
      <c r="AB77" s="82">
        <v>77</v>
      </c>
      <c r="AC77" s="82"/>
      <c r="AD77" s="99"/>
      <c r="AE77" s="85" t="s">
        <v>725</v>
      </c>
      <c r="AF77" s="85">
        <v>212</v>
      </c>
      <c r="AG77" s="85">
        <v>168684</v>
      </c>
      <c r="AH77" s="85">
        <v>15475</v>
      </c>
      <c r="AI77" s="85">
        <v>11753</v>
      </c>
      <c r="AJ77" s="85"/>
      <c r="AK77" s="85" t="s">
        <v>813</v>
      </c>
      <c r="AL77" s="85"/>
      <c r="AM77" s="89" t="s">
        <v>910</v>
      </c>
      <c r="AN77" s="85"/>
      <c r="AO77" s="87">
        <v>40721.60665509259</v>
      </c>
      <c r="AP77" s="89" t="s">
        <v>981</v>
      </c>
      <c r="AQ77" s="85" t="b">
        <v>0</v>
      </c>
      <c r="AR77" s="85" t="b">
        <v>0</v>
      </c>
      <c r="AS77" s="85" t="b">
        <v>0</v>
      </c>
      <c r="AT77" s="85"/>
      <c r="AU77" s="85">
        <v>122</v>
      </c>
      <c r="AV77" s="89" t="s">
        <v>999</v>
      </c>
      <c r="AW77" s="85" t="b">
        <v>1</v>
      </c>
      <c r="AX77" s="85" t="s">
        <v>1062</v>
      </c>
      <c r="AY77" s="89" t="s">
        <v>1137</v>
      </c>
      <c r="AZ77" s="85" t="s">
        <v>65</v>
      </c>
      <c r="BA77" s="85" t="str">
        <f>REPLACE(INDEX(GroupVertices[Group],MATCH(Vertices[[#This Row],[Vertex]],GroupVertices[Vertex],0)),1,1,"")</f>
        <v>17</v>
      </c>
      <c r="BB77" s="51"/>
      <c r="BC77" s="51"/>
      <c r="BD77" s="51"/>
      <c r="BE77" s="51"/>
      <c r="BF77" s="51"/>
      <c r="BG77" s="51"/>
      <c r="BH77" s="51"/>
      <c r="BI77" s="51"/>
      <c r="BJ77" s="51"/>
      <c r="BK77" s="51"/>
      <c r="BL77" s="51"/>
      <c r="BM77" s="52"/>
      <c r="BN77" s="51"/>
      <c r="BO77" s="52"/>
      <c r="BP77" s="51"/>
      <c r="BQ77" s="52"/>
      <c r="BR77" s="51"/>
      <c r="BS77" s="52"/>
      <c r="BT77" s="51"/>
      <c r="BU77" s="2"/>
      <c r="BV77" s="3"/>
      <c r="BW77" s="3"/>
      <c r="BX77" s="3"/>
      <c r="BY77" s="3"/>
    </row>
    <row r="78" spans="1:77" ht="41.45" customHeight="1">
      <c r="A78" s="14" t="s">
        <v>257</v>
      </c>
      <c r="C78" s="15"/>
      <c r="D78" s="15" t="s">
        <v>64</v>
      </c>
      <c r="E78" s="94">
        <v>162.15179706450007</v>
      </c>
      <c r="F78" s="81">
        <v>99.99923617585064</v>
      </c>
      <c r="G78" s="113" t="s">
        <v>444</v>
      </c>
      <c r="H78" s="15"/>
      <c r="I78" s="16" t="s">
        <v>257</v>
      </c>
      <c r="J78" s="66"/>
      <c r="K78" s="66"/>
      <c r="L78" s="115" t="s">
        <v>1234</v>
      </c>
      <c r="M78" s="95">
        <v>1.2545571281763566</v>
      </c>
      <c r="N78" s="96">
        <v>9235.5927734375</v>
      </c>
      <c r="O78" s="96">
        <v>1199.8800048828125</v>
      </c>
      <c r="P78" s="77"/>
      <c r="Q78" s="97"/>
      <c r="R78" s="97"/>
      <c r="S78" s="98"/>
      <c r="T78" s="51">
        <v>0</v>
      </c>
      <c r="U78" s="51">
        <v>1</v>
      </c>
      <c r="V78" s="52">
        <v>0</v>
      </c>
      <c r="W78" s="52">
        <v>1</v>
      </c>
      <c r="X78" s="52">
        <v>0</v>
      </c>
      <c r="Y78" s="52">
        <v>0.999995</v>
      </c>
      <c r="Z78" s="52">
        <v>0</v>
      </c>
      <c r="AA78" s="52">
        <v>0</v>
      </c>
      <c r="AB78" s="82">
        <v>78</v>
      </c>
      <c r="AC78" s="82"/>
      <c r="AD78" s="99"/>
      <c r="AE78" s="85" t="s">
        <v>726</v>
      </c>
      <c r="AF78" s="85">
        <v>451</v>
      </c>
      <c r="AG78" s="85">
        <v>1234</v>
      </c>
      <c r="AH78" s="85">
        <v>3333</v>
      </c>
      <c r="AI78" s="85">
        <v>11547</v>
      </c>
      <c r="AJ78" s="85"/>
      <c r="AK78" s="85" t="s">
        <v>814</v>
      </c>
      <c r="AL78" s="85" t="s">
        <v>619</v>
      </c>
      <c r="AM78" s="85"/>
      <c r="AN78" s="85"/>
      <c r="AO78" s="87">
        <v>40953.487349537034</v>
      </c>
      <c r="AP78" s="89" t="s">
        <v>982</v>
      </c>
      <c r="AQ78" s="85" t="b">
        <v>0</v>
      </c>
      <c r="AR78" s="85" t="b">
        <v>0</v>
      </c>
      <c r="AS78" s="85" t="b">
        <v>1</v>
      </c>
      <c r="AT78" s="85"/>
      <c r="AU78" s="85">
        <v>24</v>
      </c>
      <c r="AV78" s="89" t="s">
        <v>1009</v>
      </c>
      <c r="AW78" s="85" t="b">
        <v>0</v>
      </c>
      <c r="AX78" s="85" t="s">
        <v>1062</v>
      </c>
      <c r="AY78" s="89" t="s">
        <v>1138</v>
      </c>
      <c r="AZ78" s="85" t="s">
        <v>66</v>
      </c>
      <c r="BA78" s="85" t="str">
        <f>REPLACE(INDEX(GroupVertices[Group],MATCH(Vertices[[#This Row],[Vertex]],GroupVertices[Vertex],0)),1,1,"")</f>
        <v>16</v>
      </c>
      <c r="BB78" s="51" t="s">
        <v>370</v>
      </c>
      <c r="BC78" s="51" t="s">
        <v>370</v>
      </c>
      <c r="BD78" s="51" t="s">
        <v>382</v>
      </c>
      <c r="BE78" s="51" t="s">
        <v>382</v>
      </c>
      <c r="BF78" s="51" t="s">
        <v>396</v>
      </c>
      <c r="BG78" s="51" t="s">
        <v>396</v>
      </c>
      <c r="BH78" s="133" t="s">
        <v>1683</v>
      </c>
      <c r="BI78" s="133" t="s">
        <v>1683</v>
      </c>
      <c r="BJ78" s="133" t="s">
        <v>1727</v>
      </c>
      <c r="BK78" s="133" t="s">
        <v>1727</v>
      </c>
      <c r="BL78" s="133">
        <v>0</v>
      </c>
      <c r="BM78" s="136">
        <v>0</v>
      </c>
      <c r="BN78" s="133">
        <v>2</v>
      </c>
      <c r="BO78" s="136">
        <v>7.142857142857143</v>
      </c>
      <c r="BP78" s="133">
        <v>0</v>
      </c>
      <c r="BQ78" s="136">
        <v>0</v>
      </c>
      <c r="BR78" s="133">
        <v>26</v>
      </c>
      <c r="BS78" s="136">
        <v>92.85714285714286</v>
      </c>
      <c r="BT78" s="133">
        <v>28</v>
      </c>
      <c r="BU78" s="2"/>
      <c r="BV78" s="3"/>
      <c r="BW78" s="3"/>
      <c r="BX78" s="3"/>
      <c r="BY78" s="3"/>
    </row>
    <row r="79" spans="1:77" ht="41.45" customHeight="1">
      <c r="A79" s="14" t="s">
        <v>297</v>
      </c>
      <c r="C79" s="15"/>
      <c r="D79" s="15" t="s">
        <v>64</v>
      </c>
      <c r="E79" s="94">
        <v>198.62245645103616</v>
      </c>
      <c r="F79" s="81">
        <v>99.8157203056708</v>
      </c>
      <c r="G79" s="113" t="s">
        <v>1048</v>
      </c>
      <c r="H79" s="15"/>
      <c r="I79" s="16" t="s">
        <v>297</v>
      </c>
      <c r="J79" s="66"/>
      <c r="K79" s="66"/>
      <c r="L79" s="115" t="s">
        <v>1235</v>
      </c>
      <c r="M79" s="95">
        <v>62.414279463448814</v>
      </c>
      <c r="N79" s="96">
        <v>9235.5927734375</v>
      </c>
      <c r="O79" s="96">
        <v>635.2305908203125</v>
      </c>
      <c r="P79" s="77"/>
      <c r="Q79" s="97"/>
      <c r="R79" s="97"/>
      <c r="S79" s="98"/>
      <c r="T79" s="51">
        <v>1</v>
      </c>
      <c r="U79" s="51">
        <v>0</v>
      </c>
      <c r="V79" s="52">
        <v>0</v>
      </c>
      <c r="W79" s="52">
        <v>1</v>
      </c>
      <c r="X79" s="52">
        <v>0</v>
      </c>
      <c r="Y79" s="52">
        <v>0.999995</v>
      </c>
      <c r="Z79" s="52">
        <v>0</v>
      </c>
      <c r="AA79" s="52">
        <v>0</v>
      </c>
      <c r="AB79" s="82">
        <v>79</v>
      </c>
      <c r="AC79" s="82"/>
      <c r="AD79" s="99"/>
      <c r="AE79" s="85" t="s">
        <v>727</v>
      </c>
      <c r="AF79" s="85">
        <v>312</v>
      </c>
      <c r="AG79" s="85">
        <v>297714</v>
      </c>
      <c r="AH79" s="85">
        <v>261217</v>
      </c>
      <c r="AI79" s="85">
        <v>271</v>
      </c>
      <c r="AJ79" s="85"/>
      <c r="AK79" s="85" t="s">
        <v>815</v>
      </c>
      <c r="AL79" s="85"/>
      <c r="AM79" s="89" t="s">
        <v>911</v>
      </c>
      <c r="AN79" s="85"/>
      <c r="AO79" s="87">
        <v>42018.40510416667</v>
      </c>
      <c r="AP79" s="89" t="s">
        <v>983</v>
      </c>
      <c r="AQ79" s="85" t="b">
        <v>0</v>
      </c>
      <c r="AR79" s="85" t="b">
        <v>0</v>
      </c>
      <c r="AS79" s="85" t="b">
        <v>1</v>
      </c>
      <c r="AT79" s="85"/>
      <c r="AU79" s="85">
        <v>1044</v>
      </c>
      <c r="AV79" s="89" t="s">
        <v>999</v>
      </c>
      <c r="AW79" s="85" t="b">
        <v>1</v>
      </c>
      <c r="AX79" s="85" t="s">
        <v>1062</v>
      </c>
      <c r="AY79" s="89" t="s">
        <v>1139</v>
      </c>
      <c r="AZ79" s="85" t="s">
        <v>65</v>
      </c>
      <c r="BA79" s="85" t="str">
        <f>REPLACE(INDEX(GroupVertices[Group],MATCH(Vertices[[#This Row],[Vertex]],GroupVertices[Vertex],0)),1,1,"")</f>
        <v>16</v>
      </c>
      <c r="BB79" s="51"/>
      <c r="BC79" s="51"/>
      <c r="BD79" s="51"/>
      <c r="BE79" s="51"/>
      <c r="BF79" s="51"/>
      <c r="BG79" s="51"/>
      <c r="BH79" s="51"/>
      <c r="BI79" s="51"/>
      <c r="BJ79" s="51"/>
      <c r="BK79" s="51"/>
      <c r="BL79" s="51"/>
      <c r="BM79" s="52"/>
      <c r="BN79" s="51"/>
      <c r="BO79" s="52"/>
      <c r="BP79" s="51"/>
      <c r="BQ79" s="52"/>
      <c r="BR79" s="51"/>
      <c r="BS79" s="52"/>
      <c r="BT79" s="51"/>
      <c r="BU79" s="2"/>
      <c r="BV79" s="3"/>
      <c r="BW79" s="3"/>
      <c r="BX79" s="3"/>
      <c r="BY79" s="3"/>
    </row>
    <row r="80" spans="1:77" ht="41.45" customHeight="1">
      <c r="A80" s="14" t="s">
        <v>258</v>
      </c>
      <c r="C80" s="15"/>
      <c r="D80" s="15" t="s">
        <v>64</v>
      </c>
      <c r="E80" s="94">
        <v>162.0003690366236</v>
      </c>
      <c r="F80" s="81">
        <v>99.99999814305312</v>
      </c>
      <c r="G80" s="113" t="s">
        <v>1049</v>
      </c>
      <c r="H80" s="15"/>
      <c r="I80" s="16" t="s">
        <v>258</v>
      </c>
      <c r="J80" s="66"/>
      <c r="K80" s="66"/>
      <c r="L80" s="115" t="s">
        <v>1236</v>
      </c>
      <c r="M80" s="95">
        <v>1.0006188584963769</v>
      </c>
      <c r="N80" s="96">
        <v>1603.965576171875</v>
      </c>
      <c r="O80" s="96">
        <v>9037.33203125</v>
      </c>
      <c r="P80" s="77"/>
      <c r="Q80" s="97"/>
      <c r="R80" s="97"/>
      <c r="S80" s="98"/>
      <c r="T80" s="51">
        <v>1</v>
      </c>
      <c r="U80" s="51">
        <v>1</v>
      </c>
      <c r="V80" s="52">
        <v>0</v>
      </c>
      <c r="W80" s="52">
        <v>0</v>
      </c>
      <c r="X80" s="52">
        <v>0</v>
      </c>
      <c r="Y80" s="52">
        <v>0.999995</v>
      </c>
      <c r="Z80" s="52">
        <v>0</v>
      </c>
      <c r="AA80" s="52" t="s">
        <v>1908</v>
      </c>
      <c r="AB80" s="82">
        <v>80</v>
      </c>
      <c r="AC80" s="82"/>
      <c r="AD80" s="99"/>
      <c r="AE80" s="85" t="s">
        <v>728</v>
      </c>
      <c r="AF80" s="85">
        <v>38</v>
      </c>
      <c r="AG80" s="85">
        <v>3</v>
      </c>
      <c r="AH80" s="85">
        <v>72</v>
      </c>
      <c r="AI80" s="85">
        <v>14</v>
      </c>
      <c r="AJ80" s="85"/>
      <c r="AK80" s="85" t="s">
        <v>816</v>
      </c>
      <c r="AL80" s="85"/>
      <c r="AM80" s="85"/>
      <c r="AN80" s="85"/>
      <c r="AO80" s="87">
        <v>43609.780127314814</v>
      </c>
      <c r="AP80" s="85"/>
      <c r="AQ80" s="85" t="b">
        <v>1</v>
      </c>
      <c r="AR80" s="85" t="b">
        <v>0</v>
      </c>
      <c r="AS80" s="85" t="b">
        <v>0</v>
      </c>
      <c r="AT80" s="85"/>
      <c r="AU80" s="85">
        <v>0</v>
      </c>
      <c r="AV80" s="85"/>
      <c r="AW80" s="85" t="b">
        <v>0</v>
      </c>
      <c r="AX80" s="85" t="s">
        <v>1062</v>
      </c>
      <c r="AY80" s="89" t="s">
        <v>1140</v>
      </c>
      <c r="AZ80" s="85" t="s">
        <v>66</v>
      </c>
      <c r="BA80" s="85" t="str">
        <f>REPLACE(INDEX(GroupVertices[Group],MATCH(Vertices[[#This Row],[Vertex]],GroupVertices[Vertex],0)),1,1,"")</f>
        <v>1</v>
      </c>
      <c r="BB80" s="51"/>
      <c r="BC80" s="51"/>
      <c r="BD80" s="51"/>
      <c r="BE80" s="51"/>
      <c r="BF80" s="51"/>
      <c r="BG80" s="51"/>
      <c r="BH80" s="133" t="s">
        <v>1684</v>
      </c>
      <c r="BI80" s="133" t="s">
        <v>1684</v>
      </c>
      <c r="BJ80" s="133" t="s">
        <v>1728</v>
      </c>
      <c r="BK80" s="133" t="s">
        <v>1728</v>
      </c>
      <c r="BL80" s="133">
        <v>0</v>
      </c>
      <c r="BM80" s="136">
        <v>0</v>
      </c>
      <c r="BN80" s="133">
        <v>4</v>
      </c>
      <c r="BO80" s="136">
        <v>21.05263157894737</v>
      </c>
      <c r="BP80" s="133">
        <v>0</v>
      </c>
      <c r="BQ80" s="136">
        <v>0</v>
      </c>
      <c r="BR80" s="133">
        <v>15</v>
      </c>
      <c r="BS80" s="136">
        <v>78.94736842105263</v>
      </c>
      <c r="BT80" s="133">
        <v>19</v>
      </c>
      <c r="BU80" s="2"/>
      <c r="BV80" s="3"/>
      <c r="BW80" s="3"/>
      <c r="BX80" s="3"/>
      <c r="BY80" s="3"/>
    </row>
    <row r="81" spans="1:77" ht="41.45" customHeight="1">
      <c r="A81" s="14" t="s">
        <v>259</v>
      </c>
      <c r="C81" s="15"/>
      <c r="D81" s="15" t="s">
        <v>64</v>
      </c>
      <c r="E81" s="94">
        <v>172.69418930257658</v>
      </c>
      <c r="F81" s="81">
        <v>99.94618815539006</v>
      </c>
      <c r="G81" s="113" t="s">
        <v>1050</v>
      </c>
      <c r="H81" s="15"/>
      <c r="I81" s="16" t="s">
        <v>259</v>
      </c>
      <c r="J81" s="66"/>
      <c r="K81" s="66"/>
      <c r="L81" s="115" t="s">
        <v>1237</v>
      </c>
      <c r="M81" s="95">
        <v>18.933694080340146</v>
      </c>
      <c r="N81" s="96">
        <v>8572.8916015625</v>
      </c>
      <c r="O81" s="96">
        <v>3784.91552734375</v>
      </c>
      <c r="P81" s="77"/>
      <c r="Q81" s="97"/>
      <c r="R81" s="97"/>
      <c r="S81" s="98"/>
      <c r="T81" s="51">
        <v>2</v>
      </c>
      <c r="U81" s="51">
        <v>1</v>
      </c>
      <c r="V81" s="52">
        <v>0</v>
      </c>
      <c r="W81" s="52">
        <v>1</v>
      </c>
      <c r="X81" s="52">
        <v>0</v>
      </c>
      <c r="Y81" s="52">
        <v>1.298239</v>
      </c>
      <c r="Z81" s="52">
        <v>0</v>
      </c>
      <c r="AA81" s="52">
        <v>0</v>
      </c>
      <c r="AB81" s="82">
        <v>81</v>
      </c>
      <c r="AC81" s="82"/>
      <c r="AD81" s="99"/>
      <c r="AE81" s="85" t="s">
        <v>729</v>
      </c>
      <c r="AF81" s="85">
        <v>6642</v>
      </c>
      <c r="AG81" s="85">
        <v>86936</v>
      </c>
      <c r="AH81" s="85">
        <v>14020</v>
      </c>
      <c r="AI81" s="85">
        <v>17023</v>
      </c>
      <c r="AJ81" s="85"/>
      <c r="AK81" s="85"/>
      <c r="AL81" s="85" t="s">
        <v>858</v>
      </c>
      <c r="AM81" s="85"/>
      <c r="AN81" s="85"/>
      <c r="AO81" s="87">
        <v>39983.55550925926</v>
      </c>
      <c r="AP81" s="89" t="s">
        <v>984</v>
      </c>
      <c r="AQ81" s="85" t="b">
        <v>0</v>
      </c>
      <c r="AR81" s="85" t="b">
        <v>0</v>
      </c>
      <c r="AS81" s="85" t="b">
        <v>1</v>
      </c>
      <c r="AT81" s="85"/>
      <c r="AU81" s="85">
        <v>1169</v>
      </c>
      <c r="AV81" s="89" t="s">
        <v>1003</v>
      </c>
      <c r="AW81" s="85" t="b">
        <v>1</v>
      </c>
      <c r="AX81" s="85" t="s">
        <v>1062</v>
      </c>
      <c r="AY81" s="89" t="s">
        <v>1141</v>
      </c>
      <c r="AZ81" s="85" t="s">
        <v>66</v>
      </c>
      <c r="BA81" s="85" t="str">
        <f>REPLACE(INDEX(GroupVertices[Group],MATCH(Vertices[[#This Row],[Vertex]],GroupVertices[Vertex],0)),1,1,"")</f>
        <v>15</v>
      </c>
      <c r="BB81" s="51"/>
      <c r="BC81" s="51"/>
      <c r="BD81" s="51"/>
      <c r="BE81" s="51"/>
      <c r="BF81" s="51"/>
      <c r="BG81" s="51"/>
      <c r="BH81" s="133" t="s">
        <v>1685</v>
      </c>
      <c r="BI81" s="133" t="s">
        <v>1685</v>
      </c>
      <c r="BJ81" s="133" t="s">
        <v>1564</v>
      </c>
      <c r="BK81" s="133" t="s">
        <v>1564</v>
      </c>
      <c r="BL81" s="133">
        <v>1</v>
      </c>
      <c r="BM81" s="136">
        <v>4.166666666666667</v>
      </c>
      <c r="BN81" s="133">
        <v>3</v>
      </c>
      <c r="BO81" s="136">
        <v>12.5</v>
      </c>
      <c r="BP81" s="133">
        <v>0</v>
      </c>
      <c r="BQ81" s="136">
        <v>0</v>
      </c>
      <c r="BR81" s="133">
        <v>20</v>
      </c>
      <c r="BS81" s="136">
        <v>83.33333333333333</v>
      </c>
      <c r="BT81" s="133">
        <v>24</v>
      </c>
      <c r="BU81" s="2"/>
      <c r="BV81" s="3"/>
      <c r="BW81" s="3"/>
      <c r="BX81" s="3"/>
      <c r="BY81" s="3"/>
    </row>
    <row r="82" spans="1:77" ht="41.45" customHeight="1">
      <c r="A82" s="14" t="s">
        <v>260</v>
      </c>
      <c r="C82" s="15"/>
      <c r="D82" s="15" t="s">
        <v>64</v>
      </c>
      <c r="E82" s="94">
        <v>162.50742535742532</v>
      </c>
      <c r="F82" s="81">
        <v>99.99744669804205</v>
      </c>
      <c r="G82" s="113" t="s">
        <v>445</v>
      </c>
      <c r="H82" s="15"/>
      <c r="I82" s="16" t="s">
        <v>260</v>
      </c>
      <c r="J82" s="66"/>
      <c r="K82" s="66"/>
      <c r="L82" s="115" t="s">
        <v>1238</v>
      </c>
      <c r="M82" s="95">
        <v>1.85093043251821</v>
      </c>
      <c r="N82" s="96">
        <v>8572.8916015625</v>
      </c>
      <c r="O82" s="96">
        <v>4720.1162109375</v>
      </c>
      <c r="P82" s="77"/>
      <c r="Q82" s="97"/>
      <c r="R82" s="97"/>
      <c r="S82" s="98"/>
      <c r="T82" s="51">
        <v>0</v>
      </c>
      <c r="U82" s="51">
        <v>1</v>
      </c>
      <c r="V82" s="52">
        <v>0</v>
      </c>
      <c r="W82" s="52">
        <v>1</v>
      </c>
      <c r="X82" s="52">
        <v>0</v>
      </c>
      <c r="Y82" s="52">
        <v>0.701751</v>
      </c>
      <c r="Z82" s="52">
        <v>0</v>
      </c>
      <c r="AA82" s="52">
        <v>0</v>
      </c>
      <c r="AB82" s="82">
        <v>82</v>
      </c>
      <c r="AC82" s="82"/>
      <c r="AD82" s="99"/>
      <c r="AE82" s="85" t="s">
        <v>730</v>
      </c>
      <c r="AF82" s="85">
        <v>4321</v>
      </c>
      <c r="AG82" s="85">
        <v>4125</v>
      </c>
      <c r="AH82" s="85">
        <v>35916</v>
      </c>
      <c r="AI82" s="85">
        <v>1154</v>
      </c>
      <c r="AJ82" s="85"/>
      <c r="AK82" s="85" t="s">
        <v>817</v>
      </c>
      <c r="AL82" s="85" t="s">
        <v>859</v>
      </c>
      <c r="AM82" s="85"/>
      <c r="AN82" s="85"/>
      <c r="AO82" s="87">
        <v>41731.618993055556</v>
      </c>
      <c r="AP82" s="89" t="s">
        <v>985</v>
      </c>
      <c r="AQ82" s="85" t="b">
        <v>1</v>
      </c>
      <c r="AR82" s="85" t="b">
        <v>0</v>
      </c>
      <c r="AS82" s="85" t="b">
        <v>0</v>
      </c>
      <c r="AT82" s="85"/>
      <c r="AU82" s="85">
        <v>45</v>
      </c>
      <c r="AV82" s="89" t="s">
        <v>999</v>
      </c>
      <c r="AW82" s="85" t="b">
        <v>0</v>
      </c>
      <c r="AX82" s="85" t="s">
        <v>1062</v>
      </c>
      <c r="AY82" s="89" t="s">
        <v>1142</v>
      </c>
      <c r="AZ82" s="85" t="s">
        <v>66</v>
      </c>
      <c r="BA82" s="85" t="str">
        <f>REPLACE(INDEX(GroupVertices[Group],MATCH(Vertices[[#This Row],[Vertex]],GroupVertices[Vertex],0)),1,1,"")</f>
        <v>15</v>
      </c>
      <c r="BB82" s="51"/>
      <c r="BC82" s="51"/>
      <c r="BD82" s="51"/>
      <c r="BE82" s="51"/>
      <c r="BF82" s="51"/>
      <c r="BG82" s="51"/>
      <c r="BH82" s="133" t="s">
        <v>1686</v>
      </c>
      <c r="BI82" s="133" t="s">
        <v>1686</v>
      </c>
      <c r="BJ82" s="133" t="s">
        <v>1729</v>
      </c>
      <c r="BK82" s="133" t="s">
        <v>1729</v>
      </c>
      <c r="BL82" s="133">
        <v>1</v>
      </c>
      <c r="BM82" s="136">
        <v>5.2631578947368425</v>
      </c>
      <c r="BN82" s="133">
        <v>1</v>
      </c>
      <c r="BO82" s="136">
        <v>5.2631578947368425</v>
      </c>
      <c r="BP82" s="133">
        <v>0</v>
      </c>
      <c r="BQ82" s="136">
        <v>0</v>
      </c>
      <c r="BR82" s="133">
        <v>17</v>
      </c>
      <c r="BS82" s="136">
        <v>89.47368421052632</v>
      </c>
      <c r="BT82" s="133">
        <v>19</v>
      </c>
      <c r="BU82" s="2"/>
      <c r="BV82" s="3"/>
      <c r="BW82" s="3"/>
      <c r="BX82" s="3"/>
      <c r="BY82" s="3"/>
    </row>
    <row r="83" spans="1:77" ht="41.45" customHeight="1">
      <c r="A83" s="14" t="s">
        <v>261</v>
      </c>
      <c r="C83" s="15"/>
      <c r="D83" s="15" t="s">
        <v>64</v>
      </c>
      <c r="E83" s="94">
        <v>162.00516651273014</v>
      </c>
      <c r="F83" s="81">
        <v>99.9999740027437</v>
      </c>
      <c r="G83" s="113" t="s">
        <v>410</v>
      </c>
      <c r="H83" s="15"/>
      <c r="I83" s="16" t="s">
        <v>261</v>
      </c>
      <c r="J83" s="66"/>
      <c r="K83" s="66"/>
      <c r="L83" s="115" t="s">
        <v>1239</v>
      </c>
      <c r="M83" s="95">
        <v>1.0086640189492764</v>
      </c>
      <c r="N83" s="96">
        <v>9459.7431640625</v>
      </c>
      <c r="O83" s="96">
        <v>4720.1162109375</v>
      </c>
      <c r="P83" s="77"/>
      <c r="Q83" s="97"/>
      <c r="R83" s="97"/>
      <c r="S83" s="98"/>
      <c r="T83" s="51">
        <v>0</v>
      </c>
      <c r="U83" s="51">
        <v>1</v>
      </c>
      <c r="V83" s="52">
        <v>0</v>
      </c>
      <c r="W83" s="52">
        <v>1</v>
      </c>
      <c r="X83" s="52">
        <v>0</v>
      </c>
      <c r="Y83" s="52">
        <v>0.999995</v>
      </c>
      <c r="Z83" s="52">
        <v>0</v>
      </c>
      <c r="AA83" s="52">
        <v>0</v>
      </c>
      <c r="AB83" s="82">
        <v>83</v>
      </c>
      <c r="AC83" s="82"/>
      <c r="AD83" s="99"/>
      <c r="AE83" s="85" t="s">
        <v>731</v>
      </c>
      <c r="AF83" s="85">
        <v>273</v>
      </c>
      <c r="AG83" s="85">
        <v>42</v>
      </c>
      <c r="AH83" s="85">
        <v>1929</v>
      </c>
      <c r="AI83" s="85">
        <v>3125</v>
      </c>
      <c r="AJ83" s="85"/>
      <c r="AK83" s="85" t="s">
        <v>818</v>
      </c>
      <c r="AL83" s="85" t="s">
        <v>860</v>
      </c>
      <c r="AM83" s="85"/>
      <c r="AN83" s="85"/>
      <c r="AO83" s="87">
        <v>42601.06914351852</v>
      </c>
      <c r="AP83" s="85"/>
      <c r="AQ83" s="85" t="b">
        <v>1</v>
      </c>
      <c r="AR83" s="85" t="b">
        <v>1</v>
      </c>
      <c r="AS83" s="85" t="b">
        <v>1</v>
      </c>
      <c r="AT83" s="85"/>
      <c r="AU83" s="85">
        <v>0</v>
      </c>
      <c r="AV83" s="85"/>
      <c r="AW83" s="85" t="b">
        <v>0</v>
      </c>
      <c r="AX83" s="85" t="s">
        <v>1062</v>
      </c>
      <c r="AY83" s="89" t="s">
        <v>1143</v>
      </c>
      <c r="AZ83" s="85" t="s">
        <v>66</v>
      </c>
      <c r="BA83" s="85" t="str">
        <f>REPLACE(INDEX(GroupVertices[Group],MATCH(Vertices[[#This Row],[Vertex]],GroupVertices[Vertex],0)),1,1,"")</f>
        <v>14</v>
      </c>
      <c r="BB83" s="51"/>
      <c r="BC83" s="51"/>
      <c r="BD83" s="51"/>
      <c r="BE83" s="51"/>
      <c r="BF83" s="51"/>
      <c r="BG83" s="51"/>
      <c r="BH83" s="133" t="s">
        <v>1687</v>
      </c>
      <c r="BI83" s="133" t="s">
        <v>1687</v>
      </c>
      <c r="BJ83" s="133" t="s">
        <v>1730</v>
      </c>
      <c r="BK83" s="133" t="s">
        <v>1730</v>
      </c>
      <c r="BL83" s="133">
        <v>4</v>
      </c>
      <c r="BM83" s="136">
        <v>8.16326530612245</v>
      </c>
      <c r="BN83" s="133">
        <v>2</v>
      </c>
      <c r="BO83" s="136">
        <v>4.081632653061225</v>
      </c>
      <c r="BP83" s="133">
        <v>0</v>
      </c>
      <c r="BQ83" s="136">
        <v>0</v>
      </c>
      <c r="BR83" s="133">
        <v>43</v>
      </c>
      <c r="BS83" s="136">
        <v>87.75510204081633</v>
      </c>
      <c r="BT83" s="133">
        <v>49</v>
      </c>
      <c r="BU83" s="2"/>
      <c r="BV83" s="3"/>
      <c r="BW83" s="3"/>
      <c r="BX83" s="3"/>
      <c r="BY83" s="3"/>
    </row>
    <row r="84" spans="1:77" ht="41.45" customHeight="1">
      <c r="A84" s="14" t="s">
        <v>298</v>
      </c>
      <c r="C84" s="15"/>
      <c r="D84" s="15" t="s">
        <v>64</v>
      </c>
      <c r="E84" s="94">
        <v>165.32268274652498</v>
      </c>
      <c r="F84" s="81">
        <v>99.98328066928822</v>
      </c>
      <c r="G84" s="113" t="s">
        <v>1051</v>
      </c>
      <c r="H84" s="15"/>
      <c r="I84" s="16" t="s">
        <v>298</v>
      </c>
      <c r="J84" s="66"/>
      <c r="K84" s="66"/>
      <c r="L84" s="115" t="s">
        <v>1240</v>
      </c>
      <c r="M84" s="95">
        <v>6.571995615211969</v>
      </c>
      <c r="N84" s="96">
        <v>9459.7431640625</v>
      </c>
      <c r="O84" s="96">
        <v>3784.91552734375</v>
      </c>
      <c r="P84" s="77"/>
      <c r="Q84" s="97"/>
      <c r="R84" s="97"/>
      <c r="S84" s="98"/>
      <c r="T84" s="51">
        <v>1</v>
      </c>
      <c r="U84" s="51">
        <v>0</v>
      </c>
      <c r="V84" s="52">
        <v>0</v>
      </c>
      <c r="W84" s="52">
        <v>1</v>
      </c>
      <c r="X84" s="52">
        <v>0</v>
      </c>
      <c r="Y84" s="52">
        <v>0.999995</v>
      </c>
      <c r="Z84" s="52">
        <v>0</v>
      </c>
      <c r="AA84" s="52">
        <v>0</v>
      </c>
      <c r="AB84" s="82">
        <v>84</v>
      </c>
      <c r="AC84" s="82"/>
      <c r="AD84" s="99"/>
      <c r="AE84" s="85" t="s">
        <v>732</v>
      </c>
      <c r="AF84" s="85">
        <v>646</v>
      </c>
      <c r="AG84" s="85">
        <v>27011</v>
      </c>
      <c r="AH84" s="85">
        <v>8557</v>
      </c>
      <c r="AI84" s="85">
        <v>16558</v>
      </c>
      <c r="AJ84" s="85"/>
      <c r="AK84" s="85" t="s">
        <v>819</v>
      </c>
      <c r="AL84" s="85" t="s">
        <v>861</v>
      </c>
      <c r="AM84" s="89" t="s">
        <v>912</v>
      </c>
      <c r="AN84" s="85"/>
      <c r="AO84" s="87">
        <v>43404.319375</v>
      </c>
      <c r="AP84" s="89" t="s">
        <v>986</v>
      </c>
      <c r="AQ84" s="85" t="b">
        <v>1</v>
      </c>
      <c r="AR84" s="85" t="b">
        <v>0</v>
      </c>
      <c r="AS84" s="85" t="b">
        <v>0</v>
      </c>
      <c r="AT84" s="85"/>
      <c r="AU84" s="85">
        <v>57</v>
      </c>
      <c r="AV84" s="85"/>
      <c r="AW84" s="85" t="b">
        <v>0</v>
      </c>
      <c r="AX84" s="85" t="s">
        <v>1062</v>
      </c>
      <c r="AY84" s="89" t="s">
        <v>1144</v>
      </c>
      <c r="AZ84" s="85" t="s">
        <v>65</v>
      </c>
      <c r="BA84" s="85" t="str">
        <f>REPLACE(INDEX(GroupVertices[Group],MATCH(Vertices[[#This Row],[Vertex]],GroupVertices[Vertex],0)),1,1,"")</f>
        <v>14</v>
      </c>
      <c r="BB84" s="51"/>
      <c r="BC84" s="51"/>
      <c r="BD84" s="51"/>
      <c r="BE84" s="51"/>
      <c r="BF84" s="51"/>
      <c r="BG84" s="51"/>
      <c r="BH84" s="51"/>
      <c r="BI84" s="51"/>
      <c r="BJ84" s="51"/>
      <c r="BK84" s="51"/>
      <c r="BL84" s="51"/>
      <c r="BM84" s="52"/>
      <c r="BN84" s="51"/>
      <c r="BO84" s="52"/>
      <c r="BP84" s="51"/>
      <c r="BQ84" s="52"/>
      <c r="BR84" s="51"/>
      <c r="BS84" s="52"/>
      <c r="BT84" s="51"/>
      <c r="BU84" s="2"/>
      <c r="BV84" s="3"/>
      <c r="BW84" s="3"/>
      <c r="BX84" s="3"/>
      <c r="BY84" s="3"/>
    </row>
    <row r="85" spans="1:77" ht="41.45" customHeight="1">
      <c r="A85" s="14" t="s">
        <v>262</v>
      </c>
      <c r="C85" s="15"/>
      <c r="D85" s="15" t="s">
        <v>64</v>
      </c>
      <c r="E85" s="94">
        <v>162.0006150610393</v>
      </c>
      <c r="F85" s="81">
        <v>99.99999690508854</v>
      </c>
      <c r="G85" s="113" t="s">
        <v>410</v>
      </c>
      <c r="H85" s="15"/>
      <c r="I85" s="16" t="s">
        <v>262</v>
      </c>
      <c r="J85" s="66"/>
      <c r="K85" s="66"/>
      <c r="L85" s="115" t="s">
        <v>1241</v>
      </c>
      <c r="M85" s="95">
        <v>1.0010314308272947</v>
      </c>
      <c r="N85" s="96">
        <v>5092.0830078125</v>
      </c>
      <c r="O85" s="96">
        <v>6387.5966796875</v>
      </c>
      <c r="P85" s="77"/>
      <c r="Q85" s="97"/>
      <c r="R85" s="97"/>
      <c r="S85" s="98"/>
      <c r="T85" s="51">
        <v>0</v>
      </c>
      <c r="U85" s="51">
        <v>3</v>
      </c>
      <c r="V85" s="52">
        <v>6</v>
      </c>
      <c r="W85" s="52">
        <v>0.333333</v>
      </c>
      <c r="X85" s="52">
        <v>0</v>
      </c>
      <c r="Y85" s="52">
        <v>1.918908</v>
      </c>
      <c r="Z85" s="52">
        <v>0</v>
      </c>
      <c r="AA85" s="52">
        <v>0</v>
      </c>
      <c r="AB85" s="82">
        <v>85</v>
      </c>
      <c r="AC85" s="82"/>
      <c r="AD85" s="99"/>
      <c r="AE85" s="85" t="s">
        <v>733</v>
      </c>
      <c r="AF85" s="85">
        <v>58</v>
      </c>
      <c r="AG85" s="85">
        <v>5</v>
      </c>
      <c r="AH85" s="85">
        <v>96</v>
      </c>
      <c r="AI85" s="85">
        <v>14</v>
      </c>
      <c r="AJ85" s="85"/>
      <c r="AK85" s="85"/>
      <c r="AL85" s="85"/>
      <c r="AM85" s="85"/>
      <c r="AN85" s="85"/>
      <c r="AO85" s="87">
        <v>42821.531122685185</v>
      </c>
      <c r="AP85" s="85"/>
      <c r="AQ85" s="85" t="b">
        <v>1</v>
      </c>
      <c r="AR85" s="85" t="b">
        <v>1</v>
      </c>
      <c r="AS85" s="85" t="b">
        <v>0</v>
      </c>
      <c r="AT85" s="85"/>
      <c r="AU85" s="85">
        <v>0</v>
      </c>
      <c r="AV85" s="85"/>
      <c r="AW85" s="85" t="b">
        <v>0</v>
      </c>
      <c r="AX85" s="85" t="s">
        <v>1062</v>
      </c>
      <c r="AY85" s="89" t="s">
        <v>1145</v>
      </c>
      <c r="AZ85" s="85" t="s">
        <v>66</v>
      </c>
      <c r="BA85" s="85" t="str">
        <f>REPLACE(INDEX(GroupVertices[Group],MATCH(Vertices[[#This Row],[Vertex]],GroupVertices[Vertex],0)),1,1,"")</f>
        <v>8</v>
      </c>
      <c r="BB85" s="51"/>
      <c r="BC85" s="51"/>
      <c r="BD85" s="51"/>
      <c r="BE85" s="51"/>
      <c r="BF85" s="51" t="s">
        <v>397</v>
      </c>
      <c r="BG85" s="51" t="s">
        <v>397</v>
      </c>
      <c r="BH85" s="133" t="s">
        <v>1688</v>
      </c>
      <c r="BI85" s="133" t="s">
        <v>1688</v>
      </c>
      <c r="BJ85" s="133" t="s">
        <v>1731</v>
      </c>
      <c r="BK85" s="133" t="s">
        <v>1731</v>
      </c>
      <c r="BL85" s="133">
        <v>0</v>
      </c>
      <c r="BM85" s="136">
        <v>0</v>
      </c>
      <c r="BN85" s="133">
        <v>2</v>
      </c>
      <c r="BO85" s="136">
        <v>6.25</v>
      </c>
      <c r="BP85" s="133">
        <v>0</v>
      </c>
      <c r="BQ85" s="136">
        <v>0</v>
      </c>
      <c r="BR85" s="133">
        <v>30</v>
      </c>
      <c r="BS85" s="136">
        <v>93.75</v>
      </c>
      <c r="BT85" s="133">
        <v>32</v>
      </c>
      <c r="BU85" s="2"/>
      <c r="BV85" s="3"/>
      <c r="BW85" s="3"/>
      <c r="BX85" s="3"/>
      <c r="BY85" s="3"/>
    </row>
    <row r="86" spans="1:77" ht="41.45" customHeight="1">
      <c r="A86" s="14" t="s">
        <v>299</v>
      </c>
      <c r="C86" s="15"/>
      <c r="D86" s="15" t="s">
        <v>64</v>
      </c>
      <c r="E86" s="94">
        <v>162.37715542930087</v>
      </c>
      <c r="F86" s="81">
        <v>99.99810220029016</v>
      </c>
      <c r="G86" s="113" t="s">
        <v>1052</v>
      </c>
      <c r="H86" s="15"/>
      <c r="I86" s="16" t="s">
        <v>299</v>
      </c>
      <c r="J86" s="66"/>
      <c r="K86" s="66"/>
      <c r="L86" s="115" t="s">
        <v>1242</v>
      </c>
      <c r="M86" s="95">
        <v>1.6324733832971714</v>
      </c>
      <c r="N86" s="96">
        <v>5699.56005859375</v>
      </c>
      <c r="O86" s="96">
        <v>6387.5966796875</v>
      </c>
      <c r="P86" s="77"/>
      <c r="Q86" s="97"/>
      <c r="R86" s="97"/>
      <c r="S86" s="98"/>
      <c r="T86" s="51">
        <v>1</v>
      </c>
      <c r="U86" s="51">
        <v>0</v>
      </c>
      <c r="V86" s="52">
        <v>0</v>
      </c>
      <c r="W86" s="52">
        <v>0.2</v>
      </c>
      <c r="X86" s="52">
        <v>0</v>
      </c>
      <c r="Y86" s="52">
        <v>0.69369</v>
      </c>
      <c r="Z86" s="52">
        <v>0</v>
      </c>
      <c r="AA86" s="52">
        <v>0</v>
      </c>
      <c r="AB86" s="82">
        <v>86</v>
      </c>
      <c r="AC86" s="82"/>
      <c r="AD86" s="99"/>
      <c r="AE86" s="85" t="s">
        <v>734</v>
      </c>
      <c r="AF86" s="85">
        <v>17</v>
      </c>
      <c r="AG86" s="85">
        <v>3066</v>
      </c>
      <c r="AH86" s="85">
        <v>493</v>
      </c>
      <c r="AI86" s="85">
        <v>271</v>
      </c>
      <c r="AJ86" s="85"/>
      <c r="AK86" s="85" t="s">
        <v>820</v>
      </c>
      <c r="AL86" s="85" t="s">
        <v>844</v>
      </c>
      <c r="AM86" s="89" t="s">
        <v>913</v>
      </c>
      <c r="AN86" s="85"/>
      <c r="AO86" s="87">
        <v>42919.304074074076</v>
      </c>
      <c r="AP86" s="85"/>
      <c r="AQ86" s="85" t="b">
        <v>1</v>
      </c>
      <c r="AR86" s="85" t="b">
        <v>0</v>
      </c>
      <c r="AS86" s="85" t="b">
        <v>0</v>
      </c>
      <c r="AT86" s="85"/>
      <c r="AU86" s="85">
        <v>3</v>
      </c>
      <c r="AV86" s="85"/>
      <c r="AW86" s="85" t="b">
        <v>0</v>
      </c>
      <c r="AX86" s="85" t="s">
        <v>1062</v>
      </c>
      <c r="AY86" s="89" t="s">
        <v>1146</v>
      </c>
      <c r="AZ86" s="85" t="s">
        <v>65</v>
      </c>
      <c r="BA86" s="85" t="str">
        <f>REPLACE(INDEX(GroupVertices[Group],MATCH(Vertices[[#This Row],[Vertex]],GroupVertices[Vertex],0)),1,1,"")</f>
        <v>8</v>
      </c>
      <c r="BB86" s="51"/>
      <c r="BC86" s="51"/>
      <c r="BD86" s="51"/>
      <c r="BE86" s="51"/>
      <c r="BF86" s="51"/>
      <c r="BG86" s="51"/>
      <c r="BH86" s="51"/>
      <c r="BI86" s="51"/>
      <c r="BJ86" s="51"/>
      <c r="BK86" s="51"/>
      <c r="BL86" s="51"/>
      <c r="BM86" s="52"/>
      <c r="BN86" s="51"/>
      <c r="BO86" s="52"/>
      <c r="BP86" s="51"/>
      <c r="BQ86" s="52"/>
      <c r="BR86" s="51"/>
      <c r="BS86" s="52"/>
      <c r="BT86" s="51"/>
      <c r="BU86" s="2"/>
      <c r="BV86" s="3"/>
      <c r="BW86" s="3"/>
      <c r="BX86" s="3"/>
      <c r="BY86" s="3"/>
    </row>
    <row r="87" spans="1:77" ht="41.45" customHeight="1">
      <c r="A87" s="14" t="s">
        <v>300</v>
      </c>
      <c r="C87" s="15"/>
      <c r="D87" s="15" t="s">
        <v>64</v>
      </c>
      <c r="E87" s="94">
        <v>607.0913813360828</v>
      </c>
      <c r="F87" s="81">
        <v>97.76035493930229</v>
      </c>
      <c r="G87" s="113" t="s">
        <v>1053</v>
      </c>
      <c r="H87" s="15"/>
      <c r="I87" s="16" t="s">
        <v>300</v>
      </c>
      <c r="J87" s="66"/>
      <c r="K87" s="66"/>
      <c r="L87" s="115" t="s">
        <v>1243</v>
      </c>
      <c r="M87" s="95">
        <v>747.3990438951912</v>
      </c>
      <c r="N87" s="96">
        <v>5699.56005859375</v>
      </c>
      <c r="O87" s="96">
        <v>5164.189453125</v>
      </c>
      <c r="P87" s="77"/>
      <c r="Q87" s="97"/>
      <c r="R87" s="97"/>
      <c r="S87" s="98"/>
      <c r="T87" s="51">
        <v>1</v>
      </c>
      <c r="U87" s="51">
        <v>0</v>
      </c>
      <c r="V87" s="52">
        <v>0</v>
      </c>
      <c r="W87" s="52">
        <v>0.2</v>
      </c>
      <c r="X87" s="52">
        <v>0</v>
      </c>
      <c r="Y87" s="52">
        <v>0.69369</v>
      </c>
      <c r="Z87" s="52">
        <v>0</v>
      </c>
      <c r="AA87" s="52">
        <v>0</v>
      </c>
      <c r="AB87" s="82">
        <v>87</v>
      </c>
      <c r="AC87" s="82"/>
      <c r="AD87" s="99"/>
      <c r="AE87" s="85" t="s">
        <v>735</v>
      </c>
      <c r="AF87" s="85">
        <v>25</v>
      </c>
      <c r="AG87" s="85">
        <v>3618270</v>
      </c>
      <c r="AH87" s="85">
        <v>31789</v>
      </c>
      <c r="AI87" s="85">
        <v>722</v>
      </c>
      <c r="AJ87" s="85"/>
      <c r="AK87" s="85" t="s">
        <v>821</v>
      </c>
      <c r="AL87" s="85" t="s">
        <v>862</v>
      </c>
      <c r="AM87" s="89" t="s">
        <v>914</v>
      </c>
      <c r="AN87" s="85"/>
      <c r="AO87" s="87">
        <v>40295.79085648148</v>
      </c>
      <c r="AP87" s="89" t="s">
        <v>987</v>
      </c>
      <c r="AQ87" s="85" t="b">
        <v>1</v>
      </c>
      <c r="AR87" s="85" t="b">
        <v>0</v>
      </c>
      <c r="AS87" s="85" t="b">
        <v>0</v>
      </c>
      <c r="AT87" s="85"/>
      <c r="AU87" s="85">
        <v>1289</v>
      </c>
      <c r="AV87" s="89" t="s">
        <v>999</v>
      </c>
      <c r="AW87" s="85" t="b">
        <v>1</v>
      </c>
      <c r="AX87" s="85" t="s">
        <v>1062</v>
      </c>
      <c r="AY87" s="89" t="s">
        <v>1147</v>
      </c>
      <c r="AZ87" s="85" t="s">
        <v>65</v>
      </c>
      <c r="BA87" s="85" t="str">
        <f>REPLACE(INDEX(GroupVertices[Group],MATCH(Vertices[[#This Row],[Vertex]],GroupVertices[Vertex],0)),1,1,"")</f>
        <v>8</v>
      </c>
      <c r="BB87" s="51"/>
      <c r="BC87" s="51"/>
      <c r="BD87" s="51"/>
      <c r="BE87" s="51"/>
      <c r="BF87" s="51"/>
      <c r="BG87" s="51"/>
      <c r="BH87" s="51"/>
      <c r="BI87" s="51"/>
      <c r="BJ87" s="51"/>
      <c r="BK87" s="51"/>
      <c r="BL87" s="51"/>
      <c r="BM87" s="52"/>
      <c r="BN87" s="51"/>
      <c r="BO87" s="52"/>
      <c r="BP87" s="51"/>
      <c r="BQ87" s="52"/>
      <c r="BR87" s="51"/>
      <c r="BS87" s="52"/>
      <c r="BT87" s="51"/>
      <c r="BU87" s="2"/>
      <c r="BV87" s="3"/>
      <c r="BW87" s="3"/>
      <c r="BX87" s="3"/>
      <c r="BY87" s="3"/>
    </row>
    <row r="88" spans="1:77" ht="41.45" customHeight="1">
      <c r="A88" s="14" t="s">
        <v>301</v>
      </c>
      <c r="C88" s="15"/>
      <c r="D88" s="15" t="s">
        <v>64</v>
      </c>
      <c r="E88" s="94">
        <v>275.0969318582829</v>
      </c>
      <c r="F88" s="81">
        <v>99.43091015589626</v>
      </c>
      <c r="G88" s="113" t="s">
        <v>1054</v>
      </c>
      <c r="H88" s="15"/>
      <c r="I88" s="16" t="s">
        <v>301</v>
      </c>
      <c r="J88" s="66"/>
      <c r="K88" s="66"/>
      <c r="L88" s="115" t="s">
        <v>1244</v>
      </c>
      <c r="M88" s="95">
        <v>190.658675378306</v>
      </c>
      <c r="N88" s="96">
        <v>5092.0830078125</v>
      </c>
      <c r="O88" s="96">
        <v>5164.189453125</v>
      </c>
      <c r="P88" s="77"/>
      <c r="Q88" s="97"/>
      <c r="R88" s="97"/>
      <c r="S88" s="98"/>
      <c r="T88" s="51">
        <v>1</v>
      </c>
      <c r="U88" s="51">
        <v>0</v>
      </c>
      <c r="V88" s="52">
        <v>0</v>
      </c>
      <c r="W88" s="52">
        <v>0.2</v>
      </c>
      <c r="X88" s="52">
        <v>0</v>
      </c>
      <c r="Y88" s="52">
        <v>0.69369</v>
      </c>
      <c r="Z88" s="52">
        <v>0</v>
      </c>
      <c r="AA88" s="52">
        <v>0</v>
      </c>
      <c r="AB88" s="82">
        <v>88</v>
      </c>
      <c r="AC88" s="82"/>
      <c r="AD88" s="99"/>
      <c r="AE88" s="85" t="s">
        <v>736</v>
      </c>
      <c r="AF88" s="85">
        <v>54</v>
      </c>
      <c r="AG88" s="85">
        <v>919396</v>
      </c>
      <c r="AH88" s="85">
        <v>27432</v>
      </c>
      <c r="AI88" s="85">
        <v>169</v>
      </c>
      <c r="AJ88" s="85"/>
      <c r="AK88" s="85" t="s">
        <v>822</v>
      </c>
      <c r="AL88" s="85" t="s">
        <v>863</v>
      </c>
      <c r="AM88" s="85"/>
      <c r="AN88" s="85"/>
      <c r="AO88" s="87">
        <v>41821.3744212963</v>
      </c>
      <c r="AP88" s="89" t="s">
        <v>988</v>
      </c>
      <c r="AQ88" s="85" t="b">
        <v>1</v>
      </c>
      <c r="AR88" s="85" t="b">
        <v>0</v>
      </c>
      <c r="AS88" s="85" t="b">
        <v>1</v>
      </c>
      <c r="AT88" s="85"/>
      <c r="AU88" s="85">
        <v>520</v>
      </c>
      <c r="AV88" s="89" t="s">
        <v>999</v>
      </c>
      <c r="AW88" s="85" t="b">
        <v>1</v>
      </c>
      <c r="AX88" s="85" t="s">
        <v>1062</v>
      </c>
      <c r="AY88" s="89" t="s">
        <v>1148</v>
      </c>
      <c r="AZ88" s="85" t="s">
        <v>65</v>
      </c>
      <c r="BA88" s="85" t="str">
        <f>REPLACE(INDEX(GroupVertices[Group],MATCH(Vertices[[#This Row],[Vertex]],GroupVertices[Vertex],0)),1,1,"")</f>
        <v>8</v>
      </c>
      <c r="BB88" s="51"/>
      <c r="BC88" s="51"/>
      <c r="BD88" s="51"/>
      <c r="BE88" s="51"/>
      <c r="BF88" s="51"/>
      <c r="BG88" s="51"/>
      <c r="BH88" s="51"/>
      <c r="BI88" s="51"/>
      <c r="BJ88" s="51"/>
      <c r="BK88" s="51"/>
      <c r="BL88" s="51"/>
      <c r="BM88" s="52"/>
      <c r="BN88" s="51"/>
      <c r="BO88" s="52"/>
      <c r="BP88" s="51"/>
      <c r="BQ88" s="52"/>
      <c r="BR88" s="51"/>
      <c r="BS88" s="52"/>
      <c r="BT88" s="51"/>
      <c r="BU88" s="2"/>
      <c r="BV88" s="3"/>
      <c r="BW88" s="3"/>
      <c r="BX88" s="3"/>
      <c r="BY88" s="3"/>
    </row>
    <row r="89" spans="1:77" ht="41.45" customHeight="1">
      <c r="A89" s="14" t="s">
        <v>263</v>
      </c>
      <c r="C89" s="15"/>
      <c r="D89" s="15" t="s">
        <v>64</v>
      </c>
      <c r="E89" s="94">
        <v>162.0062736226009</v>
      </c>
      <c r="F89" s="81">
        <v>99.99996843190307</v>
      </c>
      <c r="G89" s="113" t="s">
        <v>446</v>
      </c>
      <c r="H89" s="15"/>
      <c r="I89" s="16" t="s">
        <v>263</v>
      </c>
      <c r="J89" s="66"/>
      <c r="K89" s="66"/>
      <c r="L89" s="115" t="s">
        <v>1245</v>
      </c>
      <c r="M89" s="95">
        <v>1.010520594438407</v>
      </c>
      <c r="N89" s="96">
        <v>3611.863525390625</v>
      </c>
      <c r="O89" s="96">
        <v>4535.6806640625</v>
      </c>
      <c r="P89" s="77"/>
      <c r="Q89" s="97"/>
      <c r="R89" s="97"/>
      <c r="S89" s="98"/>
      <c r="T89" s="51">
        <v>1</v>
      </c>
      <c r="U89" s="51">
        <v>5</v>
      </c>
      <c r="V89" s="52">
        <v>30</v>
      </c>
      <c r="W89" s="52">
        <v>0.166667</v>
      </c>
      <c r="X89" s="52">
        <v>0</v>
      </c>
      <c r="Y89" s="52">
        <v>3.297279</v>
      </c>
      <c r="Z89" s="52">
        <v>0</v>
      </c>
      <c r="AA89" s="52">
        <v>0</v>
      </c>
      <c r="AB89" s="82">
        <v>89</v>
      </c>
      <c r="AC89" s="82"/>
      <c r="AD89" s="99"/>
      <c r="AE89" s="85" t="s">
        <v>737</v>
      </c>
      <c r="AF89" s="85">
        <v>154</v>
      </c>
      <c r="AG89" s="85">
        <v>51</v>
      </c>
      <c r="AH89" s="85">
        <v>591</v>
      </c>
      <c r="AI89" s="85">
        <v>2979</v>
      </c>
      <c r="AJ89" s="85"/>
      <c r="AK89" s="85" t="s">
        <v>823</v>
      </c>
      <c r="AL89" s="85"/>
      <c r="AM89" s="85"/>
      <c r="AN89" s="85"/>
      <c r="AO89" s="87">
        <v>42355.394525462965</v>
      </c>
      <c r="AP89" s="85"/>
      <c r="AQ89" s="85" t="b">
        <v>1</v>
      </c>
      <c r="AR89" s="85" t="b">
        <v>0</v>
      </c>
      <c r="AS89" s="85" t="b">
        <v>1</v>
      </c>
      <c r="AT89" s="85"/>
      <c r="AU89" s="85">
        <v>0</v>
      </c>
      <c r="AV89" s="85"/>
      <c r="AW89" s="85" t="b">
        <v>0</v>
      </c>
      <c r="AX89" s="85" t="s">
        <v>1062</v>
      </c>
      <c r="AY89" s="89" t="s">
        <v>1149</v>
      </c>
      <c r="AZ89" s="85" t="s">
        <v>66</v>
      </c>
      <c r="BA89" s="85" t="str">
        <f>REPLACE(INDEX(GroupVertices[Group],MATCH(Vertices[[#This Row],[Vertex]],GroupVertices[Vertex],0)),1,1,"")</f>
        <v>4</v>
      </c>
      <c r="BB89" s="51"/>
      <c r="BC89" s="51"/>
      <c r="BD89" s="51"/>
      <c r="BE89" s="51"/>
      <c r="BF89" s="51"/>
      <c r="BG89" s="51"/>
      <c r="BH89" s="133" t="s">
        <v>1689</v>
      </c>
      <c r="BI89" s="133" t="s">
        <v>1689</v>
      </c>
      <c r="BJ89" s="133" t="s">
        <v>1558</v>
      </c>
      <c r="BK89" s="133" t="s">
        <v>1558</v>
      </c>
      <c r="BL89" s="133">
        <v>2</v>
      </c>
      <c r="BM89" s="136">
        <v>5</v>
      </c>
      <c r="BN89" s="133">
        <v>4</v>
      </c>
      <c r="BO89" s="136">
        <v>10</v>
      </c>
      <c r="BP89" s="133">
        <v>0</v>
      </c>
      <c r="BQ89" s="136">
        <v>0</v>
      </c>
      <c r="BR89" s="133">
        <v>34</v>
      </c>
      <c r="BS89" s="136">
        <v>85</v>
      </c>
      <c r="BT89" s="133">
        <v>40</v>
      </c>
      <c r="BU89" s="2"/>
      <c r="BV89" s="3"/>
      <c r="BW89" s="3"/>
      <c r="BX89" s="3"/>
      <c r="BY89" s="3"/>
    </row>
    <row r="90" spans="1:77" ht="41.45" customHeight="1">
      <c r="A90" s="14" t="s">
        <v>302</v>
      </c>
      <c r="C90" s="15"/>
      <c r="D90" s="15" t="s">
        <v>64</v>
      </c>
      <c r="E90" s="94">
        <v>227.84265329405554</v>
      </c>
      <c r="F90" s="81">
        <v>99.66868787081295</v>
      </c>
      <c r="G90" s="113" t="s">
        <v>1055</v>
      </c>
      <c r="H90" s="15"/>
      <c r="I90" s="16" t="s">
        <v>302</v>
      </c>
      <c r="J90" s="66"/>
      <c r="K90" s="66"/>
      <c r="L90" s="115" t="s">
        <v>1246</v>
      </c>
      <c r="M90" s="95">
        <v>111.41528892040472</v>
      </c>
      <c r="N90" s="96">
        <v>3491.26806640625</v>
      </c>
      <c r="O90" s="96">
        <v>5975.873046875</v>
      </c>
      <c r="P90" s="77"/>
      <c r="Q90" s="97"/>
      <c r="R90" s="97"/>
      <c r="S90" s="98"/>
      <c r="T90" s="51">
        <v>1</v>
      </c>
      <c r="U90" s="51">
        <v>0</v>
      </c>
      <c r="V90" s="52">
        <v>0</v>
      </c>
      <c r="W90" s="52">
        <v>0.090909</v>
      </c>
      <c r="X90" s="52">
        <v>0</v>
      </c>
      <c r="Y90" s="52">
        <v>0.617114</v>
      </c>
      <c r="Z90" s="52">
        <v>0</v>
      </c>
      <c r="AA90" s="52">
        <v>0</v>
      </c>
      <c r="AB90" s="82">
        <v>90</v>
      </c>
      <c r="AC90" s="82"/>
      <c r="AD90" s="99"/>
      <c r="AE90" s="85" t="s">
        <v>738</v>
      </c>
      <c r="AF90" s="85">
        <v>9</v>
      </c>
      <c r="AG90" s="85">
        <v>535253</v>
      </c>
      <c r="AH90" s="85">
        <v>143311</v>
      </c>
      <c r="AI90" s="85">
        <v>7</v>
      </c>
      <c r="AJ90" s="85"/>
      <c r="AK90" s="85" t="s">
        <v>824</v>
      </c>
      <c r="AL90" s="85" t="s">
        <v>864</v>
      </c>
      <c r="AM90" s="89" t="s">
        <v>915</v>
      </c>
      <c r="AN90" s="85"/>
      <c r="AO90" s="87">
        <v>41278.356770833336</v>
      </c>
      <c r="AP90" s="89" t="s">
        <v>989</v>
      </c>
      <c r="AQ90" s="85" t="b">
        <v>0</v>
      </c>
      <c r="AR90" s="85" t="b">
        <v>0</v>
      </c>
      <c r="AS90" s="85" t="b">
        <v>1</v>
      </c>
      <c r="AT90" s="85"/>
      <c r="AU90" s="85">
        <v>583</v>
      </c>
      <c r="AV90" s="89" t="s">
        <v>1004</v>
      </c>
      <c r="AW90" s="85" t="b">
        <v>1</v>
      </c>
      <c r="AX90" s="85" t="s">
        <v>1062</v>
      </c>
      <c r="AY90" s="89" t="s">
        <v>1150</v>
      </c>
      <c r="AZ90" s="85" t="s">
        <v>65</v>
      </c>
      <c r="BA90" s="85" t="str">
        <f>REPLACE(INDEX(GroupVertices[Group],MATCH(Vertices[[#This Row],[Vertex]],GroupVertices[Vertex],0)),1,1,"")</f>
        <v>4</v>
      </c>
      <c r="BB90" s="51"/>
      <c r="BC90" s="51"/>
      <c r="BD90" s="51"/>
      <c r="BE90" s="51"/>
      <c r="BF90" s="51"/>
      <c r="BG90" s="51"/>
      <c r="BH90" s="51"/>
      <c r="BI90" s="51"/>
      <c r="BJ90" s="51"/>
      <c r="BK90" s="51"/>
      <c r="BL90" s="51"/>
      <c r="BM90" s="52"/>
      <c r="BN90" s="51"/>
      <c r="BO90" s="52"/>
      <c r="BP90" s="51"/>
      <c r="BQ90" s="52"/>
      <c r="BR90" s="51"/>
      <c r="BS90" s="52"/>
      <c r="BT90" s="51"/>
      <c r="BU90" s="2"/>
      <c r="BV90" s="3"/>
      <c r="BW90" s="3"/>
      <c r="BX90" s="3"/>
      <c r="BY90" s="3"/>
    </row>
    <row r="91" spans="1:77" ht="41.45" customHeight="1">
      <c r="A91" s="14" t="s">
        <v>303</v>
      </c>
      <c r="C91" s="15"/>
      <c r="D91" s="15" t="s">
        <v>64</v>
      </c>
      <c r="E91" s="94">
        <v>163.7785105012498</v>
      </c>
      <c r="F91" s="81">
        <v>99.99105075401019</v>
      </c>
      <c r="G91" s="113" t="s">
        <v>1056</v>
      </c>
      <c r="H91" s="15"/>
      <c r="I91" s="16" t="s">
        <v>303</v>
      </c>
      <c r="J91" s="66"/>
      <c r="K91" s="66"/>
      <c r="L91" s="115" t="s">
        <v>1247</v>
      </c>
      <c r="M91" s="95">
        <v>3.9824853802056435</v>
      </c>
      <c r="N91" s="96">
        <v>4442.98193359375</v>
      </c>
      <c r="O91" s="96">
        <v>5422.82275390625</v>
      </c>
      <c r="P91" s="77"/>
      <c r="Q91" s="97"/>
      <c r="R91" s="97"/>
      <c r="S91" s="98"/>
      <c r="T91" s="51">
        <v>1</v>
      </c>
      <c r="U91" s="51">
        <v>0</v>
      </c>
      <c r="V91" s="52">
        <v>0</v>
      </c>
      <c r="W91" s="52">
        <v>0.090909</v>
      </c>
      <c r="X91" s="52">
        <v>0</v>
      </c>
      <c r="Y91" s="52">
        <v>0.617114</v>
      </c>
      <c r="Z91" s="52">
        <v>0</v>
      </c>
      <c r="AA91" s="52">
        <v>0</v>
      </c>
      <c r="AB91" s="82">
        <v>91</v>
      </c>
      <c r="AC91" s="82"/>
      <c r="AD91" s="99"/>
      <c r="AE91" s="85" t="s">
        <v>739</v>
      </c>
      <c r="AF91" s="85">
        <v>20</v>
      </c>
      <c r="AG91" s="85">
        <v>14458</v>
      </c>
      <c r="AH91" s="85">
        <v>11963</v>
      </c>
      <c r="AI91" s="85">
        <v>26</v>
      </c>
      <c r="AJ91" s="85"/>
      <c r="AK91" s="85" t="s">
        <v>825</v>
      </c>
      <c r="AL91" s="85" t="s">
        <v>865</v>
      </c>
      <c r="AM91" s="85"/>
      <c r="AN91" s="85"/>
      <c r="AO91" s="87">
        <v>43375.345729166664</v>
      </c>
      <c r="AP91" s="89" t="s">
        <v>990</v>
      </c>
      <c r="AQ91" s="85" t="b">
        <v>0</v>
      </c>
      <c r="AR91" s="85" t="b">
        <v>0</v>
      </c>
      <c r="AS91" s="85" t="b">
        <v>0</v>
      </c>
      <c r="AT91" s="85"/>
      <c r="AU91" s="85">
        <v>21</v>
      </c>
      <c r="AV91" s="89" t="s">
        <v>999</v>
      </c>
      <c r="AW91" s="85" t="b">
        <v>0</v>
      </c>
      <c r="AX91" s="85" t="s">
        <v>1062</v>
      </c>
      <c r="AY91" s="89" t="s">
        <v>1151</v>
      </c>
      <c r="AZ91" s="85" t="s">
        <v>65</v>
      </c>
      <c r="BA91" s="85" t="str">
        <f>REPLACE(INDEX(GroupVertices[Group],MATCH(Vertices[[#This Row],[Vertex]],GroupVertices[Vertex],0)),1,1,"")</f>
        <v>4</v>
      </c>
      <c r="BB91" s="51"/>
      <c r="BC91" s="51"/>
      <c r="BD91" s="51"/>
      <c r="BE91" s="51"/>
      <c r="BF91" s="51"/>
      <c r="BG91" s="51"/>
      <c r="BH91" s="51"/>
      <c r="BI91" s="51"/>
      <c r="BJ91" s="51"/>
      <c r="BK91" s="51"/>
      <c r="BL91" s="51"/>
      <c r="BM91" s="52"/>
      <c r="BN91" s="51"/>
      <c r="BO91" s="52"/>
      <c r="BP91" s="51"/>
      <c r="BQ91" s="52"/>
      <c r="BR91" s="51"/>
      <c r="BS91" s="52"/>
      <c r="BT91" s="51"/>
      <c r="BU91" s="2"/>
      <c r="BV91" s="3"/>
      <c r="BW91" s="3"/>
      <c r="BX91" s="3"/>
      <c r="BY91" s="3"/>
    </row>
    <row r="92" spans="1:77" ht="41.45" customHeight="1">
      <c r="A92" s="14" t="s">
        <v>304</v>
      </c>
      <c r="C92" s="15"/>
      <c r="D92" s="15" t="s">
        <v>64</v>
      </c>
      <c r="E92" s="94">
        <v>172.08946128873345</v>
      </c>
      <c r="F92" s="81">
        <v>99.94923107234163</v>
      </c>
      <c r="G92" s="113" t="s">
        <v>1057</v>
      </c>
      <c r="H92" s="15"/>
      <c r="I92" s="16" t="s">
        <v>304</v>
      </c>
      <c r="J92" s="66"/>
      <c r="K92" s="66"/>
      <c r="L92" s="115" t="s">
        <v>1248</v>
      </c>
      <c r="M92" s="95">
        <v>17.9195912909439</v>
      </c>
      <c r="N92" s="96">
        <v>2644.31005859375</v>
      </c>
      <c r="O92" s="96">
        <v>5133.01123046875</v>
      </c>
      <c r="P92" s="77"/>
      <c r="Q92" s="97"/>
      <c r="R92" s="97"/>
      <c r="S92" s="98"/>
      <c r="T92" s="51">
        <v>1</v>
      </c>
      <c r="U92" s="51">
        <v>0</v>
      </c>
      <c r="V92" s="52">
        <v>0</v>
      </c>
      <c r="W92" s="52">
        <v>0.090909</v>
      </c>
      <c r="X92" s="52">
        <v>0</v>
      </c>
      <c r="Y92" s="52">
        <v>0.617114</v>
      </c>
      <c r="Z92" s="52">
        <v>0</v>
      </c>
      <c r="AA92" s="52">
        <v>0</v>
      </c>
      <c r="AB92" s="82">
        <v>92</v>
      </c>
      <c r="AC92" s="82"/>
      <c r="AD92" s="99"/>
      <c r="AE92" s="85" t="s">
        <v>740</v>
      </c>
      <c r="AF92" s="85">
        <v>0</v>
      </c>
      <c r="AG92" s="85">
        <v>82020</v>
      </c>
      <c r="AH92" s="85">
        <v>5425</v>
      </c>
      <c r="AI92" s="85">
        <v>1285</v>
      </c>
      <c r="AJ92" s="85"/>
      <c r="AK92" s="85" t="s">
        <v>826</v>
      </c>
      <c r="AL92" s="85" t="s">
        <v>866</v>
      </c>
      <c r="AM92" s="89" t="s">
        <v>916</v>
      </c>
      <c r="AN92" s="85"/>
      <c r="AO92" s="87">
        <v>40126.25373842593</v>
      </c>
      <c r="AP92" s="89" t="s">
        <v>991</v>
      </c>
      <c r="AQ92" s="85" t="b">
        <v>1</v>
      </c>
      <c r="AR92" s="85" t="b">
        <v>0</v>
      </c>
      <c r="AS92" s="85" t="b">
        <v>0</v>
      </c>
      <c r="AT92" s="85"/>
      <c r="AU92" s="85">
        <v>170</v>
      </c>
      <c r="AV92" s="89" t="s">
        <v>999</v>
      </c>
      <c r="AW92" s="85" t="b">
        <v>0</v>
      </c>
      <c r="AX92" s="85" t="s">
        <v>1062</v>
      </c>
      <c r="AY92" s="89" t="s">
        <v>1152</v>
      </c>
      <c r="AZ92" s="85" t="s">
        <v>65</v>
      </c>
      <c r="BA92" s="85" t="str">
        <f>REPLACE(INDEX(GroupVertices[Group],MATCH(Vertices[[#This Row],[Vertex]],GroupVertices[Vertex],0)),1,1,"")</f>
        <v>4</v>
      </c>
      <c r="BB92" s="51"/>
      <c r="BC92" s="51"/>
      <c r="BD92" s="51"/>
      <c r="BE92" s="51"/>
      <c r="BF92" s="51"/>
      <c r="BG92" s="51"/>
      <c r="BH92" s="51"/>
      <c r="BI92" s="51"/>
      <c r="BJ92" s="51"/>
      <c r="BK92" s="51"/>
      <c r="BL92" s="51"/>
      <c r="BM92" s="52"/>
      <c r="BN92" s="51"/>
      <c r="BO92" s="52"/>
      <c r="BP92" s="51"/>
      <c r="BQ92" s="52"/>
      <c r="BR92" s="51"/>
      <c r="BS92" s="52"/>
      <c r="BT92" s="51"/>
      <c r="BU92" s="2"/>
      <c r="BV92" s="3"/>
      <c r="BW92" s="3"/>
      <c r="BX92" s="3"/>
      <c r="BY92" s="3"/>
    </row>
    <row r="93" spans="1:77" ht="41.45" customHeight="1">
      <c r="A93" s="14" t="s">
        <v>305</v>
      </c>
      <c r="C93" s="15"/>
      <c r="D93" s="15" t="s">
        <v>64</v>
      </c>
      <c r="E93" s="94">
        <v>182.06513628519573</v>
      </c>
      <c r="F93" s="81">
        <v>99.89903470330415</v>
      </c>
      <c r="G93" s="113" t="s">
        <v>1058</v>
      </c>
      <c r="H93" s="15"/>
      <c r="I93" s="16" t="s">
        <v>305</v>
      </c>
      <c r="J93" s="66"/>
      <c r="K93" s="66"/>
      <c r="L93" s="115" t="s">
        <v>1249</v>
      </c>
      <c r="M93" s="95">
        <v>34.64836787883826</v>
      </c>
      <c r="N93" s="96">
        <v>4593.4326171875</v>
      </c>
      <c r="O93" s="96">
        <v>3967.3564453125</v>
      </c>
      <c r="P93" s="77"/>
      <c r="Q93" s="97"/>
      <c r="R93" s="97"/>
      <c r="S93" s="98"/>
      <c r="T93" s="51">
        <v>1</v>
      </c>
      <c r="U93" s="51">
        <v>0</v>
      </c>
      <c r="V93" s="52">
        <v>0</v>
      </c>
      <c r="W93" s="52">
        <v>0.090909</v>
      </c>
      <c r="X93" s="52">
        <v>0</v>
      </c>
      <c r="Y93" s="52">
        <v>0.617114</v>
      </c>
      <c r="Z93" s="52">
        <v>0</v>
      </c>
      <c r="AA93" s="52">
        <v>0</v>
      </c>
      <c r="AB93" s="82">
        <v>93</v>
      </c>
      <c r="AC93" s="82"/>
      <c r="AD93" s="99"/>
      <c r="AE93" s="85" t="s">
        <v>741</v>
      </c>
      <c r="AF93" s="85">
        <v>30</v>
      </c>
      <c r="AG93" s="85">
        <v>163115</v>
      </c>
      <c r="AH93" s="85">
        <v>4251</v>
      </c>
      <c r="AI93" s="85">
        <v>1264</v>
      </c>
      <c r="AJ93" s="85"/>
      <c r="AK93" s="85" t="s">
        <v>827</v>
      </c>
      <c r="AL93" s="85" t="s">
        <v>847</v>
      </c>
      <c r="AM93" s="89" t="s">
        <v>917</v>
      </c>
      <c r="AN93" s="85"/>
      <c r="AO93" s="87">
        <v>42817.52579861111</v>
      </c>
      <c r="AP93" s="89" t="s">
        <v>992</v>
      </c>
      <c r="AQ93" s="85" t="b">
        <v>1</v>
      </c>
      <c r="AR93" s="85" t="b">
        <v>0</v>
      </c>
      <c r="AS93" s="85" t="b">
        <v>0</v>
      </c>
      <c r="AT93" s="85"/>
      <c r="AU93" s="85">
        <v>107</v>
      </c>
      <c r="AV93" s="85"/>
      <c r="AW93" s="85" t="b">
        <v>1</v>
      </c>
      <c r="AX93" s="85" t="s">
        <v>1062</v>
      </c>
      <c r="AY93" s="89" t="s">
        <v>1153</v>
      </c>
      <c r="AZ93" s="85" t="s">
        <v>65</v>
      </c>
      <c r="BA93" s="85" t="str">
        <f>REPLACE(INDEX(GroupVertices[Group],MATCH(Vertices[[#This Row],[Vertex]],GroupVertices[Vertex],0)),1,1,"")</f>
        <v>4</v>
      </c>
      <c r="BB93" s="51"/>
      <c r="BC93" s="51"/>
      <c r="BD93" s="51"/>
      <c r="BE93" s="51"/>
      <c r="BF93" s="51"/>
      <c r="BG93" s="51"/>
      <c r="BH93" s="51"/>
      <c r="BI93" s="51"/>
      <c r="BJ93" s="51"/>
      <c r="BK93" s="51"/>
      <c r="BL93" s="51"/>
      <c r="BM93" s="52"/>
      <c r="BN93" s="51"/>
      <c r="BO93" s="52"/>
      <c r="BP93" s="51"/>
      <c r="BQ93" s="52"/>
      <c r="BR93" s="51"/>
      <c r="BS93" s="52"/>
      <c r="BT93" s="51"/>
      <c r="BU93" s="2"/>
      <c r="BV93" s="3"/>
      <c r="BW93" s="3"/>
      <c r="BX93" s="3"/>
      <c r="BY93" s="3"/>
    </row>
    <row r="94" spans="1:77" ht="41.45" customHeight="1">
      <c r="A94" s="14" t="s">
        <v>306</v>
      </c>
      <c r="C94" s="15"/>
      <c r="D94" s="15" t="s">
        <v>64</v>
      </c>
      <c r="E94" s="94">
        <v>165.3407655410805</v>
      </c>
      <c r="F94" s="81">
        <v>99.98318967889118</v>
      </c>
      <c r="G94" s="113" t="s">
        <v>1059</v>
      </c>
      <c r="H94" s="15"/>
      <c r="I94" s="16" t="s">
        <v>306</v>
      </c>
      <c r="J94" s="66"/>
      <c r="K94" s="66"/>
      <c r="L94" s="115" t="s">
        <v>1250</v>
      </c>
      <c r="M94" s="95">
        <v>6.602319681534436</v>
      </c>
      <c r="N94" s="96">
        <v>2747.676513671875</v>
      </c>
      <c r="O94" s="96">
        <v>3707.238037109375</v>
      </c>
      <c r="P94" s="77"/>
      <c r="Q94" s="97"/>
      <c r="R94" s="97"/>
      <c r="S94" s="98"/>
      <c r="T94" s="51">
        <v>1</v>
      </c>
      <c r="U94" s="51">
        <v>0</v>
      </c>
      <c r="V94" s="52">
        <v>0</v>
      </c>
      <c r="W94" s="52">
        <v>0.090909</v>
      </c>
      <c r="X94" s="52">
        <v>0</v>
      </c>
      <c r="Y94" s="52">
        <v>0.617114</v>
      </c>
      <c r="Z94" s="52">
        <v>0</v>
      </c>
      <c r="AA94" s="52">
        <v>0</v>
      </c>
      <c r="AB94" s="82">
        <v>94</v>
      </c>
      <c r="AC94" s="82"/>
      <c r="AD94" s="99"/>
      <c r="AE94" s="85" t="s">
        <v>742</v>
      </c>
      <c r="AF94" s="85">
        <v>1376</v>
      </c>
      <c r="AG94" s="85">
        <v>27158</v>
      </c>
      <c r="AH94" s="85">
        <v>1195</v>
      </c>
      <c r="AI94" s="85">
        <v>15</v>
      </c>
      <c r="AJ94" s="85"/>
      <c r="AK94" s="85" t="s">
        <v>828</v>
      </c>
      <c r="AL94" s="85" t="s">
        <v>867</v>
      </c>
      <c r="AM94" s="89" t="s">
        <v>918</v>
      </c>
      <c r="AN94" s="85"/>
      <c r="AO94" s="87">
        <v>41400.231886574074</v>
      </c>
      <c r="AP94" s="89" t="s">
        <v>993</v>
      </c>
      <c r="AQ94" s="85" t="b">
        <v>0</v>
      </c>
      <c r="AR94" s="85" t="b">
        <v>0</v>
      </c>
      <c r="AS94" s="85" t="b">
        <v>1</v>
      </c>
      <c r="AT94" s="85"/>
      <c r="AU94" s="85">
        <v>49</v>
      </c>
      <c r="AV94" s="89" t="s">
        <v>1010</v>
      </c>
      <c r="AW94" s="85" t="b">
        <v>0</v>
      </c>
      <c r="AX94" s="85" t="s">
        <v>1062</v>
      </c>
      <c r="AY94" s="89" t="s">
        <v>1154</v>
      </c>
      <c r="AZ94" s="85" t="s">
        <v>65</v>
      </c>
      <c r="BA94" s="85" t="str">
        <f>REPLACE(INDEX(GroupVertices[Group],MATCH(Vertices[[#This Row],[Vertex]],GroupVertices[Vertex],0)),1,1,"")</f>
        <v>4</v>
      </c>
      <c r="BB94" s="51"/>
      <c r="BC94" s="51"/>
      <c r="BD94" s="51"/>
      <c r="BE94" s="51"/>
      <c r="BF94" s="51"/>
      <c r="BG94" s="51"/>
      <c r="BH94" s="51"/>
      <c r="BI94" s="51"/>
      <c r="BJ94" s="51"/>
      <c r="BK94" s="51"/>
      <c r="BL94" s="51"/>
      <c r="BM94" s="52"/>
      <c r="BN94" s="51"/>
      <c r="BO94" s="52"/>
      <c r="BP94" s="51"/>
      <c r="BQ94" s="52"/>
      <c r="BR94" s="51"/>
      <c r="BS94" s="52"/>
      <c r="BT94" s="51"/>
      <c r="BU94" s="2"/>
      <c r="BV94" s="3"/>
      <c r="BW94" s="3"/>
      <c r="BX94" s="3"/>
      <c r="BY94" s="3"/>
    </row>
    <row r="95" spans="1:77" ht="41.45" customHeight="1">
      <c r="A95" s="14" t="s">
        <v>264</v>
      </c>
      <c r="C95" s="15"/>
      <c r="D95" s="15" t="s">
        <v>64</v>
      </c>
      <c r="E95" s="94">
        <v>162.2096128021946</v>
      </c>
      <c r="F95" s="81">
        <v>99.99894525417301</v>
      </c>
      <c r="G95" s="113" t="s">
        <v>1060</v>
      </c>
      <c r="H95" s="15"/>
      <c r="I95" s="16" t="s">
        <v>264</v>
      </c>
      <c r="J95" s="66"/>
      <c r="K95" s="66"/>
      <c r="L95" s="115" t="s">
        <v>1251</v>
      </c>
      <c r="M95" s="95">
        <v>1.3515116259420679</v>
      </c>
      <c r="N95" s="96">
        <v>1603.965576171875</v>
      </c>
      <c r="O95" s="96">
        <v>6602.28125</v>
      </c>
      <c r="P95" s="77"/>
      <c r="Q95" s="97"/>
      <c r="R95" s="97"/>
      <c r="S95" s="98"/>
      <c r="T95" s="51">
        <v>1</v>
      </c>
      <c r="U95" s="51">
        <v>1</v>
      </c>
      <c r="V95" s="52">
        <v>0</v>
      </c>
      <c r="W95" s="52">
        <v>0</v>
      </c>
      <c r="X95" s="52">
        <v>0</v>
      </c>
      <c r="Y95" s="52">
        <v>0.999995</v>
      </c>
      <c r="Z95" s="52">
        <v>0</v>
      </c>
      <c r="AA95" s="52" t="s">
        <v>1908</v>
      </c>
      <c r="AB95" s="82">
        <v>95</v>
      </c>
      <c r="AC95" s="82"/>
      <c r="AD95" s="99"/>
      <c r="AE95" s="85" t="s">
        <v>743</v>
      </c>
      <c r="AF95" s="85">
        <v>86</v>
      </c>
      <c r="AG95" s="85">
        <v>1704</v>
      </c>
      <c r="AH95" s="85">
        <v>7039</v>
      </c>
      <c r="AI95" s="85">
        <v>221</v>
      </c>
      <c r="AJ95" s="85"/>
      <c r="AK95" s="85" t="s">
        <v>829</v>
      </c>
      <c r="AL95" s="85" t="s">
        <v>613</v>
      </c>
      <c r="AM95" s="85"/>
      <c r="AN95" s="85"/>
      <c r="AO95" s="87">
        <v>41493.28238425926</v>
      </c>
      <c r="AP95" s="89" t="s">
        <v>994</v>
      </c>
      <c r="AQ95" s="85" t="b">
        <v>0</v>
      </c>
      <c r="AR95" s="85" t="b">
        <v>0</v>
      </c>
      <c r="AS95" s="85" t="b">
        <v>1</v>
      </c>
      <c r="AT95" s="85"/>
      <c r="AU95" s="85">
        <v>59</v>
      </c>
      <c r="AV95" s="89" t="s">
        <v>998</v>
      </c>
      <c r="AW95" s="85" t="b">
        <v>0</v>
      </c>
      <c r="AX95" s="85" t="s">
        <v>1062</v>
      </c>
      <c r="AY95" s="89" t="s">
        <v>1155</v>
      </c>
      <c r="AZ95" s="85" t="s">
        <v>66</v>
      </c>
      <c r="BA95" s="85" t="str">
        <f>REPLACE(INDEX(GroupVertices[Group],MATCH(Vertices[[#This Row],[Vertex]],GroupVertices[Vertex],0)),1,1,"")</f>
        <v>1</v>
      </c>
      <c r="BB95" s="51" t="s">
        <v>371</v>
      </c>
      <c r="BC95" s="51" t="s">
        <v>371</v>
      </c>
      <c r="BD95" s="51" t="s">
        <v>373</v>
      </c>
      <c r="BE95" s="51" t="s">
        <v>373</v>
      </c>
      <c r="BF95" s="51"/>
      <c r="BG95" s="51"/>
      <c r="BH95" s="133" t="s">
        <v>1690</v>
      </c>
      <c r="BI95" s="133" t="s">
        <v>1690</v>
      </c>
      <c r="BJ95" s="133" t="s">
        <v>1732</v>
      </c>
      <c r="BK95" s="133" t="s">
        <v>1732</v>
      </c>
      <c r="BL95" s="133">
        <v>1</v>
      </c>
      <c r="BM95" s="136">
        <v>2.7027027027027026</v>
      </c>
      <c r="BN95" s="133">
        <v>1</v>
      </c>
      <c r="BO95" s="136">
        <v>2.7027027027027026</v>
      </c>
      <c r="BP95" s="133">
        <v>0</v>
      </c>
      <c r="BQ95" s="136">
        <v>0</v>
      </c>
      <c r="BR95" s="133">
        <v>35</v>
      </c>
      <c r="BS95" s="136">
        <v>94.5945945945946</v>
      </c>
      <c r="BT95" s="133">
        <v>37</v>
      </c>
      <c r="BU95" s="2"/>
      <c r="BV95" s="3"/>
      <c r="BW95" s="3"/>
      <c r="BX95" s="3"/>
      <c r="BY95" s="3"/>
    </row>
    <row r="96" spans="1:77" ht="41.45" customHeight="1">
      <c r="A96" s="14" t="s">
        <v>265</v>
      </c>
      <c r="C96" s="15"/>
      <c r="D96" s="15" t="s">
        <v>64</v>
      </c>
      <c r="E96" s="94">
        <v>162.0478517488578</v>
      </c>
      <c r="F96" s="81">
        <v>99.99975921588809</v>
      </c>
      <c r="G96" s="113" t="s">
        <v>447</v>
      </c>
      <c r="H96" s="15"/>
      <c r="I96" s="16" t="s">
        <v>265</v>
      </c>
      <c r="J96" s="66"/>
      <c r="K96" s="66"/>
      <c r="L96" s="115" t="s">
        <v>1252</v>
      </c>
      <c r="M96" s="95">
        <v>1.0802453183635354</v>
      </c>
      <c r="N96" s="96">
        <v>7906.94140625</v>
      </c>
      <c r="O96" s="96">
        <v>2682.084716796875</v>
      </c>
      <c r="P96" s="77"/>
      <c r="Q96" s="97"/>
      <c r="R96" s="97"/>
      <c r="S96" s="98"/>
      <c r="T96" s="51">
        <v>0</v>
      </c>
      <c r="U96" s="51">
        <v>1</v>
      </c>
      <c r="V96" s="52">
        <v>0</v>
      </c>
      <c r="W96" s="52">
        <v>1</v>
      </c>
      <c r="X96" s="52">
        <v>0</v>
      </c>
      <c r="Y96" s="52">
        <v>0.999995</v>
      </c>
      <c r="Z96" s="52">
        <v>0</v>
      </c>
      <c r="AA96" s="52">
        <v>0</v>
      </c>
      <c r="AB96" s="82">
        <v>96</v>
      </c>
      <c r="AC96" s="82"/>
      <c r="AD96" s="99"/>
      <c r="AE96" s="85" t="s">
        <v>744</v>
      </c>
      <c r="AF96" s="85">
        <v>2020</v>
      </c>
      <c r="AG96" s="85">
        <v>389</v>
      </c>
      <c r="AH96" s="85">
        <v>16084</v>
      </c>
      <c r="AI96" s="85">
        <v>7209</v>
      </c>
      <c r="AJ96" s="85"/>
      <c r="AK96" s="85" t="s">
        <v>830</v>
      </c>
      <c r="AL96" s="85" t="s">
        <v>868</v>
      </c>
      <c r="AM96" s="89" t="s">
        <v>919</v>
      </c>
      <c r="AN96" s="85"/>
      <c r="AO96" s="87">
        <v>39885.46282407407</v>
      </c>
      <c r="AP96" s="89" t="s">
        <v>995</v>
      </c>
      <c r="AQ96" s="85" t="b">
        <v>0</v>
      </c>
      <c r="AR96" s="85" t="b">
        <v>0</v>
      </c>
      <c r="AS96" s="85" t="b">
        <v>1</v>
      </c>
      <c r="AT96" s="85"/>
      <c r="AU96" s="85">
        <v>13</v>
      </c>
      <c r="AV96" s="89" t="s">
        <v>1002</v>
      </c>
      <c r="AW96" s="85" t="b">
        <v>0</v>
      </c>
      <c r="AX96" s="85" t="s">
        <v>1062</v>
      </c>
      <c r="AY96" s="89" t="s">
        <v>1156</v>
      </c>
      <c r="AZ96" s="85" t="s">
        <v>66</v>
      </c>
      <c r="BA96" s="85" t="str">
        <f>REPLACE(INDEX(GroupVertices[Group],MATCH(Vertices[[#This Row],[Vertex]],GroupVertices[Vertex],0)),1,1,"")</f>
        <v>13</v>
      </c>
      <c r="BB96" s="51"/>
      <c r="BC96" s="51"/>
      <c r="BD96" s="51"/>
      <c r="BE96" s="51"/>
      <c r="BF96" s="51"/>
      <c r="BG96" s="51"/>
      <c r="BH96" s="133" t="s">
        <v>1691</v>
      </c>
      <c r="BI96" s="133" t="s">
        <v>1691</v>
      </c>
      <c r="BJ96" s="133" t="s">
        <v>1733</v>
      </c>
      <c r="BK96" s="133" t="s">
        <v>1733</v>
      </c>
      <c r="BL96" s="133">
        <v>1</v>
      </c>
      <c r="BM96" s="136">
        <v>4</v>
      </c>
      <c r="BN96" s="133">
        <v>1</v>
      </c>
      <c r="BO96" s="136">
        <v>4</v>
      </c>
      <c r="BP96" s="133">
        <v>0</v>
      </c>
      <c r="BQ96" s="136">
        <v>0</v>
      </c>
      <c r="BR96" s="133">
        <v>23</v>
      </c>
      <c r="BS96" s="136">
        <v>92</v>
      </c>
      <c r="BT96" s="133">
        <v>25</v>
      </c>
      <c r="BU96" s="2"/>
      <c r="BV96" s="3"/>
      <c r="BW96" s="3"/>
      <c r="BX96" s="3"/>
      <c r="BY96" s="3"/>
    </row>
    <row r="97" spans="1:77" ht="41.45" customHeight="1">
      <c r="A97" s="14" t="s">
        <v>307</v>
      </c>
      <c r="C97" s="15"/>
      <c r="D97" s="15" t="s">
        <v>64</v>
      </c>
      <c r="E97" s="94">
        <v>213.29240031167006</v>
      </c>
      <c r="F97" s="81">
        <v>99.7419029533564</v>
      </c>
      <c r="G97" s="113" t="s">
        <v>1061</v>
      </c>
      <c r="H97" s="15"/>
      <c r="I97" s="16" t="s">
        <v>307</v>
      </c>
      <c r="J97" s="66"/>
      <c r="K97" s="66"/>
      <c r="L97" s="115" t="s">
        <v>1253</v>
      </c>
      <c r="M97" s="95">
        <v>87.01514241142254</v>
      </c>
      <c r="N97" s="96">
        <v>7906.94140625</v>
      </c>
      <c r="O97" s="96">
        <v>2117.435302734375</v>
      </c>
      <c r="P97" s="77"/>
      <c r="Q97" s="97"/>
      <c r="R97" s="97"/>
      <c r="S97" s="98"/>
      <c r="T97" s="51">
        <v>1</v>
      </c>
      <c r="U97" s="51">
        <v>0</v>
      </c>
      <c r="V97" s="52">
        <v>0</v>
      </c>
      <c r="W97" s="52">
        <v>1</v>
      </c>
      <c r="X97" s="52">
        <v>0</v>
      </c>
      <c r="Y97" s="52">
        <v>0.999995</v>
      </c>
      <c r="Z97" s="52">
        <v>0</v>
      </c>
      <c r="AA97" s="52">
        <v>0</v>
      </c>
      <c r="AB97" s="82">
        <v>97</v>
      </c>
      <c r="AC97" s="82"/>
      <c r="AD97" s="99"/>
      <c r="AE97" s="85" t="s">
        <v>745</v>
      </c>
      <c r="AF97" s="85">
        <v>438</v>
      </c>
      <c r="AG97" s="85">
        <v>416970</v>
      </c>
      <c r="AH97" s="85">
        <v>19139</v>
      </c>
      <c r="AI97" s="85">
        <v>19433</v>
      </c>
      <c r="AJ97" s="85"/>
      <c r="AK97" s="85" t="s">
        <v>831</v>
      </c>
      <c r="AL97" s="85" t="s">
        <v>869</v>
      </c>
      <c r="AM97" s="89" t="s">
        <v>920</v>
      </c>
      <c r="AN97" s="85"/>
      <c r="AO97" s="87">
        <v>42127.769895833335</v>
      </c>
      <c r="AP97" s="89" t="s">
        <v>996</v>
      </c>
      <c r="AQ97" s="85" t="b">
        <v>1</v>
      </c>
      <c r="AR97" s="85" t="b">
        <v>0</v>
      </c>
      <c r="AS97" s="85" t="b">
        <v>0</v>
      </c>
      <c r="AT97" s="85"/>
      <c r="AU97" s="85">
        <v>589</v>
      </c>
      <c r="AV97" s="89" t="s">
        <v>999</v>
      </c>
      <c r="AW97" s="85" t="b">
        <v>1</v>
      </c>
      <c r="AX97" s="85" t="s">
        <v>1062</v>
      </c>
      <c r="AY97" s="89" t="s">
        <v>1157</v>
      </c>
      <c r="AZ97" s="85" t="s">
        <v>65</v>
      </c>
      <c r="BA97" s="85" t="str">
        <f>REPLACE(INDEX(GroupVertices[Group],MATCH(Vertices[[#This Row],[Vertex]],GroupVertices[Vertex],0)),1,1,"")</f>
        <v>13</v>
      </c>
      <c r="BB97" s="51"/>
      <c r="BC97" s="51"/>
      <c r="BD97" s="51"/>
      <c r="BE97" s="51"/>
      <c r="BF97" s="51"/>
      <c r="BG97" s="51"/>
      <c r="BH97" s="51"/>
      <c r="BI97" s="51"/>
      <c r="BJ97" s="51"/>
      <c r="BK97" s="51"/>
      <c r="BL97" s="51"/>
      <c r="BM97" s="52"/>
      <c r="BN97" s="51"/>
      <c r="BO97" s="52"/>
      <c r="BP97" s="51"/>
      <c r="BQ97" s="52"/>
      <c r="BR97" s="51"/>
      <c r="BS97" s="52"/>
      <c r="BT97" s="51"/>
      <c r="BU97" s="2"/>
      <c r="BV97" s="3"/>
      <c r="BW97" s="3"/>
      <c r="BX97" s="3"/>
      <c r="BY97" s="3"/>
    </row>
    <row r="98" spans="1:77" ht="41.45" customHeight="1">
      <c r="A98" s="100" t="s">
        <v>266</v>
      </c>
      <c r="C98" s="101"/>
      <c r="D98" s="101" t="s">
        <v>64</v>
      </c>
      <c r="E98" s="102">
        <v>162.0084878423424</v>
      </c>
      <c r="F98" s="103">
        <v>99.9999572902218</v>
      </c>
      <c r="G98" s="114" t="s">
        <v>448</v>
      </c>
      <c r="H98" s="101"/>
      <c r="I98" s="104" t="s">
        <v>266</v>
      </c>
      <c r="J98" s="105"/>
      <c r="K98" s="105"/>
      <c r="L98" s="116" t="s">
        <v>1254</v>
      </c>
      <c r="M98" s="106">
        <v>1.0142337454166683</v>
      </c>
      <c r="N98" s="107">
        <v>3724.93701171875</v>
      </c>
      <c r="O98" s="107">
        <v>3105.57177734375</v>
      </c>
      <c r="P98" s="108"/>
      <c r="Q98" s="109"/>
      <c r="R98" s="109"/>
      <c r="S98" s="110"/>
      <c r="T98" s="51">
        <v>0</v>
      </c>
      <c r="U98" s="51">
        <v>1</v>
      </c>
      <c r="V98" s="52">
        <v>0</v>
      </c>
      <c r="W98" s="52">
        <v>0.090909</v>
      </c>
      <c r="X98" s="52">
        <v>0</v>
      </c>
      <c r="Y98" s="52">
        <v>0.617114</v>
      </c>
      <c r="Z98" s="52">
        <v>0</v>
      </c>
      <c r="AA98" s="52">
        <v>0</v>
      </c>
      <c r="AB98" s="111">
        <v>98</v>
      </c>
      <c r="AC98" s="111"/>
      <c r="AD98" s="112"/>
      <c r="AE98" s="85" t="s">
        <v>746</v>
      </c>
      <c r="AF98" s="85">
        <v>87</v>
      </c>
      <c r="AG98" s="85">
        <v>69</v>
      </c>
      <c r="AH98" s="85">
        <v>684</v>
      </c>
      <c r="AI98" s="85">
        <v>121</v>
      </c>
      <c r="AJ98" s="85"/>
      <c r="AK98" s="85" t="s">
        <v>832</v>
      </c>
      <c r="AL98" s="85" t="s">
        <v>870</v>
      </c>
      <c r="AM98" s="85"/>
      <c r="AN98" s="85"/>
      <c r="AO98" s="87">
        <v>41686.777407407404</v>
      </c>
      <c r="AP98" s="89" t="s">
        <v>997</v>
      </c>
      <c r="AQ98" s="85" t="b">
        <v>1</v>
      </c>
      <c r="AR98" s="85" t="b">
        <v>0</v>
      </c>
      <c r="AS98" s="85" t="b">
        <v>1</v>
      </c>
      <c r="AT98" s="85"/>
      <c r="AU98" s="85">
        <v>1</v>
      </c>
      <c r="AV98" s="89" t="s">
        <v>999</v>
      </c>
      <c r="AW98" s="85" t="b">
        <v>0</v>
      </c>
      <c r="AX98" s="85" t="s">
        <v>1062</v>
      </c>
      <c r="AY98" s="89" t="s">
        <v>1158</v>
      </c>
      <c r="AZ98" s="85" t="s">
        <v>66</v>
      </c>
      <c r="BA98" s="85" t="str">
        <f>REPLACE(INDEX(GroupVertices[Group],MATCH(Vertices[[#This Row],[Vertex]],GroupVertices[Vertex],0)),1,1,"")</f>
        <v>4</v>
      </c>
      <c r="BB98" s="51"/>
      <c r="BC98" s="51"/>
      <c r="BD98" s="51"/>
      <c r="BE98" s="51"/>
      <c r="BF98" s="51"/>
      <c r="BG98" s="51"/>
      <c r="BH98" s="133" t="s">
        <v>1692</v>
      </c>
      <c r="BI98" s="133" t="s">
        <v>1692</v>
      </c>
      <c r="BJ98" s="133" t="s">
        <v>1734</v>
      </c>
      <c r="BK98" s="133" t="s">
        <v>1734</v>
      </c>
      <c r="BL98" s="133">
        <v>0</v>
      </c>
      <c r="BM98" s="136">
        <v>0</v>
      </c>
      <c r="BN98" s="133">
        <v>4</v>
      </c>
      <c r="BO98" s="136">
        <v>17.391304347826086</v>
      </c>
      <c r="BP98" s="133">
        <v>0</v>
      </c>
      <c r="BQ98" s="136">
        <v>0</v>
      </c>
      <c r="BR98" s="133">
        <v>19</v>
      </c>
      <c r="BS98" s="136">
        <v>82.6086956521739</v>
      </c>
      <c r="BT98" s="133">
        <v>23</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8"/>
    <dataValidation allowBlank="1" showInputMessage="1" promptTitle="Vertex Tooltip" prompt="Enter optional text that will pop up when the mouse is hovered over the vertex." errorTitle="Invalid Vertex Image Key" sqref="L3:L9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8"/>
    <dataValidation allowBlank="1" showInputMessage="1" promptTitle="Vertex Label Fill Color" prompt="To select an optional fill color for the Label shape, right-click and select Select Color on the right-click menu." sqref="J3:J98"/>
    <dataValidation allowBlank="1" showInputMessage="1" promptTitle="Vertex Image File" prompt="Enter the path to an image file.  Hover over the column header for examples." errorTitle="Invalid Vertex Image Key" sqref="G3:G98"/>
    <dataValidation allowBlank="1" showInputMessage="1" promptTitle="Vertex Color" prompt="To select an optional vertex color, right-click and select Select Color on the right-click menu." sqref="C3:C98"/>
    <dataValidation allowBlank="1" showInputMessage="1" promptTitle="Vertex Opacity" prompt="Enter an optional vertex opacity between 0 (transparent) and 100 (opaque)." errorTitle="Invalid Vertex Opacity" error="The optional vertex opacity must be a whole number between 0 and 10." sqref="F3:F98"/>
    <dataValidation type="list" allowBlank="1" showInputMessage="1" showErrorMessage="1" promptTitle="Vertex Shape" prompt="Select an optional vertex shape." errorTitle="Invalid Vertex Shape" error="You have entered an invalid vertex shape.  Try selecting from the drop-down list instead." sqref="D3:D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8">
      <formula1>ValidVertexLabelPositions</formula1>
    </dataValidation>
    <dataValidation allowBlank="1" showInputMessage="1" showErrorMessage="1" promptTitle="Vertex Name" prompt="Enter the name of the vertex." sqref="A3:A98"/>
  </dataValidations>
  <hyperlinks>
    <hyperlink ref="AK45" r:id="rId1" display="https://t.co/nEQ2o7niPi"/>
    <hyperlink ref="AM3" r:id="rId2" display="https://t.co/guIMcarN46"/>
    <hyperlink ref="AM7" r:id="rId3" display="http://t.co/8rx4lFTNxZ"/>
    <hyperlink ref="AM8" r:id="rId4" display="https://t.co/zzYhUUfq6i"/>
    <hyperlink ref="AM10" r:id="rId5" display="https://t.co/TOkQyXKvAl"/>
    <hyperlink ref="AM11" r:id="rId6" display="https://t.co/BwocKOcIqC"/>
    <hyperlink ref="AM12" r:id="rId7" display="https://t.co/TZ1U7GaFLq"/>
    <hyperlink ref="AM14" r:id="rId8" display="http://t.co/IrZDXanFII"/>
    <hyperlink ref="AM19" r:id="rId9" display="https://t.co/jdtc5QeU2R"/>
    <hyperlink ref="AM20" r:id="rId10" display="https://t.co/PjWNvDxgMd"/>
    <hyperlink ref="AM21" r:id="rId11" display="https://t.co/aR7ysIvN1o"/>
    <hyperlink ref="AM22" r:id="rId12" display="https://t.co/jfPcaTGFVH"/>
    <hyperlink ref="AM24" r:id="rId13" display="https://t.co/217oTkvaId"/>
    <hyperlink ref="AM25" r:id="rId14" display="https://t.co/aR7ysIvN1o"/>
    <hyperlink ref="AM26" r:id="rId15" display="https://t.co/PrIQ13tGVe"/>
    <hyperlink ref="AM27" r:id="rId16" display="https://t.co/vQ50ZkDSpx"/>
    <hyperlink ref="AM28" r:id="rId17" display="https://t.co/Zu9m3s8Bf4"/>
    <hyperlink ref="AM30" r:id="rId18" display="https://t.co/f0v5j31DW7"/>
    <hyperlink ref="AM32" r:id="rId19" display="https://t.co/CWZJtcIXKe"/>
    <hyperlink ref="AM34" r:id="rId20" display="https://t.co/hnogVm69Tl"/>
    <hyperlink ref="AM35" r:id="rId21" display="https://t.co/ToJg1Jzq5F"/>
    <hyperlink ref="AM38" r:id="rId22" display="https://t.co/1azLywp9zh"/>
    <hyperlink ref="AM39" r:id="rId23" display="https://t.co/AgAvPSTd6o"/>
    <hyperlink ref="AM41" r:id="rId24" display="https://t.co/qiWMtMNutZ"/>
    <hyperlink ref="AM42" r:id="rId25" display="https://t.co/twxHxOtlG0"/>
    <hyperlink ref="AM43" r:id="rId26" display="https://t.co/Isiib5Pc1c"/>
    <hyperlink ref="AM47" r:id="rId27" display="https://t.co/ghKLTG8qdO"/>
    <hyperlink ref="AM50" r:id="rId28" display="https://t.co/BKapvdLVFv"/>
    <hyperlink ref="AM51" r:id="rId29" display="https://t.co/4eBai9M6P0"/>
    <hyperlink ref="AM52" r:id="rId30" display="https://t.co/Z4ueWbtThF"/>
    <hyperlink ref="AM54" r:id="rId31" display="https://t.co/Ew81vvRQDt"/>
    <hyperlink ref="AM58" r:id="rId32" display="https://t.co/vi2hmSIqbJ"/>
    <hyperlink ref="AM61" r:id="rId33" display="https://t.co/nLPMbJvWsd"/>
    <hyperlink ref="AM62" r:id="rId34" display="https://t.co/Bv2GhlSA2j"/>
    <hyperlink ref="AM66" r:id="rId35" display="https://t.co/JIhP5p7aDU"/>
    <hyperlink ref="AM68" r:id="rId36" display="https://t.co/yLDBcrc11J"/>
    <hyperlink ref="AM69" r:id="rId37" display="http://t.co/1U2IWly3pW"/>
    <hyperlink ref="AM70" r:id="rId38" display="https://t.co/DaMSTKfTRO"/>
    <hyperlink ref="AM73" r:id="rId39" display="https://t.co/JxQOlwNQ7E"/>
    <hyperlink ref="AM74" r:id="rId40" display="https://t.co/g0hv8nTjdv"/>
    <hyperlink ref="AM75" r:id="rId41" display="http://t.co/dCFWh1CEzO"/>
    <hyperlink ref="AM77" r:id="rId42" display="https://t.co/VlTzY9XamV"/>
    <hyperlink ref="AM79" r:id="rId43" display="https://t.co/1SXsteBopK"/>
    <hyperlink ref="AM84" r:id="rId44" display="https://t.co/hh2yiOC02i"/>
    <hyperlink ref="AM86" r:id="rId45" display="https://t.co/Zy3Gnxk1d6"/>
    <hyperlink ref="AM87" r:id="rId46" display="https://t.co/lp0xQtxPzJ"/>
    <hyperlink ref="AM90" r:id="rId47" display="https://t.co/lFGktgDmEc"/>
    <hyperlink ref="AM92" r:id="rId48" display="https://t.co/ZyusIQP3xW"/>
    <hyperlink ref="AM93" r:id="rId49" display="https://t.co/hJgbD7mTdW"/>
    <hyperlink ref="AM94" r:id="rId50" display="https://t.co/yEBH0z9lza"/>
    <hyperlink ref="AM96" r:id="rId51" display="https://t.co/6JSdBX5hvb"/>
    <hyperlink ref="AM97" r:id="rId52" display="https://t.co/Xg1I501PIr"/>
    <hyperlink ref="AP3" r:id="rId53" display="https://pbs.twimg.com/profile_banners/14470749/1539770477"/>
    <hyperlink ref="AP5" r:id="rId54" display="https://pbs.twimg.com/profile_banners/892800143774294016/1562172731"/>
    <hyperlink ref="AP7" r:id="rId55" display="https://pbs.twimg.com/profile_banners/471741741/1559223310"/>
    <hyperlink ref="AP8" r:id="rId56" display="https://pbs.twimg.com/profile_banners/18839785/1559221352"/>
    <hyperlink ref="AP9" r:id="rId57" display="https://pbs.twimg.com/profile_banners/631781493/1552810939"/>
    <hyperlink ref="AP10" r:id="rId58" display="https://pbs.twimg.com/profile_banners/980407239943979008/1522582465"/>
    <hyperlink ref="AP12" r:id="rId59" display="https://pbs.twimg.com/profile_banners/2908790407/1527878784"/>
    <hyperlink ref="AP13" r:id="rId60" display="https://pbs.twimg.com/profile_banners/708342569269243904/1556012080"/>
    <hyperlink ref="AP14" r:id="rId61" display="https://pbs.twimg.com/profile_banners/2615586984/1410863980"/>
    <hyperlink ref="AP15" r:id="rId62" display="https://pbs.twimg.com/profile_banners/98677317/1528093706"/>
    <hyperlink ref="AP16" r:id="rId63" display="https://pbs.twimg.com/profile_banners/942470480224591872/1561053202"/>
    <hyperlink ref="AP17" r:id="rId64" display="https://pbs.twimg.com/profile_banners/1055715667226181632/1561996304"/>
    <hyperlink ref="AP18" r:id="rId65" display="https://pbs.twimg.com/profile_banners/2946399714/1562097888"/>
    <hyperlink ref="AP19" r:id="rId66" display="https://pbs.twimg.com/profile_banners/1966507722/1562379112"/>
    <hyperlink ref="AP20" r:id="rId67" display="https://pbs.twimg.com/profile_banners/813345438908620801/1548910132"/>
    <hyperlink ref="AP21" r:id="rId68" display="https://pbs.twimg.com/profile_banners/3000838099/1561197028"/>
    <hyperlink ref="AP22" r:id="rId69" display="https://pbs.twimg.com/profile_banners/309553876/1501760287"/>
    <hyperlink ref="AP23" r:id="rId70" display="https://pbs.twimg.com/profile_banners/1056850669/1558719664"/>
    <hyperlink ref="AP24" r:id="rId71" display="https://pbs.twimg.com/profile_banners/920488039/1548651160"/>
    <hyperlink ref="AP25" r:id="rId72" display="https://pbs.twimg.com/profile_banners/231033118/1561193722"/>
    <hyperlink ref="AP26" r:id="rId73" display="https://pbs.twimg.com/profile_banners/2615251201/1562331220"/>
    <hyperlink ref="AP27" r:id="rId74" display="https://pbs.twimg.com/profile_banners/1100927498/1562379229"/>
    <hyperlink ref="AP28" r:id="rId75" display="https://pbs.twimg.com/profile_banners/1072993274/1560767255"/>
    <hyperlink ref="AP32" r:id="rId76" display="https://pbs.twimg.com/profile_banners/98362607/1562220022"/>
    <hyperlink ref="AP33" r:id="rId77" display="https://pbs.twimg.com/profile_banners/733281091/1522303239"/>
    <hyperlink ref="AP34" r:id="rId78" display="https://pbs.twimg.com/profile_banners/811972460560019456/1560361219"/>
    <hyperlink ref="AP35" r:id="rId79" display="https://pbs.twimg.com/profile_banners/17537467/1559744317"/>
    <hyperlink ref="AP36" r:id="rId80" display="https://pbs.twimg.com/profile_banners/1130561844085575680/1560685903"/>
    <hyperlink ref="AP37" r:id="rId81" display="https://pbs.twimg.com/profile_banners/864202621/1545411442"/>
    <hyperlink ref="AP38" r:id="rId82" display="https://pbs.twimg.com/profile_banners/39743812/1562553690"/>
    <hyperlink ref="AP39" r:id="rId83" display="https://pbs.twimg.com/profile_banners/905773949333651456/1539066351"/>
    <hyperlink ref="AP40" r:id="rId84" display="https://pbs.twimg.com/profile_banners/1094854652275843072/1549868847"/>
    <hyperlink ref="AP41" r:id="rId85" display="https://pbs.twimg.com/profile_banners/3676126643/1442448515"/>
    <hyperlink ref="AP42" r:id="rId86" display="https://pbs.twimg.com/profile_banners/17959790/1562172360"/>
    <hyperlink ref="AP43" r:id="rId87" display="https://pbs.twimg.com/profile_banners/14206027/1493989812"/>
    <hyperlink ref="AP45" r:id="rId88" display="https://pbs.twimg.com/profile_banners/2259895735/1560933393"/>
    <hyperlink ref="AP46" r:id="rId89" display="https://pbs.twimg.com/profile_banners/1098203771505647617/1555002081"/>
    <hyperlink ref="AP47" r:id="rId90" display="https://pbs.twimg.com/profile_banners/3991108098/1562554102"/>
    <hyperlink ref="AP49" r:id="rId91" display="https://pbs.twimg.com/profile_banners/340513766/1562262550"/>
    <hyperlink ref="AP50" r:id="rId92" display="https://pbs.twimg.com/profile_banners/19103481/1562188580"/>
    <hyperlink ref="AP51" r:id="rId93" display="https://pbs.twimg.com/profile_banners/754774094780833792/1468787408"/>
    <hyperlink ref="AP52" r:id="rId94" display="https://pbs.twimg.com/profile_banners/99448420/1556209943"/>
    <hyperlink ref="AP53" r:id="rId95" display="https://pbs.twimg.com/profile_banners/2538939278/1468677549"/>
    <hyperlink ref="AP54" r:id="rId96" display="https://pbs.twimg.com/profile_banners/754205167193616384/1468652168"/>
    <hyperlink ref="AP55" r:id="rId97" display="https://pbs.twimg.com/profile_banners/257809910/1421838695"/>
    <hyperlink ref="AP56" r:id="rId98" display="https://pbs.twimg.com/profile_banners/2207379553/1438062475"/>
    <hyperlink ref="AP57" r:id="rId99" display="https://pbs.twimg.com/profile_banners/893934862997925888/1533756370"/>
    <hyperlink ref="AP58" r:id="rId100" display="https://pbs.twimg.com/profile_banners/1346439824/1559637002"/>
    <hyperlink ref="AP59" r:id="rId101" display="https://pbs.twimg.com/profile_banners/967609693567881216/1557576202"/>
    <hyperlink ref="AP60" r:id="rId102" display="https://pbs.twimg.com/profile_banners/1353662605/1403452146"/>
    <hyperlink ref="AP61" r:id="rId103" display="https://pbs.twimg.com/profile_banners/107724957/1545984616"/>
    <hyperlink ref="AP62" r:id="rId104" display="https://pbs.twimg.com/profile_banners/757111044800024576/1528819913"/>
    <hyperlink ref="AP63" r:id="rId105" display="https://pbs.twimg.com/profile_banners/561145272/1557371589"/>
    <hyperlink ref="AP66" r:id="rId106" display="https://pbs.twimg.com/profile_banners/250784913/1355493649"/>
    <hyperlink ref="AP67" r:id="rId107" display="https://pbs.twimg.com/profile_banners/2348942192/1544780389"/>
    <hyperlink ref="AP68" r:id="rId108" display="https://pbs.twimg.com/profile_banners/17797838/1482290921"/>
    <hyperlink ref="AP69" r:id="rId109" display="https://pbs.twimg.com/profile_banners/17673635/1562473121"/>
    <hyperlink ref="AP70" r:id="rId110" display="https://pbs.twimg.com/profile_banners/3459051/1562206182"/>
    <hyperlink ref="AP72" r:id="rId111" display="https://pbs.twimg.com/profile_banners/30833740/1544192723"/>
    <hyperlink ref="AP73" r:id="rId112" display="https://pbs.twimg.com/profile_banners/134758540/1562573669"/>
    <hyperlink ref="AP77" r:id="rId113" display="https://pbs.twimg.com/profile_banners/324969818/1493705070"/>
    <hyperlink ref="AP78" r:id="rId114" display="https://pbs.twimg.com/profile_banners/492137245/1445459038"/>
    <hyperlink ref="AP79" r:id="rId115" display="https://pbs.twimg.com/profile_banners/2982269822/1561995486"/>
    <hyperlink ref="AP81" r:id="rId116" display="https://pbs.twimg.com/profile_banners/48702842/1533644634"/>
    <hyperlink ref="AP82" r:id="rId117" display="https://pbs.twimg.com/profile_banners/2423923734/1492091380"/>
    <hyperlink ref="AP84" r:id="rId118" display="https://pbs.twimg.com/profile_banners/1057537632006168576/1542035047"/>
    <hyperlink ref="AP87" r:id="rId119" display="https://pbs.twimg.com/profile_banners/137780376/1562168736"/>
    <hyperlink ref="AP88" r:id="rId120" display="https://pbs.twimg.com/profile_banners/2597666894/1417100580"/>
    <hyperlink ref="AP90" r:id="rId121" display="https://pbs.twimg.com/profile_banners/1059896820/1562510074"/>
    <hyperlink ref="AP91" r:id="rId122" display="https://pbs.twimg.com/profile_banners/1047037936397627392/1559976399"/>
    <hyperlink ref="AP92" r:id="rId123" display="https://pbs.twimg.com/profile_banners/88604783/1449844028"/>
    <hyperlink ref="AP93" r:id="rId124" display="https://pbs.twimg.com/profile_banners/844890761409777664/1551070957"/>
    <hyperlink ref="AP94" r:id="rId125" display="https://pbs.twimg.com/profile_banners/1406885239/1418895265"/>
    <hyperlink ref="AP95" r:id="rId126" display="https://pbs.twimg.com/profile_banners/1652218950/1562321638"/>
    <hyperlink ref="AP96" r:id="rId127" display="https://pbs.twimg.com/profile_banners/24156068/1398771655"/>
    <hyperlink ref="AP97" r:id="rId128" display="https://pbs.twimg.com/profile_banners/3184454384/1531031755"/>
    <hyperlink ref="AP98" r:id="rId129" display="https://pbs.twimg.com/profile_banners/2347274870/1446306908"/>
    <hyperlink ref="AV3" r:id="rId130" display="http://abs.twimg.com/images/themes/theme2/bg.gif"/>
    <hyperlink ref="AV6" r:id="rId131" display="http://abs.twimg.com/images/themes/theme1/bg.png"/>
    <hyperlink ref="AV7" r:id="rId132" display="http://abs.twimg.com/images/themes/theme1/bg.png"/>
    <hyperlink ref="AV8" r:id="rId133" display="http://abs.twimg.com/images/themes/theme1/bg.png"/>
    <hyperlink ref="AV9" r:id="rId134" display="http://abs.twimg.com/images/themes/theme1/bg.png"/>
    <hyperlink ref="AV10" r:id="rId135" display="http://abs.twimg.com/images/themes/theme1/bg.png"/>
    <hyperlink ref="AV11" r:id="rId136" display="http://abs.twimg.com/images/themes/theme1/bg.png"/>
    <hyperlink ref="AV12" r:id="rId137" display="http://abs.twimg.com/images/themes/theme1/bg.png"/>
    <hyperlink ref="AV14" r:id="rId138" display="http://abs.twimg.com/images/themes/theme1/bg.png"/>
    <hyperlink ref="AV15" r:id="rId139" display="http://abs.twimg.com/images/themes/theme1/bg.png"/>
    <hyperlink ref="AV18" r:id="rId140" display="http://abs.twimg.com/images/themes/theme12/bg.gif"/>
    <hyperlink ref="AV19" r:id="rId141" display="http://abs.twimg.com/images/themes/theme15/bg.png"/>
    <hyperlink ref="AV21" r:id="rId142" display="http://abs.twimg.com/images/themes/theme1/bg.png"/>
    <hyperlink ref="AV22" r:id="rId143" display="http://abs.twimg.com/images/themes/theme1/bg.png"/>
    <hyperlink ref="AV23" r:id="rId144" display="http://abs.twimg.com/images/themes/theme1/bg.png"/>
    <hyperlink ref="AV24" r:id="rId145" display="http://abs.twimg.com/images/themes/theme15/bg.png"/>
    <hyperlink ref="AV25" r:id="rId146" display="http://abs.twimg.com/images/themes/theme6/bg.gif"/>
    <hyperlink ref="AV26" r:id="rId147" display="http://abs.twimg.com/images/themes/theme1/bg.png"/>
    <hyperlink ref="AV27" r:id="rId148" display="http://abs.twimg.com/images/themes/theme1/bg.png"/>
    <hyperlink ref="AV28" r:id="rId149" display="http://abs.twimg.com/images/themes/theme1/bg.png"/>
    <hyperlink ref="AV29" r:id="rId150" display="http://abs.twimg.com/images/themes/theme3/bg.gif"/>
    <hyperlink ref="AV30" r:id="rId151" display="http://abs.twimg.com/images/themes/theme1/bg.png"/>
    <hyperlink ref="AV32" r:id="rId152" display="http://abs.twimg.com/images/themes/theme1/bg.png"/>
    <hyperlink ref="AV33" r:id="rId153" display="http://abs.twimg.com/images/themes/theme1/bg.png"/>
    <hyperlink ref="AV34" r:id="rId154" display="http://abs.twimg.com/images/themes/theme1/bg.png"/>
    <hyperlink ref="AV35" r:id="rId155" display="http://abs.twimg.com/images/themes/theme12/bg.gif"/>
    <hyperlink ref="AV37" r:id="rId156" display="http://abs.twimg.com/images/themes/theme1/bg.png"/>
    <hyperlink ref="AV38" r:id="rId157" display="http://abs.twimg.com/images/themes/theme1/bg.png"/>
    <hyperlink ref="AV41" r:id="rId158" display="http://abs.twimg.com/images/themes/theme1/bg.png"/>
    <hyperlink ref="AV42" r:id="rId159" display="http://abs.twimg.com/images/themes/theme6/bg.gif"/>
    <hyperlink ref="AV43" r:id="rId160" display="http://abs.twimg.com/images/themes/theme1/bg.png"/>
    <hyperlink ref="AV44" r:id="rId161" display="http://abs.twimg.com/images/themes/theme1/bg.png"/>
    <hyperlink ref="AV45" r:id="rId162" display="http://abs.twimg.com/images/themes/theme1/bg.png"/>
    <hyperlink ref="AV46" r:id="rId163" display="http://abs.twimg.com/images/themes/theme1/bg.png"/>
    <hyperlink ref="AV47" r:id="rId164" display="http://abs.twimg.com/images/themes/theme1/bg.png"/>
    <hyperlink ref="AV49" r:id="rId165" display="http://abs.twimg.com/images/themes/theme1/bg.png"/>
    <hyperlink ref="AV50" r:id="rId166" display="http://abs.twimg.com/images/themes/theme14/bg.gif"/>
    <hyperlink ref="AV52" r:id="rId167" display="http://abs.twimg.com/images/themes/theme15/bg.png"/>
    <hyperlink ref="AV53" r:id="rId168" display="http://abs.twimg.com/images/themes/theme1/bg.png"/>
    <hyperlink ref="AV55" r:id="rId169" display="http://abs.twimg.com/images/themes/theme14/bg.gif"/>
    <hyperlink ref="AV56" r:id="rId170" display="http://abs.twimg.com/images/themes/theme1/bg.png"/>
    <hyperlink ref="AV58" r:id="rId171" display="http://abs.twimg.com/images/themes/theme1/bg.png"/>
    <hyperlink ref="AV60" r:id="rId172" display="http://abs.twimg.com/images/themes/theme1/bg.png"/>
    <hyperlink ref="AV61" r:id="rId173" display="http://abs.twimg.com/images/themes/theme19/bg.gif"/>
    <hyperlink ref="AV63" r:id="rId174" display="http://abs.twimg.com/images/themes/theme4/bg.gif"/>
    <hyperlink ref="AV65" r:id="rId175" display="http://abs.twimg.com/images/themes/theme1/bg.png"/>
    <hyperlink ref="AV66" r:id="rId176" display="http://abs.twimg.com/images/themes/theme10/bg.gif"/>
    <hyperlink ref="AV67" r:id="rId177" display="http://abs.twimg.com/images/themes/theme1/bg.png"/>
    <hyperlink ref="AV68" r:id="rId178" display="http://abs.twimg.com/images/themes/theme4/bg.gif"/>
    <hyperlink ref="AV69" r:id="rId179" display="http://abs.twimg.com/images/themes/theme1/bg.png"/>
    <hyperlink ref="AV70" r:id="rId180" display="http://abs.twimg.com/images/themes/theme14/bg.gif"/>
    <hyperlink ref="AV72" r:id="rId181" display="http://abs.twimg.com/images/themes/theme1/bg.png"/>
    <hyperlink ref="AV73" r:id="rId182" display="http://abs.twimg.com/images/themes/theme1/bg.png"/>
    <hyperlink ref="AV75" r:id="rId183" display="http://abs.twimg.com/images/themes/theme9/bg.gif"/>
    <hyperlink ref="AV76" r:id="rId184" display="http://abs.twimg.com/images/themes/theme1/bg.png"/>
    <hyperlink ref="AV77" r:id="rId185" display="http://abs.twimg.com/images/themes/theme1/bg.png"/>
    <hyperlink ref="AV78" r:id="rId186" display="http://abs.twimg.com/images/themes/theme16/bg.gif"/>
    <hyperlink ref="AV79" r:id="rId187" display="http://abs.twimg.com/images/themes/theme1/bg.png"/>
    <hyperlink ref="AV81" r:id="rId188" display="http://abs.twimg.com/images/themes/theme3/bg.gif"/>
    <hyperlink ref="AV82" r:id="rId189" display="http://abs.twimg.com/images/themes/theme1/bg.png"/>
    <hyperlink ref="AV87" r:id="rId190" display="http://abs.twimg.com/images/themes/theme1/bg.png"/>
    <hyperlink ref="AV88" r:id="rId191" display="http://abs.twimg.com/images/themes/theme1/bg.png"/>
    <hyperlink ref="AV90" r:id="rId192" display="http://abs.twimg.com/images/themes/theme14/bg.gif"/>
    <hyperlink ref="AV91" r:id="rId193" display="http://abs.twimg.com/images/themes/theme1/bg.png"/>
    <hyperlink ref="AV92" r:id="rId194" display="http://abs.twimg.com/images/themes/theme1/bg.png"/>
    <hyperlink ref="AV94" r:id="rId195" display="http://abs.twimg.com/images/themes/theme8/bg.gif"/>
    <hyperlink ref="AV95" r:id="rId196" display="http://abs.twimg.com/images/themes/theme2/bg.gif"/>
    <hyperlink ref="AV96" r:id="rId197" display="http://abs.twimg.com/images/themes/theme6/bg.gif"/>
    <hyperlink ref="AV97" r:id="rId198" display="http://abs.twimg.com/images/themes/theme1/bg.png"/>
    <hyperlink ref="AV98" r:id="rId199" display="http://abs.twimg.com/images/themes/theme1/bg.png"/>
    <hyperlink ref="G3" r:id="rId200" display="http://pbs.twimg.com/profile_images/763336353392173057/cJ-LmZMM_normal.jpg"/>
    <hyperlink ref="G4" r:id="rId201" display="http://pbs.twimg.com/profile_images/774138290597302272/9sTMr9Za_normal.jpg"/>
    <hyperlink ref="G5" r:id="rId202" display="http://pbs.twimg.com/profile_images/1146461647944314880/KubT-AMN_normal.jpg"/>
    <hyperlink ref="G6" r:id="rId203" display="http://abs.twimg.com/sticky/default_profile_images/default_profile_normal.png"/>
    <hyperlink ref="G7" r:id="rId204" display="http://pbs.twimg.com/profile_images/1134090740592627712/0Fp-U5-p_normal.png"/>
    <hyperlink ref="G8" r:id="rId205" display="http://pbs.twimg.com/profile_images/1134082549041393672/QbihPzrL_normal.png"/>
    <hyperlink ref="G9" r:id="rId206" display="http://pbs.twimg.com/profile_images/1105454879504400386/uYyuThQl_normal.jpg"/>
    <hyperlink ref="G10" r:id="rId207" display="http://pbs.twimg.com/profile_images/980407902409129985/r6JYf7Pi_normal.jpg"/>
    <hyperlink ref="G11" r:id="rId208" display="http://pbs.twimg.com/profile_images/1023797318552715264/VXgD9tmJ_normal.jpg"/>
    <hyperlink ref="G12" r:id="rId209" display="http://pbs.twimg.com/profile_images/1118145326660112384/qQGwfdLl_normal.jpg"/>
    <hyperlink ref="G13" r:id="rId210" display="http://pbs.twimg.com/profile_images/1119977004621713408/LUGJd4pG_normal.jpg"/>
    <hyperlink ref="G14" r:id="rId211" display="http://pbs.twimg.com/profile_images/1109035404890701824/vedDGATQ_normal.png"/>
    <hyperlink ref="G15" r:id="rId212" display="http://pbs.twimg.com/profile_images/1140277664399278080/g9NTI2wG_normal.jpg"/>
    <hyperlink ref="G16" r:id="rId213" display="http://pbs.twimg.com/profile_images/1095056664888147968/bjxsWBsR_normal.jpg"/>
    <hyperlink ref="G17" r:id="rId214" display="http://pbs.twimg.com/profile_images/1147418496818483200/nTb-2HOF_normal.jpg"/>
    <hyperlink ref="G18" r:id="rId215" display="http://pbs.twimg.com/profile_images/1111340559480827904/Lg4dYyeq_normal.jpg"/>
    <hyperlink ref="G19" r:id="rId216" display="http://pbs.twimg.com/profile_images/897636593493614592/8zMQpMbj_normal.jpg"/>
    <hyperlink ref="G20" r:id="rId217" display="http://pbs.twimg.com/profile_images/813347083251875841/87E6L3Qx_normal.jpg"/>
    <hyperlink ref="G21" r:id="rId218" display="http://pbs.twimg.com/profile_images/974563680846200832/KIZXfcEH_normal.jpg"/>
    <hyperlink ref="G22" r:id="rId219" display="http://pbs.twimg.com/profile_images/1012213722406793216/63uZpWnP_normal.jpg"/>
    <hyperlink ref="G23" r:id="rId220" display="http://pbs.twimg.com/profile_images/894885297543983104/JNdQwD8p_normal.jpg"/>
    <hyperlink ref="G24" r:id="rId221" display="http://pbs.twimg.com/profile_images/2796372681/0ff5912fbf7660a14e2e6795e4a74549_normal.jpeg"/>
    <hyperlink ref="G25" r:id="rId222" display="http://pbs.twimg.com/profile_images/974552536408444928/TVZG_9jP_normal.jpg"/>
    <hyperlink ref="G26" r:id="rId223" display="http://pbs.twimg.com/profile_images/487183345269215232/r7tkBkML_normal.jpeg"/>
    <hyperlink ref="G27" r:id="rId224" display="http://pbs.twimg.com/profile_images/1096030884937883649/9f1J7_Sa_normal.png"/>
    <hyperlink ref="G28" r:id="rId225" display="http://pbs.twimg.com/profile_images/1144145250006364161/8cXUdkXS_normal.png"/>
    <hyperlink ref="G29" r:id="rId226" display="http://pbs.twimg.com/profile_images/1135905559285325825/2mBoG6Wv_normal.jpg"/>
    <hyperlink ref="G30" r:id="rId227" display="http://pbs.twimg.com/profile_images/1144981052504432640/HR_uVuQU_normal.jpg"/>
    <hyperlink ref="G31" r:id="rId228" display="http://pbs.twimg.com/profile_images/1130050142411866112/GR9mR15D_normal.jpg"/>
    <hyperlink ref="G32" r:id="rId229" display="http://pbs.twimg.com/profile_images/973495281718198272/WTuAJVDH_normal.jpg"/>
    <hyperlink ref="G33" r:id="rId230" display="http://pbs.twimg.com/profile_images/952816833672949760/FIajsUIt_normal.jpg"/>
    <hyperlink ref="G34" r:id="rId231" display="http://pbs.twimg.com/profile_images/1067341186497736704/95V6t2w3_normal.jpg"/>
    <hyperlink ref="G35" r:id="rId232" display="http://pbs.twimg.com/profile_images/1129923643046277125/7u_N326h_normal.jpg"/>
    <hyperlink ref="G36" r:id="rId233" display="http://pbs.twimg.com/profile_images/1140225441124384768/r7b4FBco_normal.jpg"/>
    <hyperlink ref="G37" r:id="rId234" display="http://pbs.twimg.com/profile_images/1076159081801371648/tMimTuXh_normal.jpg"/>
    <hyperlink ref="G38" r:id="rId235" display="http://pbs.twimg.com/profile_images/1077844189893853184/PCBPSQVB_normal.jpg"/>
    <hyperlink ref="G39" r:id="rId236" display="http://pbs.twimg.com/profile_images/1062935004831977476/SJRmcqrz_normal.jpg"/>
    <hyperlink ref="G40" r:id="rId237" display="http://pbs.twimg.com/profile_images/1094854786971652097/m5S9eLJw_normal.jpg"/>
    <hyperlink ref="G41" r:id="rId238" display="http://pbs.twimg.com/profile_images/644173244359163904/MT8Ia0FE_normal.jpg"/>
    <hyperlink ref="G42" r:id="rId239" display="http://pbs.twimg.com/profile_images/1046329519395803137/61piLJoM_normal.jpg"/>
    <hyperlink ref="G43" r:id="rId240" display="http://pbs.twimg.com/profile_images/1016011667673636865/4R14r_62_normal.jpg"/>
    <hyperlink ref="G44" r:id="rId241" display="http://pbs.twimg.com/profile_images/924620488034344960/S72yDRef_normal.jpg"/>
    <hyperlink ref="G45" r:id="rId242" display="http://pbs.twimg.com/profile_images/1146389204580143104/Wm5RYb8F_normal.jpg"/>
    <hyperlink ref="G46" r:id="rId243" display="http://pbs.twimg.com/profile_images/1116385756505956354/eM4XV0oE_normal.jpg"/>
    <hyperlink ref="G47" r:id="rId244" display="http://pbs.twimg.com/profile_images/1017300498733387776/C5rbZDOr_normal.jpg"/>
    <hyperlink ref="G48" r:id="rId245" display="http://pbs.twimg.com/profile_images/1131361354978418688/l-RrSQx5_normal.jpg"/>
    <hyperlink ref="G49" r:id="rId246" display="http://pbs.twimg.com/profile_images/1146838373690007552/laTM_3KH_normal.jpg"/>
    <hyperlink ref="G50" r:id="rId247" display="http://pbs.twimg.com/profile_images/1045783102000230400/TPLLaqYR_normal.jpg"/>
    <hyperlink ref="G51" r:id="rId248" display="http://pbs.twimg.com/profile_images/754775216098717696/NrKVDsEf_normal.jpg"/>
    <hyperlink ref="G52" r:id="rId249" display="http://pbs.twimg.com/profile_images/1129993864566018048/05zlE_Mb_normal.jpg"/>
    <hyperlink ref="G53" r:id="rId250" display="http://pbs.twimg.com/profile_images/982650298987634689/g7BpWy0b_normal.jpg"/>
    <hyperlink ref="G54" r:id="rId251" display="http://pbs.twimg.com/profile_images/754207981970087936/8Cqso4Bl_normal.jpg"/>
    <hyperlink ref="G55" r:id="rId252" display="http://pbs.twimg.com/profile_images/949915332763947008/hFpY1ifA_normal.jpg"/>
    <hyperlink ref="G56" r:id="rId253" display="http://pbs.twimg.com/profile_images/707091225224974336/qKHdlznI_normal.jpg"/>
    <hyperlink ref="G57" r:id="rId254" display="http://pbs.twimg.com/profile_images/1027275205574459392/43Qpgo1J_normal.jpg"/>
    <hyperlink ref="G58" r:id="rId255" display="http://pbs.twimg.com/profile_images/1135878027466817536/3CgrOBQw_normal.png"/>
    <hyperlink ref="G59" r:id="rId256" display="http://pbs.twimg.com/profile_images/1071194857517998081/s0YtIsoL_normal.jpg"/>
    <hyperlink ref="G60" r:id="rId257" display="http://pbs.twimg.com/profile_images/1111312484705538048/VeNaiGPh_normal.jpg"/>
    <hyperlink ref="G61" r:id="rId258" display="http://pbs.twimg.com/profile_images/1147488203407912963/8VDAsi79_normal.jpg"/>
    <hyperlink ref="G62" r:id="rId259" display="http://pbs.twimg.com/profile_images/1006569780650786816/WlnEPD0d_normal.jpg"/>
    <hyperlink ref="G63" r:id="rId260" display="http://pbs.twimg.com/profile_images/1133222224893272064/NPXRM3kZ_normal.jpg"/>
    <hyperlink ref="G64" r:id="rId261" display="http://abs.twimg.com/sticky/default_profile_images/default_profile_normal.png"/>
    <hyperlink ref="G65" r:id="rId262" display="http://pbs.twimg.com/profile_images/644901765272371200/joMZAyFg_normal.jpg"/>
    <hyperlink ref="G66" r:id="rId263" display="http://pbs.twimg.com/profile_images/972096547939696640/jPM6woAT_normal.jpg"/>
    <hyperlink ref="G67" r:id="rId264" display="http://pbs.twimg.com/profile_images/1131974743891095557/_frGU0hO_normal.jpg"/>
    <hyperlink ref="G68" r:id="rId265" display="http://pbs.twimg.com/profile_images/501416583353626624/bMSDIYHq_normal.jpeg"/>
    <hyperlink ref="G69" r:id="rId266" display="http://pbs.twimg.com/profile_images/786768566280458240/10bMmNvU_normal.jpg"/>
    <hyperlink ref="G70" r:id="rId267" display="http://pbs.twimg.com/profile_images/1148171158816264192/fhbbxS9Y_normal.png"/>
    <hyperlink ref="G71" r:id="rId268" display="http://abs.twimg.com/sticky/default_profile_images/default_profile_normal.png"/>
    <hyperlink ref="G72" r:id="rId269" display="http://pbs.twimg.com/profile_images/1119703269482196992/D4a61KIN_normal.jpg"/>
    <hyperlink ref="G73" r:id="rId270" display="http://pbs.twimg.com/profile_images/1129666669054324736/1W_E72cn_normal.png"/>
    <hyperlink ref="G74" r:id="rId271" display="http://pbs.twimg.com/profile_images/1146463306086928385/qD-mGto4_normal.jpg"/>
    <hyperlink ref="G75" r:id="rId272" display="http://pbs.twimg.com/profile_images/876785263011287040/cgUWlhF3_normal.jpg"/>
    <hyperlink ref="G76" r:id="rId273" display="http://pbs.twimg.com/profile_images/1146007883068432384/KHiTUTCK_normal.jpg"/>
    <hyperlink ref="G77" r:id="rId274" display="http://pbs.twimg.com/profile_images/946887439020421120/hyMuq_ri_normal.jpg"/>
    <hyperlink ref="G78" r:id="rId275" display="http://pbs.twimg.com/profile_images/1088440396538044416/r7L9DjIF_normal.jpg"/>
    <hyperlink ref="G79" r:id="rId276" display="http://pbs.twimg.com/profile_images/1039023372238290944/3fd-1LkB_normal.jpg"/>
    <hyperlink ref="G80" r:id="rId277" display="http://pbs.twimg.com/profile_images/1131997681406992384/yHAy_dv3_normal.jpg"/>
    <hyperlink ref="G81" r:id="rId278" display="http://pbs.twimg.com/profile_images/951336776551030784/o-MTllBS_normal.jpg"/>
    <hyperlink ref="G82" r:id="rId279" display="http://pbs.twimg.com/profile_images/797386232905011200/-zA9PQRm_normal.jpg"/>
    <hyperlink ref="G83" r:id="rId280" display="http://abs.twimg.com/sticky/default_profile_images/default_profile_normal.png"/>
    <hyperlink ref="G84" r:id="rId281" display="http://pbs.twimg.com/profile_images/1087407154930294784/dMfwtDtI_normal.jpg"/>
    <hyperlink ref="G85" r:id="rId282" display="http://abs.twimg.com/sticky/default_profile_images/default_profile_normal.png"/>
    <hyperlink ref="G86" r:id="rId283" display="http://pbs.twimg.com/profile_images/931832716697276417/Udnk96lT_normal.jpg"/>
    <hyperlink ref="G87" r:id="rId284" display="http://pbs.twimg.com/profile_images/769893188232318976/prAWbng0_normal.jpg"/>
    <hyperlink ref="G88" r:id="rId285" display="http://pbs.twimg.com/profile_images/532077442257539072/eFrlU6qE_normal.jpeg"/>
    <hyperlink ref="G89" r:id="rId286" display="http://pbs.twimg.com/profile_images/1084759863467491328/e0G8OKQb_normal.jpg"/>
    <hyperlink ref="G90" r:id="rId287" display="http://pbs.twimg.com/profile_images/1105813603603505153/rGXIioMS_normal.png"/>
    <hyperlink ref="G91" r:id="rId288" display="http://pbs.twimg.com/profile_images/1137284024282435590/rXm6UJTI_normal.jpg"/>
    <hyperlink ref="G92" r:id="rId289" display="http://pbs.twimg.com/profile_images/675319649530064897/daLgXPTb_normal.jpg"/>
    <hyperlink ref="G93" r:id="rId290" display="http://pbs.twimg.com/profile_images/1099897436477173760/-XUfjek8_normal.jpg"/>
    <hyperlink ref="G94" r:id="rId291" display="http://pbs.twimg.com/profile_images/730659723364737024/r85D0Gvx_normal.jpg"/>
    <hyperlink ref="G95" r:id="rId292" display="http://pbs.twimg.com/profile_images/621941297704624128/3-eizzZ__normal.jpg"/>
    <hyperlink ref="G96" r:id="rId293" display="http://pbs.twimg.com/profile_images/948848968854773760/Cuilg37v_normal.jpg"/>
    <hyperlink ref="G97" r:id="rId294" display="http://pbs.twimg.com/profile_images/1128998307932467201/sMrynEl6_normal.jpg"/>
    <hyperlink ref="G98" r:id="rId295" display="http://pbs.twimg.com/profile_images/635718649672654848/MmM2nOT1_normal.jpg"/>
    <hyperlink ref="AY3" r:id="rId296" display="https://twitter.com/_socialstory"/>
    <hyperlink ref="AY4" r:id="rId297" display="https://twitter.com/karuntyagi1978"/>
    <hyperlink ref="AY5" r:id="rId298" display="https://twitter.com/kreshandinesh12"/>
    <hyperlink ref="AY6" r:id="rId299" display="https://twitter.com/esantoshkumarpa"/>
    <hyperlink ref="AY7" r:id="rId300" display="https://twitter.com/pmoindia"/>
    <hyperlink ref="AY8" r:id="rId301" display="https://twitter.com/narendramodi"/>
    <hyperlink ref="AY9" r:id="rId302" display="https://twitter.com/jeypeefarm"/>
    <hyperlink ref="AY10" r:id="rId303" display="https://twitter.com/wetamilans"/>
    <hyperlink ref="AY11" r:id="rId304" display="https://twitter.com/aim_hyd"/>
    <hyperlink ref="AY12" r:id="rId305" display="https://twitter.com/krishnathavasi"/>
    <hyperlink ref="AY13" r:id="rId306" display="https://twitter.com/grpjbf31e1s2ymc"/>
    <hyperlink ref="AY14" r:id="rId307" display="https://twitter.com/wateraidpress"/>
    <hyperlink ref="AY15" r:id="rId308" display="https://twitter.com/akshiartgupta"/>
    <hyperlink ref="AY16" r:id="rId309" display="https://twitter.com/keenpinks"/>
    <hyperlink ref="AY17" r:id="rId310" display="https://twitter.com/immanentwords"/>
    <hyperlink ref="AY18" r:id="rId311" display="https://twitter.com/dmeister89"/>
    <hyperlink ref="AY19" r:id="rId312" display="https://twitter.com/ddnewshindi"/>
    <hyperlink ref="AY20" r:id="rId313" display="https://twitter.com/mib_hindi"/>
    <hyperlink ref="AY21" r:id="rId314" display="https://twitter.com/pibhindi"/>
    <hyperlink ref="AY22" r:id="rId315" display="https://twitter.com/pibmumbai"/>
    <hyperlink ref="AY23" r:id="rId316" display="https://twitter.com/airnewsalerts"/>
    <hyperlink ref="AY24" r:id="rId317" display="https://twitter.com/mib_india"/>
    <hyperlink ref="AY25" r:id="rId318" display="https://twitter.com/pib_india"/>
    <hyperlink ref="AY26" r:id="rId319" display="https://twitter.com/moefcc"/>
    <hyperlink ref="AY27" r:id="rId320" display="https://twitter.com/ddnewslive"/>
    <hyperlink ref="AY28" r:id="rId321" display="https://twitter.com/prakashjavdekar"/>
    <hyperlink ref="AY29" r:id="rId322" display="https://twitter.com/janetnotjackson"/>
    <hyperlink ref="AY30" r:id="rId323" display="https://twitter.com/nazishhasan01"/>
    <hyperlink ref="AY31" r:id="rId324" display="https://twitter.com/teaisfuntastic1"/>
    <hyperlink ref="AY32" r:id="rId325" display="https://twitter.com/news18india"/>
    <hyperlink ref="AY33" r:id="rId326" display="https://twitter.com/nehapant19"/>
    <hyperlink ref="AY34" r:id="rId327" display="https://twitter.com/republic"/>
    <hyperlink ref="AY35" r:id="rId328" display="https://twitter.com/tarekfatah"/>
    <hyperlink ref="AY36" r:id="rId329" display="https://twitter.com/thesenathipathi"/>
    <hyperlink ref="AY37" r:id="rId330" display="https://twitter.com/rajiv_ghosh"/>
    <hyperlink ref="AY38" r:id="rId331" display="https://twitter.com/economictimes"/>
    <hyperlink ref="AY39" r:id="rId332" display="https://twitter.com/etprime_com"/>
    <hyperlink ref="AY40" r:id="rId333" display="https://twitter.com/zarunexcello"/>
    <hyperlink ref="AY41" r:id="rId334" display="https://twitter.com/queergrlkahanis"/>
    <hyperlink ref="AY42" r:id="rId335" display="https://twitter.com/rashidib"/>
    <hyperlink ref="AY43" r:id="rId336" display="https://twitter.com/zishaan"/>
    <hyperlink ref="AY44" r:id="rId337" display="https://twitter.com/sohail95624705"/>
    <hyperlink ref="AY45" r:id="rId338" display="https://twitter.com/kunalkamra88"/>
    <hyperlink ref="AY46" r:id="rId339" display="https://twitter.com/riskybitttu"/>
    <hyperlink ref="AY47" r:id="rId340" display="https://twitter.com/dt_next"/>
    <hyperlink ref="AY48" r:id="rId341" display="https://twitter.com/ali53016669"/>
    <hyperlink ref="AY49" r:id="rId342" display="https://twitter.com/rajeevsaraf9"/>
    <hyperlink ref="AY50" r:id="rId343" display="https://twitter.com/uber"/>
    <hyperlink ref="AY51" r:id="rId344" display="https://twitter.com/cabipoolchn"/>
    <hyperlink ref="AY52" r:id="rId345" display="https://twitter.com/gautamgambhir"/>
    <hyperlink ref="AY53" r:id="rId346" display="https://twitter.com/ivvanrider"/>
    <hyperlink ref="AY54" r:id="rId347" display="https://twitter.com/cabipooldel"/>
    <hyperlink ref="AY55" r:id="rId348" display="https://twitter.com/messikabeta"/>
    <hyperlink ref="AY56" r:id="rId349" display="https://twitter.com/anvaysingh"/>
    <hyperlink ref="AY57" r:id="rId350" display="https://twitter.com/devendra_46"/>
    <hyperlink ref="AY58" r:id="rId351" display="https://twitter.com/rajnathsingh"/>
    <hyperlink ref="AY59" r:id="rId352" display="https://twitter.com/ghaz_ali_"/>
    <hyperlink ref="AY60" r:id="rId353" display="https://twitter.com/nayagam_p"/>
    <hyperlink ref="AY61" r:id="rId354" display="https://twitter.com/kansaratva"/>
    <hyperlink ref="AY62" r:id="rId355" display="https://twitter.com/indicbookclub"/>
    <hyperlink ref="AY63" r:id="rId356" display="https://twitter.com/r0nshah"/>
    <hyperlink ref="AY64" r:id="rId357" display="https://twitter.com/kamath_nandini"/>
    <hyperlink ref="AY65" r:id="rId358" display="https://twitter.com/doc_20kd"/>
    <hyperlink ref="AY66" r:id="rId359" display="https://twitter.com/equateall"/>
    <hyperlink ref="AY67" r:id="rId360" display="https://twitter.com/brdshah"/>
    <hyperlink ref="AY68" r:id="rId361" display="https://twitter.com/rsriram9"/>
    <hyperlink ref="AY69" r:id="rId362" display="https://twitter.com/livemint"/>
    <hyperlink ref="AY70" r:id="rId363" display="https://twitter.com/greenpeace"/>
    <hyperlink ref="AY71" r:id="rId364" display="https://twitter.com/manindrakumarm5"/>
    <hyperlink ref="AY72" r:id="rId365" display="https://twitter.com/meeramohanty"/>
    <hyperlink ref="AY73" r:id="rId366" display="https://twitter.com/timesofindia"/>
    <hyperlink ref="AY74" r:id="rId367" display="https://twitter.com/geekyjunk"/>
    <hyperlink ref="AY75" r:id="rId368" display="https://twitter.com/httweets"/>
    <hyperlink ref="AY76" r:id="rId369" display="https://twitter.com/david_sam99"/>
    <hyperlink ref="AY77" r:id="rId370" display="https://twitter.com/kasthurishankar"/>
    <hyperlink ref="AY78" r:id="rId371" display="https://twitter.com/mythreyeeramesh"/>
    <hyperlink ref="AY79" r:id="rId372" display="https://twitter.com/thequint"/>
    <hyperlink ref="AY80" r:id="rId373" display="https://twitter.com/creatorsmixed"/>
    <hyperlink ref="AY81" r:id="rId374" display="https://twitter.com/eriksolheim"/>
    <hyperlink ref="AY82" r:id="rId375" display="https://twitter.com/kilimandege"/>
    <hyperlink ref="AY83" r:id="rId376" display="https://twitter.com/balasibra108"/>
    <hyperlink ref="AY84" r:id="rId377" display="https://twitter.com/karunagopal1"/>
    <hyperlink ref="AY85" r:id="rId378" display="https://twitter.com/abhinavsurana1"/>
    <hyperlink ref="AY86" r:id="rId379" display="https://twitter.com/mygovmaha"/>
    <hyperlink ref="AY87" r:id="rId380" display="https://twitter.com/dev_fadnavis"/>
    <hyperlink ref="AY88" r:id="rId381" display="https://twitter.com/cmomaharashtra"/>
    <hyperlink ref="AY89" r:id="rId382" display="https://twitter.com/priyank018"/>
    <hyperlink ref="AY90" r:id="rId383" display="https://twitter.com/thanthitv"/>
    <hyperlink ref="AY91" r:id="rId384" display="https://twitter.com/kalaignarnews"/>
    <hyperlink ref="AY92" r:id="rId385" display="https://twitter.com/chennaiweather"/>
    <hyperlink ref="AY93" r:id="rId386" display="https://twitter.com/cmotamilnadu"/>
    <hyperlink ref="AY94" r:id="rId387" display="https://twitter.com/chennaipolice_"/>
    <hyperlink ref="AY95" r:id="rId388" display="https://twitter.com/ekboondhpani"/>
    <hyperlink ref="AY96" r:id="rId389" display="https://twitter.com/ravikr"/>
    <hyperlink ref="AY97" r:id="rId390" display="https://twitter.com/nidhi"/>
    <hyperlink ref="AY98" r:id="rId391" display="https://twitter.com/vashisth_sagar"/>
  </hyperlinks>
  <printOptions/>
  <pageMargins left="0.7" right="0.7" top="0.75" bottom="0.75" header="0.3" footer="0.3"/>
  <pageSetup horizontalDpi="600" verticalDpi="600" orientation="portrait" r:id="rId396"/>
  <drawing r:id="rId395"/>
  <legacyDrawing r:id="rId393"/>
  <tableParts>
    <tablePart r:id="rId3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1362</v>
      </c>
      <c r="Z2" s="13" t="s">
        <v>1375</v>
      </c>
      <c r="AA2" s="13" t="s">
        <v>1405</v>
      </c>
      <c r="AB2" s="13" t="s">
        <v>1473</v>
      </c>
      <c r="AC2" s="13" t="s">
        <v>1555</v>
      </c>
      <c r="AD2" s="13" t="s">
        <v>1590</v>
      </c>
      <c r="AE2" s="13" t="s">
        <v>1593</v>
      </c>
      <c r="AF2" s="13" t="s">
        <v>1614</v>
      </c>
      <c r="AG2" s="67" t="s">
        <v>1897</v>
      </c>
      <c r="AH2" s="67" t="s">
        <v>1898</v>
      </c>
      <c r="AI2" s="67" t="s">
        <v>1899</v>
      </c>
      <c r="AJ2" s="67" t="s">
        <v>1900</v>
      </c>
      <c r="AK2" s="67" t="s">
        <v>1901</v>
      </c>
      <c r="AL2" s="67" t="s">
        <v>1902</v>
      </c>
      <c r="AM2" s="67" t="s">
        <v>1903</v>
      </c>
      <c r="AN2" s="67" t="s">
        <v>1904</v>
      </c>
      <c r="AO2" s="67" t="s">
        <v>1907</v>
      </c>
    </row>
    <row r="3" spans="1:41" ht="15">
      <c r="A3" s="127" t="s">
        <v>1294</v>
      </c>
      <c r="B3" s="128" t="s">
        <v>1318</v>
      </c>
      <c r="C3" s="128" t="s">
        <v>56</v>
      </c>
      <c r="D3" s="119"/>
      <c r="E3" s="118"/>
      <c r="F3" s="120" t="s">
        <v>1912</v>
      </c>
      <c r="G3" s="121"/>
      <c r="H3" s="121"/>
      <c r="I3" s="122">
        <v>3</v>
      </c>
      <c r="J3" s="123"/>
      <c r="K3" s="51">
        <v>13</v>
      </c>
      <c r="L3" s="51">
        <v>13</v>
      </c>
      <c r="M3" s="51">
        <v>0</v>
      </c>
      <c r="N3" s="51">
        <v>13</v>
      </c>
      <c r="O3" s="51">
        <v>13</v>
      </c>
      <c r="P3" s="52" t="s">
        <v>1908</v>
      </c>
      <c r="Q3" s="52" t="s">
        <v>1908</v>
      </c>
      <c r="R3" s="51">
        <v>13</v>
      </c>
      <c r="S3" s="51">
        <v>13</v>
      </c>
      <c r="T3" s="51">
        <v>1</v>
      </c>
      <c r="U3" s="51">
        <v>1</v>
      </c>
      <c r="V3" s="51">
        <v>0</v>
      </c>
      <c r="W3" s="52">
        <v>0</v>
      </c>
      <c r="X3" s="52">
        <v>0</v>
      </c>
      <c r="Y3" s="85" t="s">
        <v>1363</v>
      </c>
      <c r="Z3" s="85" t="s">
        <v>1376</v>
      </c>
      <c r="AA3" s="85" t="s">
        <v>1406</v>
      </c>
      <c r="AB3" s="91" t="s">
        <v>1474</v>
      </c>
      <c r="AC3" s="91" t="s">
        <v>1556</v>
      </c>
      <c r="AD3" s="91"/>
      <c r="AE3" s="91"/>
      <c r="AF3" s="91" t="s">
        <v>1615</v>
      </c>
      <c r="AG3" s="133">
        <v>9</v>
      </c>
      <c r="AH3" s="136">
        <v>1.9867549668874172</v>
      </c>
      <c r="AI3" s="133">
        <v>25</v>
      </c>
      <c r="AJ3" s="136">
        <v>5.518763796909492</v>
      </c>
      <c r="AK3" s="133">
        <v>0</v>
      </c>
      <c r="AL3" s="136">
        <v>0</v>
      </c>
      <c r="AM3" s="133">
        <v>419</v>
      </c>
      <c r="AN3" s="136">
        <v>92.49448123620309</v>
      </c>
      <c r="AO3" s="133">
        <v>453</v>
      </c>
    </row>
    <row r="4" spans="1:41" ht="15">
      <c r="A4" s="127" t="s">
        <v>1295</v>
      </c>
      <c r="B4" s="128" t="s">
        <v>1319</v>
      </c>
      <c r="C4" s="128" t="s">
        <v>56</v>
      </c>
      <c r="D4" s="124"/>
      <c r="E4" s="101"/>
      <c r="F4" s="104" t="s">
        <v>1913</v>
      </c>
      <c r="G4" s="108"/>
      <c r="H4" s="108"/>
      <c r="I4" s="125">
        <v>4</v>
      </c>
      <c r="J4" s="111"/>
      <c r="K4" s="51">
        <v>11</v>
      </c>
      <c r="L4" s="51">
        <v>10</v>
      </c>
      <c r="M4" s="51">
        <v>0</v>
      </c>
      <c r="N4" s="51">
        <v>10</v>
      </c>
      <c r="O4" s="51">
        <v>0</v>
      </c>
      <c r="P4" s="52">
        <v>0</v>
      </c>
      <c r="Q4" s="52">
        <v>0</v>
      </c>
      <c r="R4" s="51">
        <v>1</v>
      </c>
      <c r="S4" s="51">
        <v>0</v>
      </c>
      <c r="T4" s="51">
        <v>11</v>
      </c>
      <c r="U4" s="51">
        <v>10</v>
      </c>
      <c r="V4" s="51">
        <v>2</v>
      </c>
      <c r="W4" s="52">
        <v>1.652893</v>
      </c>
      <c r="X4" s="52">
        <v>0.09090909090909091</v>
      </c>
      <c r="Y4" s="85"/>
      <c r="Z4" s="85"/>
      <c r="AA4" s="85" t="s">
        <v>386</v>
      </c>
      <c r="AB4" s="91" t="s">
        <v>1424</v>
      </c>
      <c r="AC4" s="91" t="s">
        <v>579</v>
      </c>
      <c r="AD4" s="91" t="s">
        <v>278</v>
      </c>
      <c r="AE4" s="91" t="s">
        <v>1594</v>
      </c>
      <c r="AF4" s="91" t="s">
        <v>1616</v>
      </c>
      <c r="AG4" s="133">
        <v>4</v>
      </c>
      <c r="AH4" s="136">
        <v>8.695652173913043</v>
      </c>
      <c r="AI4" s="133">
        <v>0</v>
      </c>
      <c r="AJ4" s="136">
        <v>0</v>
      </c>
      <c r="AK4" s="133">
        <v>0</v>
      </c>
      <c r="AL4" s="136">
        <v>0</v>
      </c>
      <c r="AM4" s="133">
        <v>42</v>
      </c>
      <c r="AN4" s="136">
        <v>91.30434782608695</v>
      </c>
      <c r="AO4" s="133">
        <v>46</v>
      </c>
    </row>
    <row r="5" spans="1:41" ht="15">
      <c r="A5" s="127" t="s">
        <v>1296</v>
      </c>
      <c r="B5" s="128" t="s">
        <v>1320</v>
      </c>
      <c r="C5" s="128" t="s">
        <v>56</v>
      </c>
      <c r="D5" s="124"/>
      <c r="E5" s="101"/>
      <c r="F5" s="104" t="s">
        <v>1914</v>
      </c>
      <c r="G5" s="108"/>
      <c r="H5" s="108"/>
      <c r="I5" s="125">
        <v>5</v>
      </c>
      <c r="J5" s="111"/>
      <c r="K5" s="51">
        <v>8</v>
      </c>
      <c r="L5" s="51">
        <v>14</v>
      </c>
      <c r="M5" s="51">
        <v>0</v>
      </c>
      <c r="N5" s="51">
        <v>14</v>
      </c>
      <c r="O5" s="51">
        <v>0</v>
      </c>
      <c r="P5" s="52">
        <v>0.07692307692307693</v>
      </c>
      <c r="Q5" s="52">
        <v>0.14285714285714285</v>
      </c>
      <c r="R5" s="51">
        <v>1</v>
      </c>
      <c r="S5" s="51">
        <v>0</v>
      </c>
      <c r="T5" s="51">
        <v>8</v>
      </c>
      <c r="U5" s="51">
        <v>14</v>
      </c>
      <c r="V5" s="51">
        <v>2</v>
      </c>
      <c r="W5" s="52">
        <v>1.34375</v>
      </c>
      <c r="X5" s="52">
        <v>0.25</v>
      </c>
      <c r="Y5" s="85" t="s">
        <v>367</v>
      </c>
      <c r="Z5" s="85" t="s">
        <v>379</v>
      </c>
      <c r="AA5" s="85"/>
      <c r="AB5" s="91" t="s">
        <v>1475</v>
      </c>
      <c r="AC5" s="91" t="s">
        <v>1557</v>
      </c>
      <c r="AD5" s="91"/>
      <c r="AE5" s="91" t="s">
        <v>1595</v>
      </c>
      <c r="AF5" s="91" t="s">
        <v>1617</v>
      </c>
      <c r="AG5" s="133">
        <v>0</v>
      </c>
      <c r="AH5" s="136">
        <v>0</v>
      </c>
      <c r="AI5" s="133">
        <v>24</v>
      </c>
      <c r="AJ5" s="136">
        <v>16.783216783216783</v>
      </c>
      <c r="AK5" s="133">
        <v>0</v>
      </c>
      <c r="AL5" s="136">
        <v>0</v>
      </c>
      <c r="AM5" s="133">
        <v>119</v>
      </c>
      <c r="AN5" s="136">
        <v>83.21678321678321</v>
      </c>
      <c r="AO5" s="133">
        <v>143</v>
      </c>
    </row>
    <row r="6" spans="1:41" ht="15">
      <c r="A6" s="127" t="s">
        <v>1297</v>
      </c>
      <c r="B6" s="128" t="s">
        <v>1321</v>
      </c>
      <c r="C6" s="128" t="s">
        <v>56</v>
      </c>
      <c r="D6" s="124"/>
      <c r="E6" s="101"/>
      <c r="F6" s="104" t="s">
        <v>1915</v>
      </c>
      <c r="G6" s="108"/>
      <c r="H6" s="108"/>
      <c r="I6" s="125">
        <v>6</v>
      </c>
      <c r="J6" s="111"/>
      <c r="K6" s="51">
        <v>7</v>
      </c>
      <c r="L6" s="51">
        <v>6</v>
      </c>
      <c r="M6" s="51">
        <v>0</v>
      </c>
      <c r="N6" s="51">
        <v>6</v>
      </c>
      <c r="O6" s="51">
        <v>0</v>
      </c>
      <c r="P6" s="52">
        <v>0</v>
      </c>
      <c r="Q6" s="52">
        <v>0</v>
      </c>
      <c r="R6" s="51">
        <v>1</v>
      </c>
      <c r="S6" s="51">
        <v>0</v>
      </c>
      <c r="T6" s="51">
        <v>7</v>
      </c>
      <c r="U6" s="51">
        <v>6</v>
      </c>
      <c r="V6" s="51">
        <v>2</v>
      </c>
      <c r="W6" s="52">
        <v>1.469388</v>
      </c>
      <c r="X6" s="52">
        <v>0.14285714285714285</v>
      </c>
      <c r="Y6" s="85"/>
      <c r="Z6" s="85"/>
      <c r="AA6" s="85"/>
      <c r="AB6" s="91" t="s">
        <v>1476</v>
      </c>
      <c r="AC6" s="91" t="s">
        <v>1558</v>
      </c>
      <c r="AD6" s="91"/>
      <c r="AE6" s="91" t="s">
        <v>1596</v>
      </c>
      <c r="AF6" s="91" t="s">
        <v>1618</v>
      </c>
      <c r="AG6" s="133">
        <v>2</v>
      </c>
      <c r="AH6" s="136">
        <v>3.1746031746031744</v>
      </c>
      <c r="AI6" s="133">
        <v>8</v>
      </c>
      <c r="AJ6" s="136">
        <v>12.698412698412698</v>
      </c>
      <c r="AK6" s="133">
        <v>0</v>
      </c>
      <c r="AL6" s="136">
        <v>0</v>
      </c>
      <c r="AM6" s="133">
        <v>53</v>
      </c>
      <c r="AN6" s="136">
        <v>84.12698412698413</v>
      </c>
      <c r="AO6" s="133">
        <v>63</v>
      </c>
    </row>
    <row r="7" spans="1:41" ht="15">
      <c r="A7" s="127" t="s">
        <v>1298</v>
      </c>
      <c r="B7" s="128" t="s">
        <v>1322</v>
      </c>
      <c r="C7" s="128" t="s">
        <v>56</v>
      </c>
      <c r="D7" s="124"/>
      <c r="E7" s="101"/>
      <c r="F7" s="104" t="s">
        <v>1916</v>
      </c>
      <c r="G7" s="108"/>
      <c r="H7" s="108"/>
      <c r="I7" s="125">
        <v>7</v>
      </c>
      <c r="J7" s="111"/>
      <c r="K7" s="51">
        <v>6</v>
      </c>
      <c r="L7" s="51">
        <v>8</v>
      </c>
      <c r="M7" s="51">
        <v>0</v>
      </c>
      <c r="N7" s="51">
        <v>8</v>
      </c>
      <c r="O7" s="51">
        <v>0</v>
      </c>
      <c r="P7" s="52">
        <v>0</v>
      </c>
      <c r="Q7" s="52">
        <v>0</v>
      </c>
      <c r="R7" s="51">
        <v>1</v>
      </c>
      <c r="S7" s="51">
        <v>0</v>
      </c>
      <c r="T7" s="51">
        <v>6</v>
      </c>
      <c r="U7" s="51">
        <v>8</v>
      </c>
      <c r="V7" s="51">
        <v>3</v>
      </c>
      <c r="W7" s="52">
        <v>1.333333</v>
      </c>
      <c r="X7" s="52">
        <v>0.26666666666666666</v>
      </c>
      <c r="Y7" s="85"/>
      <c r="Z7" s="85"/>
      <c r="AA7" s="85"/>
      <c r="AB7" s="91" t="s">
        <v>1477</v>
      </c>
      <c r="AC7" s="91" t="s">
        <v>1559</v>
      </c>
      <c r="AD7" s="91" t="s">
        <v>1591</v>
      </c>
      <c r="AE7" s="91" t="s">
        <v>1597</v>
      </c>
      <c r="AF7" s="91" t="s">
        <v>1619</v>
      </c>
      <c r="AG7" s="133">
        <v>5</v>
      </c>
      <c r="AH7" s="136">
        <v>3.225806451612903</v>
      </c>
      <c r="AI7" s="133">
        <v>13</v>
      </c>
      <c r="AJ7" s="136">
        <v>8.387096774193548</v>
      </c>
      <c r="AK7" s="133">
        <v>0</v>
      </c>
      <c r="AL7" s="136">
        <v>0</v>
      </c>
      <c r="AM7" s="133">
        <v>137</v>
      </c>
      <c r="AN7" s="136">
        <v>88.38709677419355</v>
      </c>
      <c r="AO7" s="133">
        <v>155</v>
      </c>
    </row>
    <row r="8" spans="1:41" ht="15">
      <c r="A8" s="127" t="s">
        <v>1299</v>
      </c>
      <c r="B8" s="128" t="s">
        <v>1323</v>
      </c>
      <c r="C8" s="128" t="s">
        <v>56</v>
      </c>
      <c r="D8" s="124"/>
      <c r="E8" s="101"/>
      <c r="F8" s="104" t="s">
        <v>1917</v>
      </c>
      <c r="G8" s="108"/>
      <c r="H8" s="108"/>
      <c r="I8" s="125">
        <v>8</v>
      </c>
      <c r="J8" s="111"/>
      <c r="K8" s="51">
        <v>5</v>
      </c>
      <c r="L8" s="51">
        <v>4</v>
      </c>
      <c r="M8" s="51">
        <v>2</v>
      </c>
      <c r="N8" s="51">
        <v>6</v>
      </c>
      <c r="O8" s="51">
        <v>1</v>
      </c>
      <c r="P8" s="52">
        <v>0</v>
      </c>
      <c r="Q8" s="52">
        <v>0</v>
      </c>
      <c r="R8" s="51">
        <v>1</v>
      </c>
      <c r="S8" s="51">
        <v>0</v>
      </c>
      <c r="T8" s="51">
        <v>5</v>
      </c>
      <c r="U8" s="51">
        <v>6</v>
      </c>
      <c r="V8" s="51">
        <v>2</v>
      </c>
      <c r="W8" s="52">
        <v>1.28</v>
      </c>
      <c r="X8" s="52">
        <v>0.2</v>
      </c>
      <c r="Y8" s="85"/>
      <c r="Z8" s="85"/>
      <c r="AA8" s="85" t="s">
        <v>388</v>
      </c>
      <c r="AB8" s="91" t="s">
        <v>1478</v>
      </c>
      <c r="AC8" s="91" t="s">
        <v>1560</v>
      </c>
      <c r="AD8" s="91" t="s">
        <v>282</v>
      </c>
      <c r="AE8" s="91" t="s">
        <v>1598</v>
      </c>
      <c r="AF8" s="91" t="s">
        <v>1620</v>
      </c>
      <c r="AG8" s="133">
        <v>3</v>
      </c>
      <c r="AH8" s="136">
        <v>2.0547945205479454</v>
      </c>
      <c r="AI8" s="133">
        <v>15</v>
      </c>
      <c r="AJ8" s="136">
        <v>10.273972602739725</v>
      </c>
      <c r="AK8" s="133">
        <v>0</v>
      </c>
      <c r="AL8" s="136">
        <v>0</v>
      </c>
      <c r="AM8" s="133">
        <v>128</v>
      </c>
      <c r="AN8" s="136">
        <v>87.67123287671232</v>
      </c>
      <c r="AO8" s="133">
        <v>146</v>
      </c>
    </row>
    <row r="9" spans="1:41" ht="15">
      <c r="A9" s="127" t="s">
        <v>1300</v>
      </c>
      <c r="B9" s="128" t="s">
        <v>1324</v>
      </c>
      <c r="C9" s="128" t="s">
        <v>56</v>
      </c>
      <c r="D9" s="124"/>
      <c r="E9" s="101"/>
      <c r="F9" s="104" t="s">
        <v>1918</v>
      </c>
      <c r="G9" s="108"/>
      <c r="H9" s="108"/>
      <c r="I9" s="125">
        <v>9</v>
      </c>
      <c r="J9" s="111"/>
      <c r="K9" s="51">
        <v>5</v>
      </c>
      <c r="L9" s="51">
        <v>5</v>
      </c>
      <c r="M9" s="51">
        <v>0</v>
      </c>
      <c r="N9" s="51">
        <v>5</v>
      </c>
      <c r="O9" s="51">
        <v>0</v>
      </c>
      <c r="P9" s="52">
        <v>0</v>
      </c>
      <c r="Q9" s="52">
        <v>0</v>
      </c>
      <c r="R9" s="51">
        <v>1</v>
      </c>
      <c r="S9" s="51">
        <v>0</v>
      </c>
      <c r="T9" s="51">
        <v>5</v>
      </c>
      <c r="U9" s="51">
        <v>5</v>
      </c>
      <c r="V9" s="51">
        <v>3</v>
      </c>
      <c r="W9" s="52">
        <v>1.36</v>
      </c>
      <c r="X9" s="52">
        <v>0.25</v>
      </c>
      <c r="Y9" s="85"/>
      <c r="Z9" s="85"/>
      <c r="AA9" s="85"/>
      <c r="AB9" s="91" t="s">
        <v>1479</v>
      </c>
      <c r="AC9" s="91" t="s">
        <v>1561</v>
      </c>
      <c r="AD9" s="91" t="s">
        <v>1592</v>
      </c>
      <c r="AE9" s="91" t="s">
        <v>1599</v>
      </c>
      <c r="AF9" s="91" t="s">
        <v>1621</v>
      </c>
      <c r="AG9" s="133">
        <v>5</v>
      </c>
      <c r="AH9" s="136">
        <v>4.201680672268908</v>
      </c>
      <c r="AI9" s="133">
        <v>1</v>
      </c>
      <c r="AJ9" s="136">
        <v>0.8403361344537815</v>
      </c>
      <c r="AK9" s="133">
        <v>0</v>
      </c>
      <c r="AL9" s="136">
        <v>0</v>
      </c>
      <c r="AM9" s="133">
        <v>113</v>
      </c>
      <c r="AN9" s="136">
        <v>94.95798319327731</v>
      </c>
      <c r="AO9" s="133">
        <v>119</v>
      </c>
    </row>
    <row r="10" spans="1:41" ht="14.25" customHeight="1">
      <c r="A10" s="127" t="s">
        <v>1301</v>
      </c>
      <c r="B10" s="128" t="s">
        <v>1325</v>
      </c>
      <c r="C10" s="128" t="s">
        <v>56</v>
      </c>
      <c r="D10" s="124"/>
      <c r="E10" s="101"/>
      <c r="F10" s="104" t="s">
        <v>1919</v>
      </c>
      <c r="G10" s="108"/>
      <c r="H10" s="108"/>
      <c r="I10" s="125">
        <v>10</v>
      </c>
      <c r="J10" s="111"/>
      <c r="K10" s="51">
        <v>4</v>
      </c>
      <c r="L10" s="51">
        <v>3</v>
      </c>
      <c r="M10" s="51">
        <v>0</v>
      </c>
      <c r="N10" s="51">
        <v>3</v>
      </c>
      <c r="O10" s="51">
        <v>0</v>
      </c>
      <c r="P10" s="52">
        <v>0</v>
      </c>
      <c r="Q10" s="52">
        <v>0</v>
      </c>
      <c r="R10" s="51">
        <v>1</v>
      </c>
      <c r="S10" s="51">
        <v>0</v>
      </c>
      <c r="T10" s="51">
        <v>4</v>
      </c>
      <c r="U10" s="51">
        <v>3</v>
      </c>
      <c r="V10" s="51">
        <v>2</v>
      </c>
      <c r="W10" s="52">
        <v>1.125</v>
      </c>
      <c r="X10" s="52">
        <v>0.25</v>
      </c>
      <c r="Y10" s="85"/>
      <c r="Z10" s="85"/>
      <c r="AA10" s="85" t="s">
        <v>397</v>
      </c>
      <c r="AB10" s="91" t="s">
        <v>1480</v>
      </c>
      <c r="AC10" s="91" t="s">
        <v>579</v>
      </c>
      <c r="AD10" s="91"/>
      <c r="AE10" s="91" t="s">
        <v>1600</v>
      </c>
      <c r="AF10" s="91" t="s">
        <v>1622</v>
      </c>
      <c r="AG10" s="133">
        <v>0</v>
      </c>
      <c r="AH10" s="136">
        <v>0</v>
      </c>
      <c r="AI10" s="133">
        <v>2</v>
      </c>
      <c r="AJ10" s="136">
        <v>6.25</v>
      </c>
      <c r="AK10" s="133">
        <v>0</v>
      </c>
      <c r="AL10" s="136">
        <v>0</v>
      </c>
      <c r="AM10" s="133">
        <v>30</v>
      </c>
      <c r="AN10" s="136">
        <v>93.75</v>
      </c>
      <c r="AO10" s="133">
        <v>32</v>
      </c>
    </row>
    <row r="11" spans="1:41" ht="15">
      <c r="A11" s="127" t="s">
        <v>1302</v>
      </c>
      <c r="B11" s="128" t="s">
        <v>1326</v>
      </c>
      <c r="C11" s="128" t="s">
        <v>56</v>
      </c>
      <c r="D11" s="124"/>
      <c r="E11" s="101"/>
      <c r="F11" s="104" t="s">
        <v>1920</v>
      </c>
      <c r="G11" s="108"/>
      <c r="H11" s="108"/>
      <c r="I11" s="125">
        <v>11</v>
      </c>
      <c r="J11" s="111"/>
      <c r="K11" s="51">
        <v>4</v>
      </c>
      <c r="L11" s="51">
        <v>3</v>
      </c>
      <c r="M11" s="51">
        <v>0</v>
      </c>
      <c r="N11" s="51">
        <v>3</v>
      </c>
      <c r="O11" s="51">
        <v>0</v>
      </c>
      <c r="P11" s="52">
        <v>0</v>
      </c>
      <c r="Q11" s="52">
        <v>0</v>
      </c>
      <c r="R11" s="51">
        <v>1</v>
      </c>
      <c r="S11" s="51">
        <v>0</v>
      </c>
      <c r="T11" s="51">
        <v>4</v>
      </c>
      <c r="U11" s="51">
        <v>3</v>
      </c>
      <c r="V11" s="51">
        <v>2</v>
      </c>
      <c r="W11" s="52">
        <v>1.125</v>
      </c>
      <c r="X11" s="52">
        <v>0.25</v>
      </c>
      <c r="Y11" s="85"/>
      <c r="Z11" s="85"/>
      <c r="AA11" s="85"/>
      <c r="AB11" s="91" t="s">
        <v>1481</v>
      </c>
      <c r="AC11" s="91" t="s">
        <v>579</v>
      </c>
      <c r="AD11" s="91" t="s">
        <v>285</v>
      </c>
      <c r="AE11" s="91" t="s">
        <v>1601</v>
      </c>
      <c r="AF11" s="91" t="s">
        <v>1623</v>
      </c>
      <c r="AG11" s="133">
        <v>3</v>
      </c>
      <c r="AH11" s="136">
        <v>6.521739130434782</v>
      </c>
      <c r="AI11" s="133">
        <v>1</v>
      </c>
      <c r="AJ11" s="136">
        <v>2.1739130434782608</v>
      </c>
      <c r="AK11" s="133">
        <v>0</v>
      </c>
      <c r="AL11" s="136">
        <v>0</v>
      </c>
      <c r="AM11" s="133">
        <v>42</v>
      </c>
      <c r="AN11" s="136">
        <v>91.30434782608695</v>
      </c>
      <c r="AO11" s="133">
        <v>46</v>
      </c>
    </row>
    <row r="12" spans="1:41" ht="15">
      <c r="A12" s="127" t="s">
        <v>1303</v>
      </c>
      <c r="B12" s="128" t="s">
        <v>1327</v>
      </c>
      <c r="C12" s="128" t="s">
        <v>56</v>
      </c>
      <c r="D12" s="124"/>
      <c r="E12" s="101"/>
      <c r="F12" s="104" t="s">
        <v>1303</v>
      </c>
      <c r="G12" s="108"/>
      <c r="H12" s="108"/>
      <c r="I12" s="125">
        <v>12</v>
      </c>
      <c r="J12" s="111"/>
      <c r="K12" s="51">
        <v>3</v>
      </c>
      <c r="L12" s="51">
        <v>2</v>
      </c>
      <c r="M12" s="51">
        <v>0</v>
      </c>
      <c r="N12" s="51">
        <v>2</v>
      </c>
      <c r="O12" s="51">
        <v>0</v>
      </c>
      <c r="P12" s="52">
        <v>0</v>
      </c>
      <c r="Q12" s="52">
        <v>0</v>
      </c>
      <c r="R12" s="51">
        <v>1</v>
      </c>
      <c r="S12" s="51">
        <v>0</v>
      </c>
      <c r="T12" s="51">
        <v>3</v>
      </c>
      <c r="U12" s="51">
        <v>2</v>
      </c>
      <c r="V12" s="51">
        <v>2</v>
      </c>
      <c r="W12" s="52">
        <v>0.888889</v>
      </c>
      <c r="X12" s="52">
        <v>0.3333333333333333</v>
      </c>
      <c r="Y12" s="85" t="s">
        <v>368</v>
      </c>
      <c r="Z12" s="85" t="s">
        <v>380</v>
      </c>
      <c r="AA12" s="85" t="s">
        <v>394</v>
      </c>
      <c r="AB12" s="91" t="s">
        <v>579</v>
      </c>
      <c r="AC12" s="91" t="s">
        <v>579</v>
      </c>
      <c r="AD12" s="91"/>
      <c r="AE12" s="91" t="s">
        <v>1602</v>
      </c>
      <c r="AF12" s="91" t="s">
        <v>1624</v>
      </c>
      <c r="AG12" s="133">
        <v>0</v>
      </c>
      <c r="AH12" s="136">
        <v>0</v>
      </c>
      <c r="AI12" s="133">
        <v>0</v>
      </c>
      <c r="AJ12" s="136">
        <v>0</v>
      </c>
      <c r="AK12" s="133">
        <v>0</v>
      </c>
      <c r="AL12" s="136">
        <v>0</v>
      </c>
      <c r="AM12" s="133">
        <v>31</v>
      </c>
      <c r="AN12" s="136">
        <v>100</v>
      </c>
      <c r="AO12" s="133">
        <v>31</v>
      </c>
    </row>
    <row r="13" spans="1:41" ht="15">
      <c r="A13" s="127" t="s">
        <v>1304</v>
      </c>
      <c r="B13" s="128" t="s">
        <v>1328</v>
      </c>
      <c r="C13" s="128" t="s">
        <v>56</v>
      </c>
      <c r="D13" s="124"/>
      <c r="E13" s="101"/>
      <c r="F13" s="104" t="s">
        <v>1921</v>
      </c>
      <c r="G13" s="108"/>
      <c r="H13" s="108"/>
      <c r="I13" s="125">
        <v>13</v>
      </c>
      <c r="J13" s="111"/>
      <c r="K13" s="51">
        <v>3</v>
      </c>
      <c r="L13" s="51">
        <v>3</v>
      </c>
      <c r="M13" s="51">
        <v>0</v>
      </c>
      <c r="N13" s="51">
        <v>3</v>
      </c>
      <c r="O13" s="51">
        <v>1</v>
      </c>
      <c r="P13" s="52">
        <v>0</v>
      </c>
      <c r="Q13" s="52">
        <v>0</v>
      </c>
      <c r="R13" s="51">
        <v>1</v>
      </c>
      <c r="S13" s="51">
        <v>0</v>
      </c>
      <c r="T13" s="51">
        <v>3</v>
      </c>
      <c r="U13" s="51">
        <v>3</v>
      </c>
      <c r="V13" s="51">
        <v>2</v>
      </c>
      <c r="W13" s="52">
        <v>0.888889</v>
      </c>
      <c r="X13" s="52">
        <v>0.3333333333333333</v>
      </c>
      <c r="Y13" s="85"/>
      <c r="Z13" s="85"/>
      <c r="AA13" s="85" t="s">
        <v>393</v>
      </c>
      <c r="AB13" s="91" t="s">
        <v>1482</v>
      </c>
      <c r="AC13" s="91" t="s">
        <v>1562</v>
      </c>
      <c r="AD13" s="91"/>
      <c r="AE13" s="91" t="s">
        <v>242</v>
      </c>
      <c r="AF13" s="91" t="s">
        <v>1625</v>
      </c>
      <c r="AG13" s="133">
        <v>1</v>
      </c>
      <c r="AH13" s="136">
        <v>1.2658227848101267</v>
      </c>
      <c r="AI13" s="133">
        <v>3</v>
      </c>
      <c r="AJ13" s="136">
        <v>3.7974683544303796</v>
      </c>
      <c r="AK13" s="133">
        <v>0</v>
      </c>
      <c r="AL13" s="136">
        <v>0</v>
      </c>
      <c r="AM13" s="133">
        <v>75</v>
      </c>
      <c r="AN13" s="136">
        <v>94.9367088607595</v>
      </c>
      <c r="AO13" s="133">
        <v>79</v>
      </c>
    </row>
    <row r="14" spans="1:41" ht="15">
      <c r="A14" s="127" t="s">
        <v>1305</v>
      </c>
      <c r="B14" s="128" t="s">
        <v>1329</v>
      </c>
      <c r="C14" s="128" t="s">
        <v>56</v>
      </c>
      <c r="D14" s="124"/>
      <c r="E14" s="101"/>
      <c r="F14" s="104" t="s">
        <v>1922</v>
      </c>
      <c r="G14" s="108"/>
      <c r="H14" s="108"/>
      <c r="I14" s="125">
        <v>14</v>
      </c>
      <c r="J14" s="111"/>
      <c r="K14" s="51">
        <v>3</v>
      </c>
      <c r="L14" s="51">
        <v>2</v>
      </c>
      <c r="M14" s="51">
        <v>0</v>
      </c>
      <c r="N14" s="51">
        <v>2</v>
      </c>
      <c r="O14" s="51">
        <v>0</v>
      </c>
      <c r="P14" s="52">
        <v>0</v>
      </c>
      <c r="Q14" s="52">
        <v>0</v>
      </c>
      <c r="R14" s="51">
        <v>1</v>
      </c>
      <c r="S14" s="51">
        <v>0</v>
      </c>
      <c r="T14" s="51">
        <v>3</v>
      </c>
      <c r="U14" s="51">
        <v>2</v>
      </c>
      <c r="V14" s="51">
        <v>2</v>
      </c>
      <c r="W14" s="52">
        <v>0.888889</v>
      </c>
      <c r="X14" s="52">
        <v>0.3333333333333333</v>
      </c>
      <c r="Y14" s="85"/>
      <c r="Z14" s="85"/>
      <c r="AA14" s="85"/>
      <c r="AB14" s="91" t="s">
        <v>1483</v>
      </c>
      <c r="AC14" s="91" t="s">
        <v>1563</v>
      </c>
      <c r="AD14" s="91" t="s">
        <v>288</v>
      </c>
      <c r="AE14" s="91" t="s">
        <v>287</v>
      </c>
      <c r="AF14" s="91" t="s">
        <v>1626</v>
      </c>
      <c r="AG14" s="133">
        <v>0</v>
      </c>
      <c r="AH14" s="136">
        <v>0</v>
      </c>
      <c r="AI14" s="133">
        <v>1</v>
      </c>
      <c r="AJ14" s="136">
        <v>1.6666666666666667</v>
      </c>
      <c r="AK14" s="133">
        <v>0</v>
      </c>
      <c r="AL14" s="136">
        <v>0</v>
      </c>
      <c r="AM14" s="133">
        <v>59</v>
      </c>
      <c r="AN14" s="136">
        <v>98.33333333333333</v>
      </c>
      <c r="AO14" s="133">
        <v>60</v>
      </c>
    </row>
    <row r="15" spans="1:41" ht="15">
      <c r="A15" s="127" t="s">
        <v>1306</v>
      </c>
      <c r="B15" s="128" t="s">
        <v>1318</v>
      </c>
      <c r="C15" s="128" t="s">
        <v>59</v>
      </c>
      <c r="D15" s="124"/>
      <c r="E15" s="101"/>
      <c r="F15" s="104" t="s">
        <v>1923</v>
      </c>
      <c r="G15" s="108"/>
      <c r="H15" s="108"/>
      <c r="I15" s="125">
        <v>15</v>
      </c>
      <c r="J15" s="111"/>
      <c r="K15" s="51">
        <v>2</v>
      </c>
      <c r="L15" s="51">
        <v>1</v>
      </c>
      <c r="M15" s="51">
        <v>0</v>
      </c>
      <c r="N15" s="51">
        <v>1</v>
      </c>
      <c r="O15" s="51">
        <v>0</v>
      </c>
      <c r="P15" s="52">
        <v>0</v>
      </c>
      <c r="Q15" s="52">
        <v>0</v>
      </c>
      <c r="R15" s="51">
        <v>1</v>
      </c>
      <c r="S15" s="51">
        <v>0</v>
      </c>
      <c r="T15" s="51">
        <v>2</v>
      </c>
      <c r="U15" s="51">
        <v>1</v>
      </c>
      <c r="V15" s="51">
        <v>1</v>
      </c>
      <c r="W15" s="52">
        <v>0.5</v>
      </c>
      <c r="X15" s="52">
        <v>0.5</v>
      </c>
      <c r="Y15" s="85"/>
      <c r="Z15" s="85"/>
      <c r="AA15" s="85"/>
      <c r="AB15" s="91" t="s">
        <v>1414</v>
      </c>
      <c r="AC15" s="91" t="s">
        <v>579</v>
      </c>
      <c r="AD15" s="91" t="s">
        <v>307</v>
      </c>
      <c r="AE15" s="91"/>
      <c r="AF15" s="91" t="s">
        <v>1627</v>
      </c>
      <c r="AG15" s="133">
        <v>1</v>
      </c>
      <c r="AH15" s="136">
        <v>4</v>
      </c>
      <c r="AI15" s="133">
        <v>1</v>
      </c>
      <c r="AJ15" s="136">
        <v>4</v>
      </c>
      <c r="AK15" s="133">
        <v>0</v>
      </c>
      <c r="AL15" s="136">
        <v>0</v>
      </c>
      <c r="AM15" s="133">
        <v>23</v>
      </c>
      <c r="AN15" s="136">
        <v>92</v>
      </c>
      <c r="AO15" s="133">
        <v>25</v>
      </c>
    </row>
    <row r="16" spans="1:41" ht="15">
      <c r="A16" s="127" t="s">
        <v>1307</v>
      </c>
      <c r="B16" s="128" t="s">
        <v>1319</v>
      </c>
      <c r="C16" s="128" t="s">
        <v>59</v>
      </c>
      <c r="D16" s="124"/>
      <c r="E16" s="101"/>
      <c r="F16" s="104" t="s">
        <v>1924</v>
      </c>
      <c r="G16" s="108"/>
      <c r="H16" s="108"/>
      <c r="I16" s="125">
        <v>16</v>
      </c>
      <c r="J16" s="111"/>
      <c r="K16" s="51">
        <v>2</v>
      </c>
      <c r="L16" s="51">
        <v>1</v>
      </c>
      <c r="M16" s="51">
        <v>0</v>
      </c>
      <c r="N16" s="51">
        <v>1</v>
      </c>
      <c r="O16" s="51">
        <v>0</v>
      </c>
      <c r="P16" s="52">
        <v>0</v>
      </c>
      <c r="Q16" s="52">
        <v>0</v>
      </c>
      <c r="R16" s="51">
        <v>1</v>
      </c>
      <c r="S16" s="51">
        <v>0</v>
      </c>
      <c r="T16" s="51">
        <v>2</v>
      </c>
      <c r="U16" s="51">
        <v>1</v>
      </c>
      <c r="V16" s="51">
        <v>1</v>
      </c>
      <c r="W16" s="52">
        <v>0.5</v>
      </c>
      <c r="X16" s="52">
        <v>0.5</v>
      </c>
      <c r="Y16" s="85"/>
      <c r="Z16" s="85"/>
      <c r="AA16" s="85"/>
      <c r="AB16" s="91" t="s">
        <v>1484</v>
      </c>
      <c r="AC16" s="91" t="s">
        <v>579</v>
      </c>
      <c r="AD16" s="91" t="s">
        <v>298</v>
      </c>
      <c r="AE16" s="91"/>
      <c r="AF16" s="91" t="s">
        <v>1628</v>
      </c>
      <c r="AG16" s="133">
        <v>4</v>
      </c>
      <c r="AH16" s="136">
        <v>8.16326530612245</v>
      </c>
      <c r="AI16" s="133">
        <v>2</v>
      </c>
      <c r="AJ16" s="136">
        <v>4.081632653061225</v>
      </c>
      <c r="AK16" s="133">
        <v>0</v>
      </c>
      <c r="AL16" s="136">
        <v>0</v>
      </c>
      <c r="AM16" s="133">
        <v>43</v>
      </c>
      <c r="AN16" s="136">
        <v>87.75510204081633</v>
      </c>
      <c r="AO16" s="133">
        <v>49</v>
      </c>
    </row>
    <row r="17" spans="1:41" ht="15">
      <c r="A17" s="127" t="s">
        <v>1308</v>
      </c>
      <c r="B17" s="128" t="s">
        <v>1320</v>
      </c>
      <c r="C17" s="128" t="s">
        <v>59</v>
      </c>
      <c r="D17" s="124"/>
      <c r="E17" s="101"/>
      <c r="F17" s="104" t="s">
        <v>1925</v>
      </c>
      <c r="G17" s="108"/>
      <c r="H17" s="108"/>
      <c r="I17" s="125">
        <v>17</v>
      </c>
      <c r="J17" s="111"/>
      <c r="K17" s="51">
        <v>2</v>
      </c>
      <c r="L17" s="51">
        <v>2</v>
      </c>
      <c r="M17" s="51">
        <v>0</v>
      </c>
      <c r="N17" s="51">
        <v>2</v>
      </c>
      <c r="O17" s="51">
        <v>1</v>
      </c>
      <c r="P17" s="52">
        <v>0</v>
      </c>
      <c r="Q17" s="52">
        <v>0</v>
      </c>
      <c r="R17" s="51">
        <v>1</v>
      </c>
      <c r="S17" s="51">
        <v>0</v>
      </c>
      <c r="T17" s="51">
        <v>2</v>
      </c>
      <c r="U17" s="51">
        <v>2</v>
      </c>
      <c r="V17" s="51">
        <v>1</v>
      </c>
      <c r="W17" s="52">
        <v>0.5</v>
      </c>
      <c r="X17" s="52">
        <v>0.5</v>
      </c>
      <c r="Y17" s="85"/>
      <c r="Z17" s="85"/>
      <c r="AA17" s="85"/>
      <c r="AB17" s="91" t="s">
        <v>1485</v>
      </c>
      <c r="AC17" s="91" t="s">
        <v>1564</v>
      </c>
      <c r="AD17" s="91"/>
      <c r="AE17" s="91" t="s">
        <v>259</v>
      </c>
      <c r="AF17" s="91" t="s">
        <v>1629</v>
      </c>
      <c r="AG17" s="133">
        <v>2</v>
      </c>
      <c r="AH17" s="136">
        <v>4.651162790697675</v>
      </c>
      <c r="AI17" s="133">
        <v>4</v>
      </c>
      <c r="AJ17" s="136">
        <v>9.30232558139535</v>
      </c>
      <c r="AK17" s="133">
        <v>0</v>
      </c>
      <c r="AL17" s="136">
        <v>0</v>
      </c>
      <c r="AM17" s="133">
        <v>37</v>
      </c>
      <c r="AN17" s="136">
        <v>86.04651162790698</v>
      </c>
      <c r="AO17" s="133">
        <v>43</v>
      </c>
    </row>
    <row r="18" spans="1:41" ht="15">
      <c r="A18" s="127" t="s">
        <v>1309</v>
      </c>
      <c r="B18" s="128" t="s">
        <v>1321</v>
      </c>
      <c r="C18" s="128" t="s">
        <v>59</v>
      </c>
      <c r="D18" s="124"/>
      <c r="E18" s="101"/>
      <c r="F18" s="104" t="s">
        <v>1309</v>
      </c>
      <c r="G18" s="108"/>
      <c r="H18" s="108"/>
      <c r="I18" s="125">
        <v>18</v>
      </c>
      <c r="J18" s="111"/>
      <c r="K18" s="51">
        <v>2</v>
      </c>
      <c r="L18" s="51">
        <v>1</v>
      </c>
      <c r="M18" s="51">
        <v>0</v>
      </c>
      <c r="N18" s="51">
        <v>1</v>
      </c>
      <c r="O18" s="51">
        <v>0</v>
      </c>
      <c r="P18" s="52">
        <v>0</v>
      </c>
      <c r="Q18" s="52">
        <v>0</v>
      </c>
      <c r="R18" s="51">
        <v>1</v>
      </c>
      <c r="S18" s="51">
        <v>0</v>
      </c>
      <c r="T18" s="51">
        <v>2</v>
      </c>
      <c r="U18" s="51">
        <v>1</v>
      </c>
      <c r="V18" s="51">
        <v>1</v>
      </c>
      <c r="W18" s="52">
        <v>0.5</v>
      </c>
      <c r="X18" s="52">
        <v>0.5</v>
      </c>
      <c r="Y18" s="85" t="s">
        <v>370</v>
      </c>
      <c r="Z18" s="85" t="s">
        <v>382</v>
      </c>
      <c r="AA18" s="85" t="s">
        <v>396</v>
      </c>
      <c r="AB18" s="91" t="s">
        <v>579</v>
      </c>
      <c r="AC18" s="91" t="s">
        <v>579</v>
      </c>
      <c r="AD18" s="91"/>
      <c r="AE18" s="91" t="s">
        <v>297</v>
      </c>
      <c r="AF18" s="91" t="s">
        <v>1630</v>
      </c>
      <c r="AG18" s="133">
        <v>0</v>
      </c>
      <c r="AH18" s="136">
        <v>0</v>
      </c>
      <c r="AI18" s="133">
        <v>2</v>
      </c>
      <c r="AJ18" s="136">
        <v>7.142857142857143</v>
      </c>
      <c r="AK18" s="133">
        <v>0</v>
      </c>
      <c r="AL18" s="136">
        <v>0</v>
      </c>
      <c r="AM18" s="133">
        <v>26</v>
      </c>
      <c r="AN18" s="136">
        <v>92.85714285714286</v>
      </c>
      <c r="AO18" s="133">
        <v>28</v>
      </c>
    </row>
    <row r="19" spans="1:41" ht="15">
      <c r="A19" s="127" t="s">
        <v>1310</v>
      </c>
      <c r="B19" s="128" t="s">
        <v>1322</v>
      </c>
      <c r="C19" s="128" t="s">
        <v>59</v>
      </c>
      <c r="D19" s="124"/>
      <c r="E19" s="101"/>
      <c r="F19" s="104" t="s">
        <v>1310</v>
      </c>
      <c r="G19" s="108"/>
      <c r="H19" s="108"/>
      <c r="I19" s="125">
        <v>19</v>
      </c>
      <c r="J19" s="111"/>
      <c r="K19" s="51">
        <v>2</v>
      </c>
      <c r="L19" s="51">
        <v>1</v>
      </c>
      <c r="M19" s="51">
        <v>0</v>
      </c>
      <c r="N19" s="51">
        <v>1</v>
      </c>
      <c r="O19" s="51">
        <v>0</v>
      </c>
      <c r="P19" s="52">
        <v>0</v>
      </c>
      <c r="Q19" s="52">
        <v>0</v>
      </c>
      <c r="R19" s="51">
        <v>1</v>
      </c>
      <c r="S19" s="51">
        <v>0</v>
      </c>
      <c r="T19" s="51">
        <v>2</v>
      </c>
      <c r="U19" s="51">
        <v>1</v>
      </c>
      <c r="V19" s="51">
        <v>1</v>
      </c>
      <c r="W19" s="52">
        <v>0.5</v>
      </c>
      <c r="X19" s="52">
        <v>0.5</v>
      </c>
      <c r="Y19" s="85"/>
      <c r="Z19" s="85"/>
      <c r="AA19" s="85"/>
      <c r="AB19" s="91" t="s">
        <v>579</v>
      </c>
      <c r="AC19" s="91" t="s">
        <v>579</v>
      </c>
      <c r="AD19" s="91" t="s">
        <v>296</v>
      </c>
      <c r="AE19" s="91"/>
      <c r="AF19" s="91" t="s">
        <v>1631</v>
      </c>
      <c r="AG19" s="133">
        <v>1</v>
      </c>
      <c r="AH19" s="136">
        <v>2.9411764705882355</v>
      </c>
      <c r="AI19" s="133">
        <v>0</v>
      </c>
      <c r="AJ19" s="136">
        <v>0</v>
      </c>
      <c r="AK19" s="133">
        <v>0</v>
      </c>
      <c r="AL19" s="136">
        <v>0</v>
      </c>
      <c r="AM19" s="133">
        <v>33</v>
      </c>
      <c r="AN19" s="136">
        <v>97.05882352941177</v>
      </c>
      <c r="AO19" s="133">
        <v>34</v>
      </c>
    </row>
    <row r="20" spans="1:41" ht="15">
      <c r="A20" s="127" t="s">
        <v>1311</v>
      </c>
      <c r="B20" s="128" t="s">
        <v>1323</v>
      </c>
      <c r="C20" s="128" t="s">
        <v>59</v>
      </c>
      <c r="D20" s="124"/>
      <c r="E20" s="101"/>
      <c r="F20" s="104" t="s">
        <v>1311</v>
      </c>
      <c r="G20" s="108"/>
      <c r="H20" s="108"/>
      <c r="I20" s="125">
        <v>20</v>
      </c>
      <c r="J20" s="111"/>
      <c r="K20" s="51">
        <v>2</v>
      </c>
      <c r="L20" s="51">
        <v>1</v>
      </c>
      <c r="M20" s="51">
        <v>0</v>
      </c>
      <c r="N20" s="51">
        <v>1</v>
      </c>
      <c r="O20" s="51">
        <v>0</v>
      </c>
      <c r="P20" s="52">
        <v>0</v>
      </c>
      <c r="Q20" s="52">
        <v>0</v>
      </c>
      <c r="R20" s="51">
        <v>1</v>
      </c>
      <c r="S20" s="51">
        <v>0</v>
      </c>
      <c r="T20" s="51">
        <v>2</v>
      </c>
      <c r="U20" s="51">
        <v>1</v>
      </c>
      <c r="V20" s="51">
        <v>1</v>
      </c>
      <c r="W20" s="52">
        <v>0.5</v>
      </c>
      <c r="X20" s="52">
        <v>0.5</v>
      </c>
      <c r="Y20" s="85"/>
      <c r="Z20" s="85"/>
      <c r="AA20" s="85" t="s">
        <v>395</v>
      </c>
      <c r="AB20" s="91" t="s">
        <v>579</v>
      </c>
      <c r="AC20" s="91" t="s">
        <v>579</v>
      </c>
      <c r="AD20" s="91"/>
      <c r="AE20" s="91" t="s">
        <v>295</v>
      </c>
      <c r="AF20" s="91" t="s">
        <v>1632</v>
      </c>
      <c r="AG20" s="133">
        <v>0</v>
      </c>
      <c r="AH20" s="136">
        <v>0</v>
      </c>
      <c r="AI20" s="133">
        <v>3</v>
      </c>
      <c r="AJ20" s="136">
        <v>23.076923076923077</v>
      </c>
      <c r="AK20" s="133">
        <v>0</v>
      </c>
      <c r="AL20" s="136">
        <v>0</v>
      </c>
      <c r="AM20" s="133">
        <v>10</v>
      </c>
      <c r="AN20" s="136">
        <v>76.92307692307692</v>
      </c>
      <c r="AO20" s="133">
        <v>13</v>
      </c>
    </row>
    <row r="21" spans="1:41" ht="15">
      <c r="A21" s="127" t="s">
        <v>1312</v>
      </c>
      <c r="B21" s="128" t="s">
        <v>1324</v>
      </c>
      <c r="C21" s="128" t="s">
        <v>59</v>
      </c>
      <c r="D21" s="124"/>
      <c r="E21" s="101"/>
      <c r="F21" s="104" t="s">
        <v>1312</v>
      </c>
      <c r="G21" s="108"/>
      <c r="H21" s="108"/>
      <c r="I21" s="125">
        <v>21</v>
      </c>
      <c r="J21" s="111"/>
      <c r="K21" s="51">
        <v>2</v>
      </c>
      <c r="L21" s="51">
        <v>1</v>
      </c>
      <c r="M21" s="51">
        <v>0</v>
      </c>
      <c r="N21" s="51">
        <v>1</v>
      </c>
      <c r="O21" s="51">
        <v>0</v>
      </c>
      <c r="P21" s="52">
        <v>0</v>
      </c>
      <c r="Q21" s="52">
        <v>0</v>
      </c>
      <c r="R21" s="51">
        <v>1</v>
      </c>
      <c r="S21" s="51">
        <v>0</v>
      </c>
      <c r="T21" s="51">
        <v>2</v>
      </c>
      <c r="U21" s="51">
        <v>1</v>
      </c>
      <c r="V21" s="51">
        <v>1</v>
      </c>
      <c r="W21" s="52">
        <v>0.5</v>
      </c>
      <c r="X21" s="52">
        <v>0.5</v>
      </c>
      <c r="Y21" s="85" t="s">
        <v>369</v>
      </c>
      <c r="Z21" s="85" t="s">
        <v>381</v>
      </c>
      <c r="AA21" s="85"/>
      <c r="AB21" s="91" t="s">
        <v>579</v>
      </c>
      <c r="AC21" s="91" t="s">
        <v>579</v>
      </c>
      <c r="AD21" s="91"/>
      <c r="AE21" s="91" t="s">
        <v>294</v>
      </c>
      <c r="AF21" s="91" t="s">
        <v>1633</v>
      </c>
      <c r="AG21" s="133">
        <v>0</v>
      </c>
      <c r="AH21" s="136">
        <v>0</v>
      </c>
      <c r="AI21" s="133">
        <v>1</v>
      </c>
      <c r="AJ21" s="136">
        <v>5.2631578947368425</v>
      </c>
      <c r="AK21" s="133">
        <v>0</v>
      </c>
      <c r="AL21" s="136">
        <v>0</v>
      </c>
      <c r="AM21" s="133">
        <v>18</v>
      </c>
      <c r="AN21" s="136">
        <v>94.73684210526316</v>
      </c>
      <c r="AO21" s="133">
        <v>19</v>
      </c>
    </row>
    <row r="22" spans="1:41" ht="15">
      <c r="A22" s="127" t="s">
        <v>1313</v>
      </c>
      <c r="B22" s="128" t="s">
        <v>1325</v>
      </c>
      <c r="C22" s="128" t="s">
        <v>59</v>
      </c>
      <c r="D22" s="124"/>
      <c r="E22" s="101"/>
      <c r="F22" s="104" t="s">
        <v>1926</v>
      </c>
      <c r="G22" s="108"/>
      <c r="H22" s="108"/>
      <c r="I22" s="125">
        <v>22</v>
      </c>
      <c r="J22" s="111"/>
      <c r="K22" s="51">
        <v>2</v>
      </c>
      <c r="L22" s="51">
        <v>1</v>
      </c>
      <c r="M22" s="51">
        <v>0</v>
      </c>
      <c r="N22" s="51">
        <v>1</v>
      </c>
      <c r="O22" s="51">
        <v>0</v>
      </c>
      <c r="P22" s="52">
        <v>0</v>
      </c>
      <c r="Q22" s="52">
        <v>0</v>
      </c>
      <c r="R22" s="51">
        <v>1</v>
      </c>
      <c r="S22" s="51">
        <v>0</v>
      </c>
      <c r="T22" s="51">
        <v>2</v>
      </c>
      <c r="U22" s="51">
        <v>1</v>
      </c>
      <c r="V22" s="51">
        <v>1</v>
      </c>
      <c r="W22" s="52">
        <v>0.5</v>
      </c>
      <c r="X22" s="52">
        <v>0.5</v>
      </c>
      <c r="Y22" s="85"/>
      <c r="Z22" s="85"/>
      <c r="AA22" s="85"/>
      <c r="AB22" s="91" t="s">
        <v>1486</v>
      </c>
      <c r="AC22" s="91" t="s">
        <v>579</v>
      </c>
      <c r="AD22" s="91" t="s">
        <v>291</v>
      </c>
      <c r="AE22" s="91"/>
      <c r="AF22" s="91" t="s">
        <v>1634</v>
      </c>
      <c r="AG22" s="133">
        <v>0</v>
      </c>
      <c r="AH22" s="136">
        <v>0</v>
      </c>
      <c r="AI22" s="133">
        <v>0</v>
      </c>
      <c r="AJ22" s="136">
        <v>0</v>
      </c>
      <c r="AK22" s="133">
        <v>0</v>
      </c>
      <c r="AL22" s="136">
        <v>0</v>
      </c>
      <c r="AM22" s="133">
        <v>27</v>
      </c>
      <c r="AN22" s="136">
        <v>100</v>
      </c>
      <c r="AO22" s="133">
        <v>27</v>
      </c>
    </row>
    <row r="23" spans="1:41" ht="15">
      <c r="A23" s="127" t="s">
        <v>1314</v>
      </c>
      <c r="B23" s="128" t="s">
        <v>1326</v>
      </c>
      <c r="C23" s="128" t="s">
        <v>59</v>
      </c>
      <c r="D23" s="124"/>
      <c r="E23" s="101"/>
      <c r="F23" s="104" t="s">
        <v>1314</v>
      </c>
      <c r="G23" s="108"/>
      <c r="H23" s="108"/>
      <c r="I23" s="125">
        <v>23</v>
      </c>
      <c r="J23" s="111"/>
      <c r="K23" s="51">
        <v>2</v>
      </c>
      <c r="L23" s="51">
        <v>1</v>
      </c>
      <c r="M23" s="51">
        <v>0</v>
      </c>
      <c r="N23" s="51">
        <v>1</v>
      </c>
      <c r="O23" s="51">
        <v>0</v>
      </c>
      <c r="P23" s="52">
        <v>0</v>
      </c>
      <c r="Q23" s="52">
        <v>0</v>
      </c>
      <c r="R23" s="51">
        <v>1</v>
      </c>
      <c r="S23" s="51">
        <v>0</v>
      </c>
      <c r="T23" s="51">
        <v>2</v>
      </c>
      <c r="U23" s="51">
        <v>1</v>
      </c>
      <c r="V23" s="51">
        <v>1</v>
      </c>
      <c r="W23" s="52">
        <v>0.5</v>
      </c>
      <c r="X23" s="52">
        <v>0.5</v>
      </c>
      <c r="Y23" s="85"/>
      <c r="Z23" s="85"/>
      <c r="AA23" s="85"/>
      <c r="AB23" s="91" t="s">
        <v>579</v>
      </c>
      <c r="AC23" s="91" t="s">
        <v>579</v>
      </c>
      <c r="AD23" s="91" t="s">
        <v>286</v>
      </c>
      <c r="AE23" s="91"/>
      <c r="AF23" s="91" t="s">
        <v>1635</v>
      </c>
      <c r="AG23" s="133">
        <v>1</v>
      </c>
      <c r="AH23" s="136">
        <v>2.3255813953488373</v>
      </c>
      <c r="AI23" s="133">
        <v>5</v>
      </c>
      <c r="AJ23" s="136">
        <v>11.627906976744185</v>
      </c>
      <c r="AK23" s="133">
        <v>0</v>
      </c>
      <c r="AL23" s="136">
        <v>0</v>
      </c>
      <c r="AM23" s="133">
        <v>37</v>
      </c>
      <c r="AN23" s="136">
        <v>86.04651162790698</v>
      </c>
      <c r="AO23" s="133">
        <v>43</v>
      </c>
    </row>
    <row r="24" spans="1:41" ht="15">
      <c r="A24" s="127" t="s">
        <v>1315</v>
      </c>
      <c r="B24" s="128" t="s">
        <v>1327</v>
      </c>
      <c r="C24" s="128" t="s">
        <v>59</v>
      </c>
      <c r="D24" s="124"/>
      <c r="E24" s="101"/>
      <c r="F24" s="104" t="s">
        <v>1927</v>
      </c>
      <c r="G24" s="108"/>
      <c r="H24" s="108"/>
      <c r="I24" s="125">
        <v>24</v>
      </c>
      <c r="J24" s="111"/>
      <c r="K24" s="51">
        <v>2</v>
      </c>
      <c r="L24" s="51">
        <v>2</v>
      </c>
      <c r="M24" s="51">
        <v>0</v>
      </c>
      <c r="N24" s="51">
        <v>2</v>
      </c>
      <c r="O24" s="51">
        <v>1</v>
      </c>
      <c r="P24" s="52">
        <v>0</v>
      </c>
      <c r="Q24" s="52">
        <v>0</v>
      </c>
      <c r="R24" s="51">
        <v>1</v>
      </c>
      <c r="S24" s="51">
        <v>0</v>
      </c>
      <c r="T24" s="51">
        <v>2</v>
      </c>
      <c r="U24" s="51">
        <v>2</v>
      </c>
      <c r="V24" s="51">
        <v>1</v>
      </c>
      <c r="W24" s="52">
        <v>0.5</v>
      </c>
      <c r="X24" s="52">
        <v>0.5</v>
      </c>
      <c r="Y24" s="85" t="s">
        <v>363</v>
      </c>
      <c r="Z24" s="85" t="s">
        <v>375</v>
      </c>
      <c r="AA24" s="85"/>
      <c r="AB24" s="91" t="s">
        <v>1487</v>
      </c>
      <c r="AC24" s="91" t="s">
        <v>1565</v>
      </c>
      <c r="AD24" s="91"/>
      <c r="AE24" s="91" t="s">
        <v>221</v>
      </c>
      <c r="AF24" s="91" t="s">
        <v>1636</v>
      </c>
      <c r="AG24" s="133">
        <v>0</v>
      </c>
      <c r="AH24" s="136">
        <v>0</v>
      </c>
      <c r="AI24" s="133">
        <v>3</v>
      </c>
      <c r="AJ24" s="136">
        <v>4.6875</v>
      </c>
      <c r="AK24" s="133">
        <v>0</v>
      </c>
      <c r="AL24" s="136">
        <v>0</v>
      </c>
      <c r="AM24" s="133">
        <v>61</v>
      </c>
      <c r="AN24" s="136">
        <v>95.3125</v>
      </c>
      <c r="AO24" s="133">
        <v>64</v>
      </c>
    </row>
    <row r="25" spans="1:41" ht="15">
      <c r="A25" s="127" t="s">
        <v>1316</v>
      </c>
      <c r="B25" s="128" t="s">
        <v>1328</v>
      </c>
      <c r="C25" s="128" t="s">
        <v>59</v>
      </c>
      <c r="D25" s="124"/>
      <c r="E25" s="101"/>
      <c r="F25" s="104" t="s">
        <v>1928</v>
      </c>
      <c r="G25" s="108"/>
      <c r="H25" s="108"/>
      <c r="I25" s="125">
        <v>25</v>
      </c>
      <c r="J25" s="111"/>
      <c r="K25" s="51">
        <v>2</v>
      </c>
      <c r="L25" s="51">
        <v>2</v>
      </c>
      <c r="M25" s="51">
        <v>0</v>
      </c>
      <c r="N25" s="51">
        <v>2</v>
      </c>
      <c r="O25" s="51">
        <v>1</v>
      </c>
      <c r="P25" s="52">
        <v>0</v>
      </c>
      <c r="Q25" s="52">
        <v>0</v>
      </c>
      <c r="R25" s="51">
        <v>1</v>
      </c>
      <c r="S25" s="51">
        <v>0</v>
      </c>
      <c r="T25" s="51">
        <v>2</v>
      </c>
      <c r="U25" s="51">
        <v>2</v>
      </c>
      <c r="V25" s="51">
        <v>1</v>
      </c>
      <c r="W25" s="52">
        <v>0.5</v>
      </c>
      <c r="X25" s="52">
        <v>0.5</v>
      </c>
      <c r="Y25" s="85" t="s">
        <v>362</v>
      </c>
      <c r="Z25" s="85" t="s">
        <v>374</v>
      </c>
      <c r="AA25" s="85"/>
      <c r="AB25" s="91" t="s">
        <v>1488</v>
      </c>
      <c r="AC25" s="91" t="s">
        <v>1566</v>
      </c>
      <c r="AD25" s="91"/>
      <c r="AE25" s="91" t="s">
        <v>219</v>
      </c>
      <c r="AF25" s="91" t="s">
        <v>1637</v>
      </c>
      <c r="AG25" s="133">
        <v>4</v>
      </c>
      <c r="AH25" s="136">
        <v>5.882352941176471</v>
      </c>
      <c r="AI25" s="133">
        <v>1</v>
      </c>
      <c r="AJ25" s="136">
        <v>1.4705882352941178</v>
      </c>
      <c r="AK25" s="133">
        <v>0</v>
      </c>
      <c r="AL25" s="136">
        <v>0</v>
      </c>
      <c r="AM25" s="133">
        <v>63</v>
      </c>
      <c r="AN25" s="136">
        <v>92.6470588235294</v>
      </c>
      <c r="AO25" s="133">
        <v>68</v>
      </c>
    </row>
    <row r="26" spans="1:41" ht="15">
      <c r="A26" s="127" t="s">
        <v>1317</v>
      </c>
      <c r="B26" s="128" t="s">
        <v>1329</v>
      </c>
      <c r="C26" s="128" t="s">
        <v>59</v>
      </c>
      <c r="D26" s="124"/>
      <c r="E26" s="101"/>
      <c r="F26" s="104" t="s">
        <v>1929</v>
      </c>
      <c r="G26" s="108"/>
      <c r="H26" s="108"/>
      <c r="I26" s="125">
        <v>26</v>
      </c>
      <c r="J26" s="111"/>
      <c r="K26" s="51">
        <v>2</v>
      </c>
      <c r="L26" s="51">
        <v>2</v>
      </c>
      <c r="M26" s="51">
        <v>0</v>
      </c>
      <c r="N26" s="51">
        <v>2</v>
      </c>
      <c r="O26" s="51">
        <v>1</v>
      </c>
      <c r="P26" s="52">
        <v>0</v>
      </c>
      <c r="Q26" s="52">
        <v>0</v>
      </c>
      <c r="R26" s="51">
        <v>1</v>
      </c>
      <c r="S26" s="51">
        <v>0</v>
      </c>
      <c r="T26" s="51">
        <v>2</v>
      </c>
      <c r="U26" s="51">
        <v>2</v>
      </c>
      <c r="V26" s="51">
        <v>1</v>
      </c>
      <c r="W26" s="52">
        <v>0.5</v>
      </c>
      <c r="X26" s="52">
        <v>0.5</v>
      </c>
      <c r="Y26" s="85" t="s">
        <v>361</v>
      </c>
      <c r="Z26" s="85" t="s">
        <v>373</v>
      </c>
      <c r="AA26" s="85" t="s">
        <v>1407</v>
      </c>
      <c r="AB26" s="91" t="s">
        <v>1489</v>
      </c>
      <c r="AC26" s="91" t="s">
        <v>1567</v>
      </c>
      <c r="AD26" s="91"/>
      <c r="AE26" s="91" t="s">
        <v>216</v>
      </c>
      <c r="AF26" s="91" t="s">
        <v>1638</v>
      </c>
      <c r="AG26" s="133">
        <v>2</v>
      </c>
      <c r="AH26" s="136">
        <v>3.6363636363636362</v>
      </c>
      <c r="AI26" s="133">
        <v>2</v>
      </c>
      <c r="AJ26" s="136">
        <v>3.6363636363636362</v>
      </c>
      <c r="AK26" s="133">
        <v>0</v>
      </c>
      <c r="AL26" s="136">
        <v>0</v>
      </c>
      <c r="AM26" s="133">
        <v>51</v>
      </c>
      <c r="AN26" s="136">
        <v>92.72727272727273</v>
      </c>
      <c r="AO26" s="133">
        <v>55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1294</v>
      </c>
      <c r="B2" s="91" t="s">
        <v>212</v>
      </c>
      <c r="C2" s="85">
        <f>VLOOKUP(GroupVertices[[#This Row],[Vertex]],Vertices[],MATCH("ID",Vertices[[#Headers],[Vertex]:[Vertex Content Word Count]],0),FALSE)</f>
        <v>3</v>
      </c>
    </row>
    <row r="3" spans="1:3" ht="15">
      <c r="A3" s="85" t="s">
        <v>1294</v>
      </c>
      <c r="B3" s="91" t="s">
        <v>213</v>
      </c>
      <c r="C3" s="85">
        <f>VLOOKUP(GroupVertices[[#This Row],[Vertex]],Vertices[],MATCH("ID",Vertices[[#Headers],[Vertex]:[Vertex Content Word Count]],0),FALSE)</f>
        <v>4</v>
      </c>
    </row>
    <row r="4" spans="1:3" ht="15">
      <c r="A4" s="85" t="s">
        <v>1294</v>
      </c>
      <c r="B4" s="91" t="s">
        <v>214</v>
      </c>
      <c r="C4" s="85">
        <f>VLOOKUP(GroupVertices[[#This Row],[Vertex]],Vertices[],MATCH("ID",Vertices[[#Headers],[Vertex]:[Vertex Content Word Count]],0),FALSE)</f>
        <v>5</v>
      </c>
    </row>
    <row r="5" spans="1:3" ht="15">
      <c r="A5" s="85" t="s">
        <v>1294</v>
      </c>
      <c r="B5" s="91" t="s">
        <v>218</v>
      </c>
      <c r="C5" s="85">
        <f>VLOOKUP(GroupVertices[[#This Row],[Vertex]],Vertices[],MATCH("ID",Vertices[[#Headers],[Vertex]:[Vertex Content Word Count]],0),FALSE)</f>
        <v>11</v>
      </c>
    </row>
    <row r="6" spans="1:3" ht="15">
      <c r="A6" s="85" t="s">
        <v>1294</v>
      </c>
      <c r="B6" s="91" t="s">
        <v>226</v>
      </c>
      <c r="C6" s="85">
        <f>VLOOKUP(GroupVertices[[#This Row],[Vertex]],Vertices[],MATCH("ID",Vertices[[#Headers],[Vertex]:[Vertex Content Word Count]],0),FALSE)</f>
        <v>29</v>
      </c>
    </row>
    <row r="7" spans="1:3" ht="15">
      <c r="A7" s="85" t="s">
        <v>1294</v>
      </c>
      <c r="B7" s="91" t="s">
        <v>227</v>
      </c>
      <c r="C7" s="85">
        <f>VLOOKUP(GroupVertices[[#This Row],[Vertex]],Vertices[],MATCH("ID",Vertices[[#Headers],[Vertex]:[Vertex Content Word Count]],0),FALSE)</f>
        <v>30</v>
      </c>
    </row>
    <row r="8" spans="1:3" ht="15">
      <c r="A8" s="85" t="s">
        <v>1294</v>
      </c>
      <c r="B8" s="91" t="s">
        <v>230</v>
      </c>
      <c r="C8" s="85">
        <f>VLOOKUP(GroupVertices[[#This Row],[Vertex]],Vertices[],MATCH("ID",Vertices[[#Headers],[Vertex]:[Vertex Content Word Count]],0),FALSE)</f>
        <v>40</v>
      </c>
    </row>
    <row r="9" spans="1:3" ht="15">
      <c r="A9" s="85" t="s">
        <v>1294</v>
      </c>
      <c r="B9" s="91" t="s">
        <v>231</v>
      </c>
      <c r="C9" s="85">
        <f>VLOOKUP(GroupVertices[[#This Row],[Vertex]],Vertices[],MATCH("ID",Vertices[[#Headers],[Vertex]:[Vertex Content Word Count]],0),FALSE)</f>
        <v>41</v>
      </c>
    </row>
    <row r="10" spans="1:3" ht="15">
      <c r="A10" s="85" t="s">
        <v>1294</v>
      </c>
      <c r="B10" s="91" t="s">
        <v>234</v>
      </c>
      <c r="C10" s="85">
        <f>VLOOKUP(GroupVertices[[#This Row],[Vertex]],Vertices[],MATCH("ID",Vertices[[#Headers],[Vertex]:[Vertex Content Word Count]],0),FALSE)</f>
        <v>47</v>
      </c>
    </row>
    <row r="11" spans="1:3" ht="15">
      <c r="A11" s="85" t="s">
        <v>1294</v>
      </c>
      <c r="B11" s="91" t="s">
        <v>235</v>
      </c>
      <c r="C11" s="85">
        <f>VLOOKUP(GroupVertices[[#This Row],[Vertex]],Vertices[],MATCH("ID",Vertices[[#Headers],[Vertex]:[Vertex Content Word Count]],0),FALSE)</f>
        <v>48</v>
      </c>
    </row>
    <row r="12" spans="1:3" ht="15">
      <c r="A12" s="85" t="s">
        <v>1294</v>
      </c>
      <c r="B12" s="91" t="s">
        <v>253</v>
      </c>
      <c r="C12" s="85">
        <f>VLOOKUP(GroupVertices[[#This Row],[Vertex]],Vertices[],MATCH("ID",Vertices[[#Headers],[Vertex]:[Vertex Content Word Count]],0),FALSE)</f>
        <v>71</v>
      </c>
    </row>
    <row r="13" spans="1:3" ht="15">
      <c r="A13" s="85" t="s">
        <v>1294</v>
      </c>
      <c r="B13" s="91" t="s">
        <v>258</v>
      </c>
      <c r="C13" s="85">
        <f>VLOOKUP(GroupVertices[[#This Row],[Vertex]],Vertices[],MATCH("ID",Vertices[[#Headers],[Vertex]:[Vertex Content Word Count]],0),FALSE)</f>
        <v>80</v>
      </c>
    </row>
    <row r="14" spans="1:3" ht="15">
      <c r="A14" s="85" t="s">
        <v>1294</v>
      </c>
      <c r="B14" s="91" t="s">
        <v>264</v>
      </c>
      <c r="C14" s="85">
        <f>VLOOKUP(GroupVertices[[#This Row],[Vertex]],Vertices[],MATCH("ID",Vertices[[#Headers],[Vertex]:[Vertex Content Word Count]],0),FALSE)</f>
        <v>95</v>
      </c>
    </row>
    <row r="15" spans="1:3" ht="15">
      <c r="A15" s="85" t="s">
        <v>1295</v>
      </c>
      <c r="B15" s="91" t="s">
        <v>225</v>
      </c>
      <c r="C15" s="85">
        <f>VLOOKUP(GroupVertices[[#This Row],[Vertex]],Vertices[],MATCH("ID",Vertices[[#Headers],[Vertex]:[Vertex Content Word Count]],0),FALSE)</f>
        <v>18</v>
      </c>
    </row>
    <row r="16" spans="1:3" ht="15">
      <c r="A16" s="85" t="s">
        <v>1295</v>
      </c>
      <c r="B16" s="91" t="s">
        <v>278</v>
      </c>
      <c r="C16" s="85">
        <f>VLOOKUP(GroupVertices[[#This Row],[Vertex]],Vertices[],MATCH("ID",Vertices[[#Headers],[Vertex]:[Vertex Content Word Count]],0),FALSE)</f>
        <v>28</v>
      </c>
    </row>
    <row r="17" spans="1:3" ht="15">
      <c r="A17" s="85" t="s">
        <v>1295</v>
      </c>
      <c r="B17" s="91" t="s">
        <v>277</v>
      </c>
      <c r="C17" s="85">
        <f>VLOOKUP(GroupVertices[[#This Row],[Vertex]],Vertices[],MATCH("ID",Vertices[[#Headers],[Vertex]:[Vertex Content Word Count]],0),FALSE)</f>
        <v>27</v>
      </c>
    </row>
    <row r="18" spans="1:3" ht="15">
      <c r="A18" s="85" t="s">
        <v>1295</v>
      </c>
      <c r="B18" s="91" t="s">
        <v>276</v>
      </c>
      <c r="C18" s="85">
        <f>VLOOKUP(GroupVertices[[#This Row],[Vertex]],Vertices[],MATCH("ID",Vertices[[#Headers],[Vertex]:[Vertex Content Word Count]],0),FALSE)</f>
        <v>26</v>
      </c>
    </row>
    <row r="19" spans="1:3" ht="15">
      <c r="A19" s="85" t="s">
        <v>1295</v>
      </c>
      <c r="B19" s="91" t="s">
        <v>275</v>
      </c>
      <c r="C19" s="85">
        <f>VLOOKUP(GroupVertices[[#This Row],[Vertex]],Vertices[],MATCH("ID",Vertices[[#Headers],[Vertex]:[Vertex Content Word Count]],0),FALSE)</f>
        <v>25</v>
      </c>
    </row>
    <row r="20" spans="1:3" ht="15">
      <c r="A20" s="85" t="s">
        <v>1295</v>
      </c>
      <c r="B20" s="91" t="s">
        <v>274</v>
      </c>
      <c r="C20" s="85">
        <f>VLOOKUP(GroupVertices[[#This Row],[Vertex]],Vertices[],MATCH("ID",Vertices[[#Headers],[Vertex]:[Vertex Content Word Count]],0),FALSE)</f>
        <v>24</v>
      </c>
    </row>
    <row r="21" spans="1:3" ht="15">
      <c r="A21" s="85" t="s">
        <v>1295</v>
      </c>
      <c r="B21" s="91" t="s">
        <v>273</v>
      </c>
      <c r="C21" s="85">
        <f>VLOOKUP(GroupVertices[[#This Row],[Vertex]],Vertices[],MATCH("ID",Vertices[[#Headers],[Vertex]:[Vertex Content Word Count]],0),FALSE)</f>
        <v>23</v>
      </c>
    </row>
    <row r="22" spans="1:3" ht="15">
      <c r="A22" s="85" t="s">
        <v>1295</v>
      </c>
      <c r="B22" s="91" t="s">
        <v>272</v>
      </c>
      <c r="C22" s="85">
        <f>VLOOKUP(GroupVertices[[#This Row],[Vertex]],Vertices[],MATCH("ID",Vertices[[#Headers],[Vertex]:[Vertex Content Word Count]],0),FALSE)</f>
        <v>22</v>
      </c>
    </row>
    <row r="23" spans="1:3" ht="15">
      <c r="A23" s="85" t="s">
        <v>1295</v>
      </c>
      <c r="B23" s="91" t="s">
        <v>271</v>
      </c>
      <c r="C23" s="85">
        <f>VLOOKUP(GroupVertices[[#This Row],[Vertex]],Vertices[],MATCH("ID",Vertices[[#Headers],[Vertex]:[Vertex Content Word Count]],0),FALSE)</f>
        <v>21</v>
      </c>
    </row>
    <row r="24" spans="1:3" ht="15">
      <c r="A24" s="85" t="s">
        <v>1295</v>
      </c>
      <c r="B24" s="91" t="s">
        <v>270</v>
      </c>
      <c r="C24" s="85">
        <f>VLOOKUP(GroupVertices[[#This Row],[Vertex]],Vertices[],MATCH("ID",Vertices[[#Headers],[Vertex]:[Vertex Content Word Count]],0),FALSE)</f>
        <v>20</v>
      </c>
    </row>
    <row r="25" spans="1:3" ht="15">
      <c r="A25" s="85" t="s">
        <v>1295</v>
      </c>
      <c r="B25" s="91" t="s">
        <v>269</v>
      </c>
      <c r="C25" s="85">
        <f>VLOOKUP(GroupVertices[[#This Row],[Vertex]],Vertices[],MATCH("ID",Vertices[[#Headers],[Vertex]:[Vertex Content Word Count]],0),FALSE)</f>
        <v>19</v>
      </c>
    </row>
    <row r="26" spans="1:3" ht="15">
      <c r="A26" s="85" t="s">
        <v>1296</v>
      </c>
      <c r="B26" s="91" t="s">
        <v>251</v>
      </c>
      <c r="C26" s="85">
        <f>VLOOKUP(GroupVertices[[#This Row],[Vertex]],Vertices[],MATCH("ID",Vertices[[#Headers],[Vertex]:[Vertex Content Word Count]],0),FALSE)</f>
        <v>67</v>
      </c>
    </row>
    <row r="27" spans="1:3" ht="15">
      <c r="A27" s="85" t="s">
        <v>1296</v>
      </c>
      <c r="B27" s="91" t="s">
        <v>249</v>
      </c>
      <c r="C27" s="85">
        <f>VLOOKUP(GroupVertices[[#This Row],[Vertex]],Vertices[],MATCH("ID",Vertices[[#Headers],[Vertex]:[Vertex Content Word Count]],0),FALSE)</f>
        <v>62</v>
      </c>
    </row>
    <row r="28" spans="1:3" ht="15">
      <c r="A28" s="85" t="s">
        <v>1296</v>
      </c>
      <c r="B28" s="91" t="s">
        <v>250</v>
      </c>
      <c r="C28" s="85">
        <f>VLOOKUP(GroupVertices[[#This Row],[Vertex]],Vertices[],MATCH("ID",Vertices[[#Headers],[Vertex]:[Vertex Content Word Count]],0),FALSE)</f>
        <v>61</v>
      </c>
    </row>
    <row r="29" spans="1:3" ht="15">
      <c r="A29" s="85" t="s">
        <v>1296</v>
      </c>
      <c r="B29" s="91" t="s">
        <v>248</v>
      </c>
      <c r="C29" s="85">
        <f>VLOOKUP(GroupVertices[[#This Row],[Vertex]],Vertices[],MATCH("ID",Vertices[[#Headers],[Vertex]:[Vertex Content Word Count]],0),FALSE)</f>
        <v>66</v>
      </c>
    </row>
    <row r="30" spans="1:3" ht="15">
      <c r="A30" s="85" t="s">
        <v>1296</v>
      </c>
      <c r="B30" s="91" t="s">
        <v>247</v>
      </c>
      <c r="C30" s="85">
        <f>VLOOKUP(GroupVertices[[#This Row],[Vertex]],Vertices[],MATCH("ID",Vertices[[#Headers],[Vertex]:[Vertex Content Word Count]],0),FALSE)</f>
        <v>65</v>
      </c>
    </row>
    <row r="31" spans="1:3" ht="15">
      <c r="A31" s="85" t="s">
        <v>1296</v>
      </c>
      <c r="B31" s="91" t="s">
        <v>246</v>
      </c>
      <c r="C31" s="85">
        <f>VLOOKUP(GroupVertices[[#This Row],[Vertex]],Vertices[],MATCH("ID",Vertices[[#Headers],[Vertex]:[Vertex Content Word Count]],0),FALSE)</f>
        <v>64</v>
      </c>
    </row>
    <row r="32" spans="1:3" ht="15">
      <c r="A32" s="85" t="s">
        <v>1296</v>
      </c>
      <c r="B32" s="91" t="s">
        <v>245</v>
      </c>
      <c r="C32" s="85">
        <f>VLOOKUP(GroupVertices[[#This Row],[Vertex]],Vertices[],MATCH("ID",Vertices[[#Headers],[Vertex]:[Vertex Content Word Count]],0),FALSE)</f>
        <v>63</v>
      </c>
    </row>
    <row r="33" spans="1:3" ht="15">
      <c r="A33" s="85" t="s">
        <v>1296</v>
      </c>
      <c r="B33" s="91" t="s">
        <v>244</v>
      </c>
      <c r="C33" s="85">
        <f>VLOOKUP(GroupVertices[[#This Row],[Vertex]],Vertices[],MATCH("ID",Vertices[[#Headers],[Vertex]:[Vertex Content Word Count]],0),FALSE)</f>
        <v>60</v>
      </c>
    </row>
    <row r="34" spans="1:3" ht="15">
      <c r="A34" s="85" t="s">
        <v>1297</v>
      </c>
      <c r="B34" s="91" t="s">
        <v>266</v>
      </c>
      <c r="C34" s="85">
        <f>VLOOKUP(GroupVertices[[#This Row],[Vertex]],Vertices[],MATCH("ID",Vertices[[#Headers],[Vertex]:[Vertex Content Word Count]],0),FALSE)</f>
        <v>98</v>
      </c>
    </row>
    <row r="35" spans="1:3" ht="15">
      <c r="A35" s="85" t="s">
        <v>1297</v>
      </c>
      <c r="B35" s="91" t="s">
        <v>263</v>
      </c>
      <c r="C35" s="85">
        <f>VLOOKUP(GroupVertices[[#This Row],[Vertex]],Vertices[],MATCH("ID",Vertices[[#Headers],[Vertex]:[Vertex Content Word Count]],0),FALSE)</f>
        <v>89</v>
      </c>
    </row>
    <row r="36" spans="1:3" ht="15">
      <c r="A36" s="85" t="s">
        <v>1297</v>
      </c>
      <c r="B36" s="91" t="s">
        <v>306</v>
      </c>
      <c r="C36" s="85">
        <f>VLOOKUP(GroupVertices[[#This Row],[Vertex]],Vertices[],MATCH("ID",Vertices[[#Headers],[Vertex]:[Vertex Content Word Count]],0),FALSE)</f>
        <v>94</v>
      </c>
    </row>
    <row r="37" spans="1:3" ht="15">
      <c r="A37" s="85" t="s">
        <v>1297</v>
      </c>
      <c r="B37" s="91" t="s">
        <v>305</v>
      </c>
      <c r="C37" s="85">
        <f>VLOOKUP(GroupVertices[[#This Row],[Vertex]],Vertices[],MATCH("ID",Vertices[[#Headers],[Vertex]:[Vertex Content Word Count]],0),FALSE)</f>
        <v>93</v>
      </c>
    </row>
    <row r="38" spans="1:3" ht="15">
      <c r="A38" s="85" t="s">
        <v>1297</v>
      </c>
      <c r="B38" s="91" t="s">
        <v>304</v>
      </c>
      <c r="C38" s="85">
        <f>VLOOKUP(GroupVertices[[#This Row],[Vertex]],Vertices[],MATCH("ID",Vertices[[#Headers],[Vertex]:[Vertex Content Word Count]],0),FALSE)</f>
        <v>92</v>
      </c>
    </row>
    <row r="39" spans="1:3" ht="15">
      <c r="A39" s="85" t="s">
        <v>1297</v>
      </c>
      <c r="B39" s="91" t="s">
        <v>303</v>
      </c>
      <c r="C39" s="85">
        <f>VLOOKUP(GroupVertices[[#This Row],[Vertex]],Vertices[],MATCH("ID",Vertices[[#Headers],[Vertex]:[Vertex Content Word Count]],0),FALSE)</f>
        <v>91</v>
      </c>
    </row>
    <row r="40" spans="1:3" ht="15">
      <c r="A40" s="85" t="s">
        <v>1297</v>
      </c>
      <c r="B40" s="91" t="s">
        <v>302</v>
      </c>
      <c r="C40" s="85">
        <f>VLOOKUP(GroupVertices[[#This Row],[Vertex]],Vertices[],MATCH("ID",Vertices[[#Headers],[Vertex]:[Vertex Content Word Count]],0),FALSE)</f>
        <v>90</v>
      </c>
    </row>
    <row r="41" spans="1:3" ht="15">
      <c r="A41" s="85" t="s">
        <v>1298</v>
      </c>
      <c r="B41" s="91" t="s">
        <v>239</v>
      </c>
      <c r="C41" s="85">
        <f>VLOOKUP(GroupVertices[[#This Row],[Vertex]],Vertices[],MATCH("ID",Vertices[[#Headers],[Vertex]:[Vertex Content Word Count]],0),FALSE)</f>
        <v>54</v>
      </c>
    </row>
    <row r="42" spans="1:3" ht="15">
      <c r="A42" s="85" t="s">
        <v>1298</v>
      </c>
      <c r="B42" s="91" t="s">
        <v>238</v>
      </c>
      <c r="C42" s="85">
        <f>VLOOKUP(GroupVertices[[#This Row],[Vertex]],Vertices[],MATCH("ID",Vertices[[#Headers],[Vertex]:[Vertex Content Word Count]],0),FALSE)</f>
        <v>53</v>
      </c>
    </row>
    <row r="43" spans="1:3" ht="15">
      <c r="A43" s="85" t="s">
        <v>1298</v>
      </c>
      <c r="B43" s="91" t="s">
        <v>290</v>
      </c>
      <c r="C43" s="85">
        <f>VLOOKUP(GroupVertices[[#This Row],[Vertex]],Vertices[],MATCH("ID",Vertices[[#Headers],[Vertex]:[Vertex Content Word Count]],0),FALSE)</f>
        <v>52</v>
      </c>
    </row>
    <row r="44" spans="1:3" ht="15">
      <c r="A44" s="85" t="s">
        <v>1298</v>
      </c>
      <c r="B44" s="91" t="s">
        <v>237</v>
      </c>
      <c r="C44" s="85">
        <f>VLOOKUP(GroupVertices[[#This Row],[Vertex]],Vertices[],MATCH("ID",Vertices[[#Headers],[Vertex]:[Vertex Content Word Count]],0),FALSE)</f>
        <v>51</v>
      </c>
    </row>
    <row r="45" spans="1:3" ht="15">
      <c r="A45" s="85" t="s">
        <v>1298</v>
      </c>
      <c r="B45" s="91" t="s">
        <v>236</v>
      </c>
      <c r="C45" s="85">
        <f>VLOOKUP(GroupVertices[[#This Row],[Vertex]],Vertices[],MATCH("ID",Vertices[[#Headers],[Vertex]:[Vertex Content Word Count]],0),FALSE)</f>
        <v>49</v>
      </c>
    </row>
    <row r="46" spans="1:3" ht="15">
      <c r="A46" s="85" t="s">
        <v>1298</v>
      </c>
      <c r="B46" s="91" t="s">
        <v>289</v>
      </c>
      <c r="C46" s="85">
        <f>VLOOKUP(GroupVertices[[#This Row],[Vertex]],Vertices[],MATCH("ID",Vertices[[#Headers],[Vertex]:[Vertex Content Word Count]],0),FALSE)</f>
        <v>50</v>
      </c>
    </row>
    <row r="47" spans="1:3" ht="15">
      <c r="A47" s="85" t="s">
        <v>1299</v>
      </c>
      <c r="B47" s="91" t="s">
        <v>228</v>
      </c>
      <c r="C47" s="85">
        <f>VLOOKUP(GroupVertices[[#This Row],[Vertex]],Vertices[],MATCH("ID",Vertices[[#Headers],[Vertex]:[Vertex Content Word Count]],0),FALSE)</f>
        <v>31</v>
      </c>
    </row>
    <row r="48" spans="1:3" ht="15">
      <c r="A48" s="85" t="s">
        <v>1299</v>
      </c>
      <c r="B48" s="91" t="s">
        <v>282</v>
      </c>
      <c r="C48" s="85">
        <f>VLOOKUP(GroupVertices[[#This Row],[Vertex]],Vertices[],MATCH("ID",Vertices[[#Headers],[Vertex]:[Vertex Content Word Count]],0),FALSE)</f>
        <v>35</v>
      </c>
    </row>
    <row r="49" spans="1:3" ht="15">
      <c r="A49" s="85" t="s">
        <v>1299</v>
      </c>
      <c r="B49" s="91" t="s">
        <v>281</v>
      </c>
      <c r="C49" s="85">
        <f>VLOOKUP(GroupVertices[[#This Row],[Vertex]],Vertices[],MATCH("ID",Vertices[[#Headers],[Vertex]:[Vertex Content Word Count]],0),FALSE)</f>
        <v>34</v>
      </c>
    </row>
    <row r="50" spans="1:3" ht="15">
      <c r="A50" s="85" t="s">
        <v>1299</v>
      </c>
      <c r="B50" s="91" t="s">
        <v>280</v>
      </c>
      <c r="C50" s="85">
        <f>VLOOKUP(GroupVertices[[#This Row],[Vertex]],Vertices[],MATCH("ID",Vertices[[#Headers],[Vertex]:[Vertex Content Word Count]],0),FALSE)</f>
        <v>33</v>
      </c>
    </row>
    <row r="51" spans="1:3" ht="15">
      <c r="A51" s="85" t="s">
        <v>1299</v>
      </c>
      <c r="B51" s="91" t="s">
        <v>279</v>
      </c>
      <c r="C51" s="85">
        <f>VLOOKUP(GroupVertices[[#This Row],[Vertex]],Vertices[],MATCH("ID",Vertices[[#Headers],[Vertex]:[Vertex Content Word Count]],0),FALSE)</f>
        <v>32</v>
      </c>
    </row>
    <row r="52" spans="1:3" ht="15">
      <c r="A52" s="85" t="s">
        <v>1300</v>
      </c>
      <c r="B52" s="91" t="s">
        <v>224</v>
      </c>
      <c r="C52" s="85">
        <f>VLOOKUP(GroupVertices[[#This Row],[Vertex]],Vertices[],MATCH("ID",Vertices[[#Headers],[Vertex]:[Vertex Content Word Count]],0),FALSE)</f>
        <v>17</v>
      </c>
    </row>
    <row r="53" spans="1:3" ht="15">
      <c r="A53" s="85" t="s">
        <v>1300</v>
      </c>
      <c r="B53" s="91" t="s">
        <v>223</v>
      </c>
      <c r="C53" s="85">
        <f>VLOOKUP(GroupVertices[[#This Row],[Vertex]],Vertices[],MATCH("ID",Vertices[[#Headers],[Vertex]:[Vertex Content Word Count]],0),FALSE)</f>
        <v>16</v>
      </c>
    </row>
    <row r="54" spans="1:3" ht="15">
      <c r="A54" s="85" t="s">
        <v>1300</v>
      </c>
      <c r="B54" s="91" t="s">
        <v>268</v>
      </c>
      <c r="C54" s="85">
        <f>VLOOKUP(GroupVertices[[#This Row],[Vertex]],Vertices[],MATCH("ID",Vertices[[#Headers],[Vertex]:[Vertex Content Word Count]],0),FALSE)</f>
        <v>8</v>
      </c>
    </row>
    <row r="55" spans="1:3" ht="15">
      <c r="A55" s="85" t="s">
        <v>1300</v>
      </c>
      <c r="B55" s="91" t="s">
        <v>215</v>
      </c>
      <c r="C55" s="85">
        <f>VLOOKUP(GroupVertices[[#This Row],[Vertex]],Vertices[],MATCH("ID",Vertices[[#Headers],[Vertex]:[Vertex Content Word Count]],0),FALSE)</f>
        <v>6</v>
      </c>
    </row>
    <row r="56" spans="1:3" ht="15">
      <c r="A56" s="85" t="s">
        <v>1300</v>
      </c>
      <c r="B56" s="91" t="s">
        <v>267</v>
      </c>
      <c r="C56" s="85">
        <f>VLOOKUP(GroupVertices[[#This Row],[Vertex]],Vertices[],MATCH("ID",Vertices[[#Headers],[Vertex]:[Vertex Content Word Count]],0),FALSE)</f>
        <v>7</v>
      </c>
    </row>
    <row r="57" spans="1:3" ht="15">
      <c r="A57" s="85" t="s">
        <v>1301</v>
      </c>
      <c r="B57" s="91" t="s">
        <v>262</v>
      </c>
      <c r="C57" s="85">
        <f>VLOOKUP(GroupVertices[[#This Row],[Vertex]],Vertices[],MATCH("ID",Vertices[[#Headers],[Vertex]:[Vertex Content Word Count]],0),FALSE)</f>
        <v>85</v>
      </c>
    </row>
    <row r="58" spans="1:3" ht="15">
      <c r="A58" s="85" t="s">
        <v>1301</v>
      </c>
      <c r="B58" s="91" t="s">
        <v>301</v>
      </c>
      <c r="C58" s="85">
        <f>VLOOKUP(GroupVertices[[#This Row],[Vertex]],Vertices[],MATCH("ID",Vertices[[#Headers],[Vertex]:[Vertex Content Word Count]],0),FALSE)</f>
        <v>88</v>
      </c>
    </row>
    <row r="59" spans="1:3" ht="15">
      <c r="A59" s="85" t="s">
        <v>1301</v>
      </c>
      <c r="B59" s="91" t="s">
        <v>300</v>
      </c>
      <c r="C59" s="85">
        <f>VLOOKUP(GroupVertices[[#This Row],[Vertex]],Vertices[],MATCH("ID",Vertices[[#Headers],[Vertex]:[Vertex Content Word Count]],0),FALSE)</f>
        <v>87</v>
      </c>
    </row>
    <row r="60" spans="1:3" ht="15">
      <c r="A60" s="85" t="s">
        <v>1301</v>
      </c>
      <c r="B60" s="91" t="s">
        <v>299</v>
      </c>
      <c r="C60" s="85">
        <f>VLOOKUP(GroupVertices[[#This Row],[Vertex]],Vertices[],MATCH("ID",Vertices[[#Headers],[Vertex]:[Vertex Content Word Count]],0),FALSE)</f>
        <v>86</v>
      </c>
    </row>
    <row r="61" spans="1:3" ht="15">
      <c r="A61" s="85" t="s">
        <v>1302</v>
      </c>
      <c r="B61" s="91" t="s">
        <v>229</v>
      </c>
      <c r="C61" s="85">
        <f>VLOOKUP(GroupVertices[[#This Row],[Vertex]],Vertices[],MATCH("ID",Vertices[[#Headers],[Vertex]:[Vertex Content Word Count]],0),FALSE)</f>
        <v>36</v>
      </c>
    </row>
    <row r="62" spans="1:3" ht="15">
      <c r="A62" s="85" t="s">
        <v>1302</v>
      </c>
      <c r="B62" s="91" t="s">
        <v>285</v>
      </c>
      <c r="C62" s="85">
        <f>VLOOKUP(GroupVertices[[#This Row],[Vertex]],Vertices[],MATCH("ID",Vertices[[#Headers],[Vertex]:[Vertex Content Word Count]],0),FALSE)</f>
        <v>39</v>
      </c>
    </row>
    <row r="63" spans="1:3" ht="15">
      <c r="A63" s="85" t="s">
        <v>1302</v>
      </c>
      <c r="B63" s="91" t="s">
        <v>284</v>
      </c>
      <c r="C63" s="85">
        <f>VLOOKUP(GroupVertices[[#This Row],[Vertex]],Vertices[],MATCH("ID",Vertices[[#Headers],[Vertex]:[Vertex Content Word Count]],0),FALSE)</f>
        <v>38</v>
      </c>
    </row>
    <row r="64" spans="1:3" ht="15">
      <c r="A64" s="85" t="s">
        <v>1302</v>
      </c>
      <c r="B64" s="91" t="s">
        <v>283</v>
      </c>
      <c r="C64" s="85">
        <f>VLOOKUP(GroupVertices[[#This Row],[Vertex]],Vertices[],MATCH("ID",Vertices[[#Headers],[Vertex]:[Vertex Content Word Count]],0),FALSE)</f>
        <v>37</v>
      </c>
    </row>
    <row r="65" spans="1:3" ht="15">
      <c r="A65" s="85" t="s">
        <v>1303</v>
      </c>
      <c r="B65" s="91" t="s">
        <v>252</v>
      </c>
      <c r="C65" s="85">
        <f>VLOOKUP(GroupVertices[[#This Row],[Vertex]],Vertices[],MATCH("ID",Vertices[[#Headers],[Vertex]:[Vertex Content Word Count]],0),FALSE)</f>
        <v>68</v>
      </c>
    </row>
    <row r="66" spans="1:3" ht="15">
      <c r="A66" s="85" t="s">
        <v>1303</v>
      </c>
      <c r="B66" s="91" t="s">
        <v>293</v>
      </c>
      <c r="C66" s="85">
        <f>VLOOKUP(GroupVertices[[#This Row],[Vertex]],Vertices[],MATCH("ID",Vertices[[#Headers],[Vertex]:[Vertex Content Word Count]],0),FALSE)</f>
        <v>70</v>
      </c>
    </row>
    <row r="67" spans="1:3" ht="15">
      <c r="A67" s="85" t="s">
        <v>1303</v>
      </c>
      <c r="B67" s="91" t="s">
        <v>292</v>
      </c>
      <c r="C67" s="85">
        <f>VLOOKUP(GroupVertices[[#This Row],[Vertex]],Vertices[],MATCH("ID",Vertices[[#Headers],[Vertex]:[Vertex Content Word Count]],0),FALSE)</f>
        <v>69</v>
      </c>
    </row>
    <row r="68" spans="1:3" ht="15">
      <c r="A68" s="85" t="s">
        <v>1304</v>
      </c>
      <c r="B68" s="91" t="s">
        <v>243</v>
      </c>
      <c r="C68" s="85">
        <f>VLOOKUP(GroupVertices[[#This Row],[Vertex]],Vertices[],MATCH("ID",Vertices[[#Headers],[Vertex]:[Vertex Content Word Count]],0),FALSE)</f>
        <v>59</v>
      </c>
    </row>
    <row r="69" spans="1:3" ht="15">
      <c r="A69" s="85" t="s">
        <v>1304</v>
      </c>
      <c r="B69" s="91" t="s">
        <v>242</v>
      </c>
      <c r="C69" s="85">
        <f>VLOOKUP(GroupVertices[[#This Row],[Vertex]],Vertices[],MATCH("ID",Vertices[[#Headers],[Vertex]:[Vertex Content Word Count]],0),FALSE)</f>
        <v>56</v>
      </c>
    </row>
    <row r="70" spans="1:3" ht="15">
      <c r="A70" s="85" t="s">
        <v>1304</v>
      </c>
      <c r="B70" s="91" t="s">
        <v>240</v>
      </c>
      <c r="C70" s="85">
        <f>VLOOKUP(GroupVertices[[#This Row],[Vertex]],Vertices[],MATCH("ID",Vertices[[#Headers],[Vertex]:[Vertex Content Word Count]],0),FALSE)</f>
        <v>55</v>
      </c>
    </row>
    <row r="71" spans="1:3" ht="15">
      <c r="A71" s="85" t="s">
        <v>1305</v>
      </c>
      <c r="B71" s="91" t="s">
        <v>233</v>
      </c>
      <c r="C71" s="85">
        <f>VLOOKUP(GroupVertices[[#This Row],[Vertex]],Vertices[],MATCH("ID",Vertices[[#Headers],[Vertex]:[Vertex Content Word Count]],0),FALSE)</f>
        <v>44</v>
      </c>
    </row>
    <row r="72" spans="1:3" ht="15">
      <c r="A72" s="85" t="s">
        <v>1305</v>
      </c>
      <c r="B72" s="91" t="s">
        <v>288</v>
      </c>
      <c r="C72" s="85">
        <f>VLOOKUP(GroupVertices[[#This Row],[Vertex]],Vertices[],MATCH("ID",Vertices[[#Headers],[Vertex]:[Vertex Content Word Count]],0),FALSE)</f>
        <v>46</v>
      </c>
    </row>
    <row r="73" spans="1:3" ht="15">
      <c r="A73" s="85" t="s">
        <v>1305</v>
      </c>
      <c r="B73" s="91" t="s">
        <v>287</v>
      </c>
      <c r="C73" s="85">
        <f>VLOOKUP(GroupVertices[[#This Row],[Vertex]],Vertices[],MATCH("ID",Vertices[[#Headers],[Vertex]:[Vertex Content Word Count]],0),FALSE)</f>
        <v>45</v>
      </c>
    </row>
    <row r="74" spans="1:3" ht="15">
      <c r="A74" s="85" t="s">
        <v>1306</v>
      </c>
      <c r="B74" s="91" t="s">
        <v>265</v>
      </c>
      <c r="C74" s="85">
        <f>VLOOKUP(GroupVertices[[#This Row],[Vertex]],Vertices[],MATCH("ID",Vertices[[#Headers],[Vertex]:[Vertex Content Word Count]],0),FALSE)</f>
        <v>96</v>
      </c>
    </row>
    <row r="75" spans="1:3" ht="15">
      <c r="A75" s="85" t="s">
        <v>1306</v>
      </c>
      <c r="B75" s="91" t="s">
        <v>307</v>
      </c>
      <c r="C75" s="85">
        <f>VLOOKUP(GroupVertices[[#This Row],[Vertex]],Vertices[],MATCH("ID",Vertices[[#Headers],[Vertex]:[Vertex Content Word Count]],0),FALSE)</f>
        <v>97</v>
      </c>
    </row>
    <row r="76" spans="1:3" ht="15">
      <c r="A76" s="85" t="s">
        <v>1307</v>
      </c>
      <c r="B76" s="91" t="s">
        <v>261</v>
      </c>
      <c r="C76" s="85">
        <f>VLOOKUP(GroupVertices[[#This Row],[Vertex]],Vertices[],MATCH("ID",Vertices[[#Headers],[Vertex]:[Vertex Content Word Count]],0),FALSE)</f>
        <v>83</v>
      </c>
    </row>
    <row r="77" spans="1:3" ht="15">
      <c r="A77" s="85" t="s">
        <v>1307</v>
      </c>
      <c r="B77" s="91" t="s">
        <v>298</v>
      </c>
      <c r="C77" s="85">
        <f>VLOOKUP(GroupVertices[[#This Row],[Vertex]],Vertices[],MATCH("ID",Vertices[[#Headers],[Vertex]:[Vertex Content Word Count]],0),FALSE)</f>
        <v>84</v>
      </c>
    </row>
    <row r="78" spans="1:3" ht="15">
      <c r="A78" s="85" t="s">
        <v>1308</v>
      </c>
      <c r="B78" s="91" t="s">
        <v>260</v>
      </c>
      <c r="C78" s="85">
        <f>VLOOKUP(GroupVertices[[#This Row],[Vertex]],Vertices[],MATCH("ID",Vertices[[#Headers],[Vertex]:[Vertex Content Word Count]],0),FALSE)</f>
        <v>82</v>
      </c>
    </row>
    <row r="79" spans="1:3" ht="15">
      <c r="A79" s="85" t="s">
        <v>1308</v>
      </c>
      <c r="B79" s="91" t="s">
        <v>259</v>
      </c>
      <c r="C79" s="85">
        <f>VLOOKUP(GroupVertices[[#This Row],[Vertex]],Vertices[],MATCH("ID",Vertices[[#Headers],[Vertex]:[Vertex Content Word Count]],0),FALSE)</f>
        <v>81</v>
      </c>
    </row>
    <row r="80" spans="1:3" ht="15">
      <c r="A80" s="85" t="s">
        <v>1309</v>
      </c>
      <c r="B80" s="91" t="s">
        <v>257</v>
      </c>
      <c r="C80" s="85">
        <f>VLOOKUP(GroupVertices[[#This Row],[Vertex]],Vertices[],MATCH("ID",Vertices[[#Headers],[Vertex]:[Vertex Content Word Count]],0),FALSE)</f>
        <v>78</v>
      </c>
    </row>
    <row r="81" spans="1:3" ht="15">
      <c r="A81" s="85" t="s">
        <v>1309</v>
      </c>
      <c r="B81" s="91" t="s">
        <v>297</v>
      </c>
      <c r="C81" s="85">
        <f>VLOOKUP(GroupVertices[[#This Row],[Vertex]],Vertices[],MATCH("ID",Vertices[[#Headers],[Vertex]:[Vertex Content Word Count]],0),FALSE)</f>
        <v>79</v>
      </c>
    </row>
    <row r="82" spans="1:3" ht="15">
      <c r="A82" s="85" t="s">
        <v>1310</v>
      </c>
      <c r="B82" s="91" t="s">
        <v>256</v>
      </c>
      <c r="C82" s="85">
        <f>VLOOKUP(GroupVertices[[#This Row],[Vertex]],Vertices[],MATCH("ID",Vertices[[#Headers],[Vertex]:[Vertex Content Word Count]],0),FALSE)</f>
        <v>76</v>
      </c>
    </row>
    <row r="83" spans="1:3" ht="15">
      <c r="A83" s="85" t="s">
        <v>1310</v>
      </c>
      <c r="B83" s="91" t="s">
        <v>296</v>
      </c>
      <c r="C83" s="85">
        <f>VLOOKUP(GroupVertices[[#This Row],[Vertex]],Vertices[],MATCH("ID",Vertices[[#Headers],[Vertex]:[Vertex Content Word Count]],0),FALSE)</f>
        <v>77</v>
      </c>
    </row>
    <row r="84" spans="1:3" ht="15">
      <c r="A84" s="85" t="s">
        <v>1311</v>
      </c>
      <c r="B84" s="91" t="s">
        <v>255</v>
      </c>
      <c r="C84" s="85">
        <f>VLOOKUP(GroupVertices[[#This Row],[Vertex]],Vertices[],MATCH("ID",Vertices[[#Headers],[Vertex]:[Vertex Content Word Count]],0),FALSE)</f>
        <v>74</v>
      </c>
    </row>
    <row r="85" spans="1:3" ht="15">
      <c r="A85" s="85" t="s">
        <v>1311</v>
      </c>
      <c r="B85" s="91" t="s">
        <v>295</v>
      </c>
      <c r="C85" s="85">
        <f>VLOOKUP(GroupVertices[[#This Row],[Vertex]],Vertices[],MATCH("ID",Vertices[[#Headers],[Vertex]:[Vertex Content Word Count]],0),FALSE)</f>
        <v>75</v>
      </c>
    </row>
    <row r="86" spans="1:3" ht="15">
      <c r="A86" s="85" t="s">
        <v>1312</v>
      </c>
      <c r="B86" s="91" t="s">
        <v>254</v>
      </c>
      <c r="C86" s="85">
        <f>VLOOKUP(GroupVertices[[#This Row],[Vertex]],Vertices[],MATCH("ID",Vertices[[#Headers],[Vertex]:[Vertex Content Word Count]],0),FALSE)</f>
        <v>72</v>
      </c>
    </row>
    <row r="87" spans="1:3" ht="15">
      <c r="A87" s="85" t="s">
        <v>1312</v>
      </c>
      <c r="B87" s="91" t="s">
        <v>294</v>
      </c>
      <c r="C87" s="85">
        <f>VLOOKUP(GroupVertices[[#This Row],[Vertex]],Vertices[],MATCH("ID",Vertices[[#Headers],[Vertex]:[Vertex Content Word Count]],0),FALSE)</f>
        <v>73</v>
      </c>
    </row>
    <row r="88" spans="1:3" ht="15">
      <c r="A88" s="85" t="s">
        <v>1313</v>
      </c>
      <c r="B88" s="91" t="s">
        <v>241</v>
      </c>
      <c r="C88" s="85">
        <f>VLOOKUP(GroupVertices[[#This Row],[Vertex]],Vertices[],MATCH("ID",Vertices[[#Headers],[Vertex]:[Vertex Content Word Count]],0),FALSE)</f>
        <v>57</v>
      </c>
    </row>
    <row r="89" spans="1:3" ht="15">
      <c r="A89" s="85" t="s">
        <v>1313</v>
      </c>
      <c r="B89" s="91" t="s">
        <v>291</v>
      </c>
      <c r="C89" s="85">
        <f>VLOOKUP(GroupVertices[[#This Row],[Vertex]],Vertices[],MATCH("ID",Vertices[[#Headers],[Vertex]:[Vertex Content Word Count]],0),FALSE)</f>
        <v>58</v>
      </c>
    </row>
    <row r="90" spans="1:3" ht="15">
      <c r="A90" s="85" t="s">
        <v>1314</v>
      </c>
      <c r="B90" s="91" t="s">
        <v>232</v>
      </c>
      <c r="C90" s="85">
        <f>VLOOKUP(GroupVertices[[#This Row],[Vertex]],Vertices[],MATCH("ID",Vertices[[#Headers],[Vertex]:[Vertex Content Word Count]],0),FALSE)</f>
        <v>42</v>
      </c>
    </row>
    <row r="91" spans="1:3" ht="15">
      <c r="A91" s="85" t="s">
        <v>1314</v>
      </c>
      <c r="B91" s="91" t="s">
        <v>286</v>
      </c>
      <c r="C91" s="85">
        <f>VLOOKUP(GroupVertices[[#This Row],[Vertex]],Vertices[],MATCH("ID",Vertices[[#Headers],[Vertex]:[Vertex Content Word Count]],0),FALSE)</f>
        <v>43</v>
      </c>
    </row>
    <row r="92" spans="1:3" ht="15">
      <c r="A92" s="85" t="s">
        <v>1315</v>
      </c>
      <c r="B92" s="91" t="s">
        <v>222</v>
      </c>
      <c r="C92" s="85">
        <f>VLOOKUP(GroupVertices[[#This Row],[Vertex]],Vertices[],MATCH("ID",Vertices[[#Headers],[Vertex]:[Vertex Content Word Count]],0),FALSE)</f>
        <v>15</v>
      </c>
    </row>
    <row r="93" spans="1:3" ht="15">
      <c r="A93" s="85" t="s">
        <v>1315</v>
      </c>
      <c r="B93" s="91" t="s">
        <v>221</v>
      </c>
      <c r="C93" s="85">
        <f>VLOOKUP(GroupVertices[[#This Row],[Vertex]],Vertices[],MATCH("ID",Vertices[[#Headers],[Vertex]:[Vertex Content Word Count]],0),FALSE)</f>
        <v>14</v>
      </c>
    </row>
    <row r="94" spans="1:3" ht="15">
      <c r="A94" s="85" t="s">
        <v>1316</v>
      </c>
      <c r="B94" s="91" t="s">
        <v>220</v>
      </c>
      <c r="C94" s="85">
        <f>VLOOKUP(GroupVertices[[#This Row],[Vertex]],Vertices[],MATCH("ID",Vertices[[#Headers],[Vertex]:[Vertex Content Word Count]],0),FALSE)</f>
        <v>13</v>
      </c>
    </row>
    <row r="95" spans="1:3" ht="15">
      <c r="A95" s="85" t="s">
        <v>1316</v>
      </c>
      <c r="B95" s="91" t="s">
        <v>219</v>
      </c>
      <c r="C95" s="85">
        <f>VLOOKUP(GroupVertices[[#This Row],[Vertex]],Vertices[],MATCH("ID",Vertices[[#Headers],[Vertex]:[Vertex Content Word Count]],0),FALSE)</f>
        <v>12</v>
      </c>
    </row>
    <row r="96" spans="1:3" ht="15">
      <c r="A96" s="85" t="s">
        <v>1317</v>
      </c>
      <c r="B96" s="91" t="s">
        <v>217</v>
      </c>
      <c r="C96" s="85">
        <f>VLOOKUP(GroupVertices[[#This Row],[Vertex]],Vertices[],MATCH("ID",Vertices[[#Headers],[Vertex]:[Vertex Content Word Count]],0),FALSE)</f>
        <v>10</v>
      </c>
    </row>
    <row r="97" spans="1:3" ht="15">
      <c r="A97" s="85" t="s">
        <v>1317</v>
      </c>
      <c r="B97" s="91" t="s">
        <v>216</v>
      </c>
      <c r="C97"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1336</v>
      </c>
      <c r="B2" s="36" t="s">
        <v>1255</v>
      </c>
      <c r="D2" s="33">
        <f>MIN(Vertices[Degree])</f>
        <v>0</v>
      </c>
      <c r="E2" s="3">
        <f>COUNTIF(Vertices[Degree],"&gt;= "&amp;D2)-COUNTIF(Vertices[Degree],"&gt;="&amp;D3)</f>
        <v>0</v>
      </c>
      <c r="F2" s="39">
        <f>MIN(Vertices[In-Degree])</f>
        <v>0</v>
      </c>
      <c r="G2" s="40">
        <f>COUNTIF(Vertices[In-Degree],"&gt;= "&amp;F2)-COUNTIF(Vertices[In-Degree],"&gt;="&amp;F3)</f>
        <v>30</v>
      </c>
      <c r="H2" s="39">
        <f>MIN(Vertices[Out-Degree])</f>
        <v>0</v>
      </c>
      <c r="I2" s="40">
        <f>COUNTIF(Vertices[Out-Degree],"&gt;= "&amp;H2)-COUNTIF(Vertices[Out-Degree],"&gt;="&amp;H3)</f>
        <v>41</v>
      </c>
      <c r="J2" s="39">
        <f>MIN(Vertices[Betweenness Centrality])</f>
        <v>0</v>
      </c>
      <c r="K2" s="40">
        <f>COUNTIF(Vertices[Betweenness Centrality],"&gt;= "&amp;J2)-COUNTIF(Vertices[Betweenness Centrality],"&gt;="&amp;J3)</f>
        <v>81</v>
      </c>
      <c r="L2" s="39">
        <f>MIN(Vertices[Closeness Centrality])</f>
        <v>0</v>
      </c>
      <c r="M2" s="40">
        <f>COUNTIF(Vertices[Closeness Centrality],"&gt;= "&amp;L2)-COUNTIF(Vertices[Closeness Centrality],"&gt;="&amp;L3)</f>
        <v>13</v>
      </c>
      <c r="N2" s="39">
        <f>MIN(Vertices[Eigenvector Centrality])</f>
        <v>0</v>
      </c>
      <c r="O2" s="40">
        <f>COUNTIF(Vertices[Eigenvector Centrality],"&gt;= "&amp;N2)-COUNTIF(Vertices[Eigenvector Centrality],"&gt;="&amp;N3)</f>
        <v>88</v>
      </c>
      <c r="P2" s="39">
        <f>MIN(Vertices[PageRank])</f>
        <v>0.586484</v>
      </c>
      <c r="Q2" s="40">
        <f>COUNTIF(Vertices[PageRank],"&gt;= "&amp;P2)-COUNTIF(Vertices[PageRank],"&gt;="&amp;P3)</f>
        <v>29</v>
      </c>
      <c r="R2" s="39">
        <f>MIN(Vertices[Clustering Coefficient])</f>
        <v>0</v>
      </c>
      <c r="S2" s="45">
        <f>COUNTIF(Vertices[Clustering Coefficient],"&gt;= "&amp;R2)-COUNTIF(Vertices[Clustering Coefficient],"&gt;="&amp;R3)</f>
        <v>79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1"/>
      <c r="B3" s="131"/>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1.6363636363636365</v>
      </c>
      <c r="K3" s="42">
        <f>COUNTIF(Vertices[Betweenness Centrality],"&gt;= "&amp;J3)-COUNTIF(Vertices[Betweenness Centrality],"&gt;="&amp;J4)</f>
        <v>5</v>
      </c>
      <c r="L3" s="41">
        <f aca="true" t="shared" si="5" ref="L3:L26">L2+($L$57-$L$2)/BinDivisor</f>
        <v>0.01818181818181818</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0.6691862181818182</v>
      </c>
      <c r="Q3" s="42">
        <f>COUNTIF(Vertices[PageRank],"&gt;= "&amp;P3)-COUNTIF(Vertices[PageRank],"&gt;="&amp;P4)</f>
        <v>10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96</v>
      </c>
      <c r="D4" s="34">
        <f t="shared" si="1"/>
        <v>0</v>
      </c>
      <c r="E4" s="3">
        <f>COUNTIF(Vertices[Degree],"&gt;= "&amp;D4)-COUNTIF(Vertices[Degree],"&gt;="&amp;D5)</f>
        <v>0</v>
      </c>
      <c r="F4" s="39">
        <f t="shared" si="2"/>
        <v>0.2545454545454545</v>
      </c>
      <c r="G4" s="40">
        <f>COUNTIF(Vertices[In-Degree],"&gt;= "&amp;F4)-COUNTIF(Vertices[In-Degree],"&gt;="&amp;F5)</f>
        <v>0</v>
      </c>
      <c r="H4" s="39">
        <f t="shared" si="3"/>
        <v>0.36363636363636365</v>
      </c>
      <c r="I4" s="40">
        <f>COUNTIF(Vertices[Out-Degree],"&gt;= "&amp;H4)-COUNTIF(Vertices[Out-Degree],"&gt;="&amp;H5)</f>
        <v>0</v>
      </c>
      <c r="J4" s="39">
        <f t="shared" si="4"/>
        <v>3.272727272727273</v>
      </c>
      <c r="K4" s="40">
        <f>COUNTIF(Vertices[Betweenness Centrality],"&gt;= "&amp;J4)-COUNTIF(Vertices[Betweenness Centrality],"&gt;="&amp;J5)</f>
        <v>0</v>
      </c>
      <c r="L4" s="39">
        <f t="shared" si="5"/>
        <v>0.03636363636363636</v>
      </c>
      <c r="M4" s="40">
        <f>COUNTIF(Vertices[Closeness Centrality],"&gt;= "&amp;L4)-COUNTIF(Vertices[Closeness Centrality],"&gt;="&amp;L5)</f>
        <v>10</v>
      </c>
      <c r="N4" s="39">
        <f t="shared" si="6"/>
        <v>0.007272727272727273</v>
      </c>
      <c r="O4" s="40">
        <f>COUNTIF(Vertices[Eigenvector Centrality],"&gt;= "&amp;N4)-COUNTIF(Vertices[Eigenvector Centrality],"&gt;="&amp;N5)</f>
        <v>0</v>
      </c>
      <c r="P4" s="39">
        <f t="shared" si="7"/>
        <v>0.7518884363636364</v>
      </c>
      <c r="Q4" s="40">
        <f>COUNTIF(Vertices[PageRank],"&gt;= "&amp;P4)-COUNTIF(Vertices[PageRank],"&gt;="&amp;P5)</f>
        <v>7</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1"/>
      <c r="B5" s="131"/>
      <c r="D5" s="34">
        <f t="shared" si="1"/>
        <v>0</v>
      </c>
      <c r="E5" s="3">
        <f>COUNTIF(Vertices[Degree],"&gt;= "&amp;D5)-COUNTIF(Vertices[Degree],"&gt;="&amp;D6)</f>
        <v>0</v>
      </c>
      <c r="F5" s="41">
        <f t="shared" si="2"/>
        <v>0.3818181818181818</v>
      </c>
      <c r="G5" s="42">
        <f>COUNTIF(Vertices[In-Degree],"&gt;= "&amp;F5)-COUNTIF(Vertices[In-Degree],"&gt;="&amp;F6)</f>
        <v>0</v>
      </c>
      <c r="H5" s="41">
        <f t="shared" si="3"/>
        <v>0.5454545454545454</v>
      </c>
      <c r="I5" s="42">
        <f>COUNTIF(Vertices[Out-Degree],"&gt;= "&amp;H5)-COUNTIF(Vertices[Out-Degree],"&gt;="&amp;H6)</f>
        <v>0</v>
      </c>
      <c r="J5" s="41">
        <f t="shared" si="4"/>
        <v>4.909090909090909</v>
      </c>
      <c r="K5" s="42">
        <f>COUNTIF(Vertices[Betweenness Centrality],"&gt;= "&amp;J5)-COUNTIF(Vertices[Betweenness Centrality],"&gt;="&amp;J6)</f>
        <v>3</v>
      </c>
      <c r="L5" s="41">
        <f t="shared" si="5"/>
        <v>0.05454545454545454</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0.8345906545454547</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89</v>
      </c>
      <c r="D6" s="34">
        <f t="shared" si="1"/>
        <v>0</v>
      </c>
      <c r="E6" s="3">
        <f>COUNTIF(Vertices[Degree],"&gt;= "&amp;D6)-COUNTIF(Vertices[Degree],"&gt;="&amp;D7)</f>
        <v>0</v>
      </c>
      <c r="F6" s="39">
        <f t="shared" si="2"/>
        <v>0.509090909090909</v>
      </c>
      <c r="G6" s="40">
        <f>COUNTIF(Vertices[In-Degree],"&gt;= "&amp;F6)-COUNTIF(Vertices[In-Degree],"&gt;="&amp;F7)</f>
        <v>0</v>
      </c>
      <c r="H6" s="39">
        <f t="shared" si="3"/>
        <v>0.7272727272727273</v>
      </c>
      <c r="I6" s="40">
        <f>COUNTIF(Vertices[Out-Degree],"&gt;= "&amp;H6)-COUNTIF(Vertices[Out-Degree],"&gt;="&amp;H7)</f>
        <v>0</v>
      </c>
      <c r="J6" s="39">
        <f t="shared" si="4"/>
        <v>6.545454545454546</v>
      </c>
      <c r="K6" s="40">
        <f>COUNTIF(Vertices[Betweenness Centrality],"&gt;= "&amp;J6)-COUNTIF(Vertices[Betweenness Centrality],"&gt;="&amp;J7)</f>
        <v>1</v>
      </c>
      <c r="L6" s="39">
        <f t="shared" si="5"/>
        <v>0.07272727272727272</v>
      </c>
      <c r="M6" s="40">
        <f>COUNTIF(Vertices[Closeness Centrality],"&gt;= "&amp;L6)-COUNTIF(Vertices[Closeness Centrality],"&gt;="&amp;L7)</f>
        <v>12</v>
      </c>
      <c r="N6" s="39">
        <f t="shared" si="6"/>
        <v>0.014545454545454545</v>
      </c>
      <c r="O6" s="40">
        <f>COUNTIF(Vertices[Eigenvector Centrality],"&gt;= "&amp;N6)-COUNTIF(Vertices[Eigenvector Centrality],"&gt;="&amp;N7)</f>
        <v>0</v>
      </c>
      <c r="P6" s="39">
        <f t="shared" si="7"/>
        <v>0.9172928727272729</v>
      </c>
      <c r="Q6" s="40">
        <f>COUNTIF(Vertices[PageRank],"&gt;= "&amp;P6)-COUNTIF(Vertices[PageRank],"&gt;="&amp;P7)</f>
        <v>31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0.6363636363636362</v>
      </c>
      <c r="G7" s="42">
        <f>COUNTIF(Vertices[In-Degree],"&gt;= "&amp;F7)-COUNTIF(Vertices[In-Degree],"&gt;="&amp;F8)</f>
        <v>0</v>
      </c>
      <c r="H7" s="41">
        <f t="shared" si="3"/>
        <v>0.9090909090909092</v>
      </c>
      <c r="I7" s="42">
        <f>COUNTIF(Vertices[Out-Degree],"&gt;= "&amp;H7)-COUNTIF(Vertices[Out-Degree],"&gt;="&amp;H8)</f>
        <v>38</v>
      </c>
      <c r="J7" s="41">
        <f t="shared" si="4"/>
        <v>8.181818181818182</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0.01818181818181818</v>
      </c>
      <c r="O7" s="42">
        <f>COUNTIF(Vertices[Eigenvector Centrality],"&gt;= "&amp;N7)-COUNTIF(Vertices[Eigenvector Centrality],"&gt;="&amp;N8)</f>
        <v>0</v>
      </c>
      <c r="P7" s="41">
        <f t="shared" si="7"/>
        <v>0.9999950909090911</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0.7636363636363634</v>
      </c>
      <c r="G8" s="40">
        <f>COUNTIF(Vertices[In-Degree],"&gt;= "&amp;F8)-COUNTIF(Vertices[In-Degree],"&gt;="&amp;F9)</f>
        <v>0</v>
      </c>
      <c r="H8" s="39">
        <f t="shared" si="3"/>
        <v>1.090909090909091</v>
      </c>
      <c r="I8" s="40">
        <f>COUNTIF(Vertices[Out-Degree],"&gt;= "&amp;H8)-COUNTIF(Vertices[Out-Degree],"&gt;="&amp;H9)</f>
        <v>0</v>
      </c>
      <c r="J8" s="39">
        <f t="shared" si="4"/>
        <v>9.818181818181818</v>
      </c>
      <c r="K8" s="40">
        <f>COUNTIF(Vertices[Betweenness Centrality],"&gt;= "&amp;J8)-COUNTIF(Vertices[Betweenness Centrality],"&gt;="&amp;J9)</f>
        <v>0</v>
      </c>
      <c r="L8" s="39">
        <f t="shared" si="5"/>
        <v>0.1090909090909091</v>
      </c>
      <c r="M8" s="40">
        <f>COUNTIF(Vertices[Closeness Centrality],"&gt;= "&amp;L8)-COUNTIF(Vertices[Closeness Centrality],"&gt;="&amp;L9)</f>
        <v>3</v>
      </c>
      <c r="N8" s="39">
        <f t="shared" si="6"/>
        <v>0.021818181818181816</v>
      </c>
      <c r="O8" s="40">
        <f>COUNTIF(Vertices[Eigenvector Centrality],"&gt;= "&amp;N8)-COUNTIF(Vertices[Eigenvector Centrality],"&gt;="&amp;N9)</f>
        <v>0</v>
      </c>
      <c r="P8" s="39">
        <f t="shared" si="7"/>
        <v>1.0826973090909093</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1"/>
      <c r="B9" s="131"/>
      <c r="D9" s="34">
        <f t="shared" si="1"/>
        <v>0</v>
      </c>
      <c r="E9" s="3">
        <f>COUNTIF(Vertices[Degree],"&gt;= "&amp;D9)-COUNTIF(Vertices[Degree],"&gt;="&amp;D10)</f>
        <v>0</v>
      </c>
      <c r="F9" s="41">
        <f t="shared" si="2"/>
        <v>0.8909090909090907</v>
      </c>
      <c r="G9" s="42">
        <f>COUNTIF(Vertices[In-Degree],"&gt;= "&amp;F9)-COUNTIF(Vertices[In-Degree],"&gt;="&amp;F10)</f>
        <v>55</v>
      </c>
      <c r="H9" s="41">
        <f t="shared" si="3"/>
        <v>1.272727272727273</v>
      </c>
      <c r="I9" s="42">
        <f>COUNTIF(Vertices[Out-Degree],"&gt;= "&amp;H9)-COUNTIF(Vertices[Out-Degree],"&gt;="&amp;H10)</f>
        <v>0</v>
      </c>
      <c r="J9" s="41">
        <f t="shared" si="4"/>
        <v>11.454545454545455</v>
      </c>
      <c r="K9" s="42">
        <f>COUNTIF(Vertices[Betweenness Centrality],"&gt;= "&amp;J9)-COUNTIF(Vertices[Betweenness Centrality],"&gt;="&amp;J10)</f>
        <v>2</v>
      </c>
      <c r="L9" s="41">
        <f t="shared" si="5"/>
        <v>0.1272727272727273</v>
      </c>
      <c r="M9" s="42">
        <f>COUNTIF(Vertices[Closeness Centrality],"&gt;= "&amp;L9)-COUNTIF(Vertices[Closeness Centrality],"&gt;="&amp;L10)</f>
        <v>10</v>
      </c>
      <c r="N9" s="41">
        <f t="shared" si="6"/>
        <v>0.025454545454545452</v>
      </c>
      <c r="O9" s="42">
        <f>COUNTIF(Vertices[Eigenvector Centrality],"&gt;= "&amp;N9)-COUNTIF(Vertices[Eigenvector Centrality],"&gt;="&amp;N10)</f>
        <v>0</v>
      </c>
      <c r="P9" s="41">
        <f t="shared" si="7"/>
        <v>1.1653995272727276</v>
      </c>
      <c r="Q9" s="42">
        <f>COUNTIF(Vertices[PageRank],"&gt;= "&amp;P9)-COUNTIF(Vertices[PageRank],"&gt;="&amp;P10)</f>
        <v>0</v>
      </c>
      <c r="R9" s="41">
        <f t="shared" si="8"/>
        <v>0.1272727272727273</v>
      </c>
      <c r="S9" s="46">
        <f>COUNTIF(Vertices[Clustering Coefficient],"&gt;= "&amp;R9)-COUNTIF(Vertices[Clustering Coefficient],"&gt;="&amp;R10)</f>
        <v>2</v>
      </c>
      <c r="T9" s="41" t="e">
        <f ca="1" t="shared" si="9"/>
        <v>#REF!</v>
      </c>
      <c r="U9" s="42" t="e">
        <f ca="1" t="shared" si="0"/>
        <v>#REF!</v>
      </c>
    </row>
    <row r="10" spans="1:21" ht="15">
      <c r="A10" s="36" t="s">
        <v>151</v>
      </c>
      <c r="B10" s="36">
        <v>19</v>
      </c>
      <c r="D10" s="34">
        <f t="shared" si="1"/>
        <v>0</v>
      </c>
      <c r="E10" s="3">
        <f>COUNTIF(Vertices[Degree],"&gt;= "&amp;D10)-COUNTIF(Vertices[Degree],"&gt;="&amp;D11)</f>
        <v>0</v>
      </c>
      <c r="F10" s="39">
        <f t="shared" si="2"/>
        <v>1.0181818181818179</v>
      </c>
      <c r="G10" s="40">
        <f>COUNTIF(Vertices[In-Degree],"&gt;= "&amp;F10)-COUNTIF(Vertices[In-Degree],"&gt;="&amp;F11)</f>
        <v>0</v>
      </c>
      <c r="H10" s="39">
        <f t="shared" si="3"/>
        <v>1.4545454545454548</v>
      </c>
      <c r="I10" s="40">
        <f>COUNTIF(Vertices[Out-Degree],"&gt;= "&amp;H10)-COUNTIF(Vertices[Out-Degree],"&gt;="&amp;H11)</f>
        <v>0</v>
      </c>
      <c r="J10" s="39">
        <f t="shared" si="4"/>
        <v>13.090909090909092</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1.2481017454545458</v>
      </c>
      <c r="Q10" s="40">
        <f>COUNTIF(Vertices[PageRank],"&gt;= "&amp;P10)-COUNTIF(Vertices[PageRank],"&gt;="&amp;P11)</f>
        <v>4</v>
      </c>
      <c r="R10" s="39">
        <f t="shared" si="8"/>
        <v>0.14545454545454548</v>
      </c>
      <c r="S10" s="45">
        <f>COUNTIF(Vertices[Clustering Coefficient],"&gt;= "&amp;R10)-COUNTIF(Vertices[Clustering Coefficient],"&gt;="&amp;R11)</f>
        <v>0</v>
      </c>
      <c r="T10" s="39" t="e">
        <f ca="1" t="shared" si="9"/>
        <v>#REF!</v>
      </c>
      <c r="U10" s="40" t="e">
        <f ca="1" t="shared" si="0"/>
        <v>#REF!</v>
      </c>
    </row>
    <row r="11" spans="1:21" ht="15">
      <c r="A11" s="131"/>
      <c r="B11" s="131"/>
      <c r="D11" s="34">
        <f t="shared" si="1"/>
        <v>0</v>
      </c>
      <c r="E11" s="3">
        <f>COUNTIF(Vertices[Degree],"&gt;= "&amp;D11)-COUNTIF(Vertices[Degree],"&gt;="&amp;D12)</f>
        <v>0</v>
      </c>
      <c r="F11" s="41">
        <f t="shared" si="2"/>
        <v>1.145454545454545</v>
      </c>
      <c r="G11" s="42">
        <f>COUNTIF(Vertices[In-Degree],"&gt;= "&amp;F11)-COUNTIF(Vertices[In-Degree],"&gt;="&amp;F12)</f>
        <v>0</v>
      </c>
      <c r="H11" s="41">
        <f t="shared" si="3"/>
        <v>1.6363636363636367</v>
      </c>
      <c r="I11" s="42">
        <f>COUNTIF(Vertices[Out-Degree],"&gt;= "&amp;H11)-COUNTIF(Vertices[Out-Degree],"&gt;="&amp;H12)</f>
        <v>0</v>
      </c>
      <c r="J11" s="41">
        <f t="shared" si="4"/>
        <v>14.727272727272728</v>
      </c>
      <c r="K11" s="42">
        <f>COUNTIF(Vertices[Betweenness Centrality],"&gt;= "&amp;J11)-COUNTIF(Vertices[Betweenness Centrality],"&gt;="&amp;J12)</f>
        <v>2</v>
      </c>
      <c r="L11" s="41">
        <f t="shared" si="5"/>
        <v>0.16363636363636366</v>
      </c>
      <c r="M11" s="42">
        <f>COUNTIF(Vertices[Closeness Centrality],"&gt;= "&amp;L11)-COUNTIF(Vertices[Closeness Centrality],"&gt;="&amp;L12)</f>
        <v>3</v>
      </c>
      <c r="N11" s="41">
        <f t="shared" si="6"/>
        <v>0.03272727272727272</v>
      </c>
      <c r="O11" s="42">
        <f>COUNTIF(Vertices[Eigenvector Centrality],"&gt;= "&amp;N11)-COUNTIF(Vertices[Eigenvector Centrality],"&gt;="&amp;N12)</f>
        <v>0</v>
      </c>
      <c r="P11" s="41">
        <f t="shared" si="7"/>
        <v>1.330803963636364</v>
      </c>
      <c r="Q11" s="42">
        <f>COUNTIF(Vertices[PageRank],"&gt;= "&amp;P11)-COUNTIF(Vertices[PageRank],"&gt;="&amp;P12)</f>
        <v>0</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170</v>
      </c>
      <c r="B12" s="36">
        <v>0.014285714285714285</v>
      </c>
      <c r="D12" s="34">
        <f t="shared" si="1"/>
        <v>0</v>
      </c>
      <c r="E12" s="3">
        <f>COUNTIF(Vertices[Degree],"&gt;= "&amp;D12)-COUNTIF(Vertices[Degree],"&gt;="&amp;D13)</f>
        <v>0</v>
      </c>
      <c r="F12" s="39">
        <f t="shared" si="2"/>
        <v>1.2727272727272723</v>
      </c>
      <c r="G12" s="40">
        <f>COUNTIF(Vertices[In-Degree],"&gt;= "&amp;F12)-COUNTIF(Vertices[In-Degree],"&gt;="&amp;F13)</f>
        <v>0</v>
      </c>
      <c r="H12" s="39">
        <f t="shared" si="3"/>
        <v>1.8181818181818186</v>
      </c>
      <c r="I12" s="40">
        <f>COUNTIF(Vertices[Out-Degree],"&gt;= "&amp;H12)-COUNTIF(Vertices[Out-Degree],"&gt;="&amp;H13)</f>
        <v>0</v>
      </c>
      <c r="J12" s="39">
        <f t="shared" si="4"/>
        <v>16.363636363636363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1.4135061818181822</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0.028169014084507043</v>
      </c>
      <c r="D13" s="34">
        <f t="shared" si="1"/>
        <v>0</v>
      </c>
      <c r="E13" s="3">
        <f>COUNTIF(Vertices[Degree],"&gt;= "&amp;D13)-COUNTIF(Vertices[Degree],"&gt;="&amp;D14)</f>
        <v>0</v>
      </c>
      <c r="F13" s="41">
        <f t="shared" si="2"/>
        <v>1.3999999999999995</v>
      </c>
      <c r="G13" s="42">
        <f>COUNTIF(Vertices[In-Degree],"&gt;= "&amp;F13)-COUNTIF(Vertices[In-Degree],"&gt;="&amp;F14)</f>
        <v>0</v>
      </c>
      <c r="H13" s="41">
        <f t="shared" si="3"/>
        <v>2.0000000000000004</v>
      </c>
      <c r="I13" s="42">
        <f>COUNTIF(Vertices[Out-Degree],"&gt;= "&amp;H13)-COUNTIF(Vertices[Out-Degree],"&gt;="&amp;H14)</f>
        <v>11</v>
      </c>
      <c r="J13" s="41">
        <f t="shared" si="4"/>
        <v>18</v>
      </c>
      <c r="K13" s="42">
        <f>COUNTIF(Vertices[Betweenness Centrality],"&gt;= "&amp;J13)-COUNTIF(Vertices[Betweenness Centrality],"&gt;="&amp;J14)</f>
        <v>0</v>
      </c>
      <c r="L13" s="41">
        <f t="shared" si="5"/>
        <v>0.20000000000000004</v>
      </c>
      <c r="M13" s="42">
        <f>COUNTIF(Vertices[Closeness Centrality],"&gt;= "&amp;L13)-COUNTIF(Vertices[Closeness Centrality],"&gt;="&amp;L14)</f>
        <v>7</v>
      </c>
      <c r="N13" s="41">
        <f t="shared" si="6"/>
        <v>0.04</v>
      </c>
      <c r="O13" s="42">
        <f>COUNTIF(Vertices[Eigenvector Centrality],"&gt;= "&amp;N13)-COUNTIF(Vertices[Eigenvector Centrality],"&gt;="&amp;N14)</f>
        <v>0</v>
      </c>
      <c r="P13" s="41">
        <f t="shared" si="7"/>
        <v>1.4962084000000004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1"/>
      <c r="B14" s="131"/>
      <c r="D14" s="34">
        <f t="shared" si="1"/>
        <v>0</v>
      </c>
      <c r="E14" s="3">
        <f>COUNTIF(Vertices[Degree],"&gt;= "&amp;D14)-COUNTIF(Vertices[Degree],"&gt;="&amp;D15)</f>
        <v>0</v>
      </c>
      <c r="F14" s="39">
        <f t="shared" si="2"/>
        <v>1.5272727272727267</v>
      </c>
      <c r="G14" s="40">
        <f>COUNTIF(Vertices[In-Degree],"&gt;= "&amp;F14)-COUNTIF(Vertices[In-Degree],"&gt;="&amp;F15)</f>
        <v>0</v>
      </c>
      <c r="H14" s="39">
        <f t="shared" si="3"/>
        <v>2.181818181818182</v>
      </c>
      <c r="I14" s="40">
        <f>COUNTIF(Vertices[Out-Degree],"&gt;= "&amp;H14)-COUNTIF(Vertices[Out-Degree],"&gt;="&amp;H15)</f>
        <v>0</v>
      </c>
      <c r="J14" s="39">
        <f t="shared" si="4"/>
        <v>19.636363636363637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0.04363636363636364</v>
      </c>
      <c r="O14" s="40">
        <f>COUNTIF(Vertices[Eigenvector Centrality],"&gt;= "&amp;N14)-COUNTIF(Vertices[Eigenvector Centrality],"&gt;="&amp;N15)</f>
        <v>0</v>
      </c>
      <c r="P14" s="39">
        <f t="shared" si="7"/>
        <v>1.5789106181818187</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36</v>
      </c>
      <c r="D15" s="34">
        <f t="shared" si="1"/>
        <v>0</v>
      </c>
      <c r="E15" s="3">
        <f>COUNTIF(Vertices[Degree],"&gt;= "&amp;D15)-COUNTIF(Vertices[Degree],"&gt;="&amp;D16)</f>
        <v>0</v>
      </c>
      <c r="F15" s="41">
        <f t="shared" si="2"/>
        <v>1.6545454545454539</v>
      </c>
      <c r="G15" s="42">
        <f>COUNTIF(Vertices[In-Degree],"&gt;= "&amp;F15)-COUNTIF(Vertices[In-Degree],"&gt;="&amp;F16)</f>
        <v>0</v>
      </c>
      <c r="H15" s="41">
        <f t="shared" si="3"/>
        <v>2.3636363636363638</v>
      </c>
      <c r="I15" s="42">
        <f>COUNTIF(Vertices[Out-Degree],"&gt;= "&amp;H15)-COUNTIF(Vertices[Out-Degree],"&gt;="&amp;H16)</f>
        <v>0</v>
      </c>
      <c r="J15" s="41">
        <f t="shared" si="4"/>
        <v>21.272727272727273</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0.04727272727272728</v>
      </c>
      <c r="O15" s="42">
        <f>COUNTIF(Vertices[Eigenvector Centrality],"&gt;= "&amp;N15)-COUNTIF(Vertices[Eigenvector Centrality],"&gt;="&amp;N16)</f>
        <v>0</v>
      </c>
      <c r="P15" s="41">
        <f t="shared" si="7"/>
        <v>1.6616128363636369</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13</v>
      </c>
      <c r="D16" s="34">
        <f t="shared" si="1"/>
        <v>0</v>
      </c>
      <c r="E16" s="3">
        <f>COUNTIF(Vertices[Degree],"&gt;= "&amp;D16)-COUNTIF(Vertices[Degree],"&gt;="&amp;D17)</f>
        <v>0</v>
      </c>
      <c r="F16" s="39">
        <f t="shared" si="2"/>
        <v>1.781818181818181</v>
      </c>
      <c r="G16" s="40">
        <f>COUNTIF(Vertices[In-Degree],"&gt;= "&amp;F16)-COUNTIF(Vertices[In-Degree],"&gt;="&amp;F17)</f>
        <v>0</v>
      </c>
      <c r="H16" s="39">
        <f t="shared" si="3"/>
        <v>2.5454545454545454</v>
      </c>
      <c r="I16" s="40">
        <f>COUNTIF(Vertices[Out-Degree],"&gt;= "&amp;H16)-COUNTIF(Vertices[Out-Degree],"&gt;="&amp;H17)</f>
        <v>0</v>
      </c>
      <c r="J16" s="39">
        <f t="shared" si="4"/>
        <v>22.90909090909091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1.744315054545455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11</v>
      </c>
      <c r="D17" s="34">
        <f t="shared" si="1"/>
        <v>0</v>
      </c>
      <c r="E17" s="3">
        <f>COUNTIF(Vertices[Degree],"&gt;= "&amp;D17)-COUNTIF(Vertices[Degree],"&gt;="&amp;D18)</f>
        <v>0</v>
      </c>
      <c r="F17" s="41">
        <f t="shared" si="2"/>
        <v>1.9090909090909083</v>
      </c>
      <c r="G17" s="42">
        <f>COUNTIF(Vertices[In-Degree],"&gt;= "&amp;F17)-COUNTIF(Vertices[In-Degree],"&gt;="&amp;F18)</f>
        <v>6</v>
      </c>
      <c r="H17" s="41">
        <f t="shared" si="3"/>
        <v>2.727272727272727</v>
      </c>
      <c r="I17" s="42">
        <f>COUNTIF(Vertices[Out-Degree],"&gt;= "&amp;H17)-COUNTIF(Vertices[Out-Degree],"&gt;="&amp;H18)</f>
        <v>0</v>
      </c>
      <c r="J17" s="41">
        <f t="shared" si="4"/>
        <v>24.545454545454547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1.8270172727272733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14</v>
      </c>
      <c r="D18" s="34">
        <f t="shared" si="1"/>
        <v>0</v>
      </c>
      <c r="E18" s="3">
        <f>COUNTIF(Vertices[Degree],"&gt;= "&amp;D18)-COUNTIF(Vertices[Degree],"&gt;="&amp;D19)</f>
        <v>0</v>
      </c>
      <c r="F18" s="39">
        <f t="shared" si="2"/>
        <v>2.0363636363636357</v>
      </c>
      <c r="G18" s="40">
        <f>COUNTIF(Vertices[In-Degree],"&gt;= "&amp;F18)-COUNTIF(Vertices[In-Degree],"&gt;="&amp;F19)</f>
        <v>0</v>
      </c>
      <c r="H18" s="39">
        <f t="shared" si="3"/>
        <v>2.9090909090909087</v>
      </c>
      <c r="I18" s="40">
        <f>COUNTIF(Vertices[Out-Degree],"&gt;= "&amp;H18)-COUNTIF(Vertices[Out-Degree],"&gt;="&amp;H19)</f>
        <v>2</v>
      </c>
      <c r="J18" s="39">
        <f t="shared" si="4"/>
        <v>26.181818181818183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1.9097194909090915</v>
      </c>
      <c r="Q18" s="40">
        <f>COUNTIF(Vertices[PageRank],"&gt;= "&amp;P18)-COUNTIF(Vertices[PageRank],"&gt;="&amp;P19)</f>
        <v>2</v>
      </c>
      <c r="R18" s="39">
        <f t="shared" si="8"/>
        <v>0.29090909090909095</v>
      </c>
      <c r="S18" s="45">
        <f>COUNTIF(Vertices[Clustering Coefficient],"&gt;= "&amp;R18)-COUNTIF(Vertices[Clustering Coefficient],"&gt;="&amp;R19)</f>
        <v>0</v>
      </c>
      <c r="T18" s="39" t="e">
        <f ca="1" t="shared" si="9"/>
        <v>#REF!</v>
      </c>
      <c r="U18" s="40" t="e">
        <f ca="1" t="shared" si="0"/>
        <v>#REF!</v>
      </c>
    </row>
    <row r="19" spans="1:21" ht="15">
      <c r="A19" s="131"/>
      <c r="B19" s="131"/>
      <c r="D19" s="34">
        <f t="shared" si="1"/>
        <v>0</v>
      </c>
      <c r="E19" s="3">
        <f>COUNTIF(Vertices[Degree],"&gt;= "&amp;D19)-COUNTIF(Vertices[Degree],"&gt;="&amp;D20)</f>
        <v>0</v>
      </c>
      <c r="F19" s="41">
        <f t="shared" si="2"/>
        <v>2.163636363636363</v>
      </c>
      <c r="G19" s="42">
        <f>COUNTIF(Vertices[In-Degree],"&gt;= "&amp;F19)-COUNTIF(Vertices[In-Degree],"&gt;="&amp;F20)</f>
        <v>0</v>
      </c>
      <c r="H19" s="41">
        <f t="shared" si="3"/>
        <v>3.0909090909090904</v>
      </c>
      <c r="I19" s="42">
        <f>COUNTIF(Vertices[Out-Degree],"&gt;= "&amp;H19)-COUNTIF(Vertices[Out-Degree],"&gt;="&amp;H20)</f>
        <v>0</v>
      </c>
      <c r="J19" s="41">
        <f t="shared" si="4"/>
        <v>27.81818181818182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1.9924217090909098</v>
      </c>
      <c r="Q19" s="42">
        <f>COUNTIF(Vertices[PageRank],"&gt;= "&amp;P19)-COUNTIF(Vertices[PageRank],"&gt;="&amp;P20)</f>
        <v>2</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2.2909090909090906</v>
      </c>
      <c r="G20" s="40">
        <f>COUNTIF(Vertices[In-Degree],"&gt;= "&amp;F20)-COUNTIF(Vertices[In-Degree],"&gt;="&amp;F21)</f>
        <v>0</v>
      </c>
      <c r="H20" s="39">
        <f t="shared" si="3"/>
        <v>3.272727272727272</v>
      </c>
      <c r="I20" s="40">
        <f>COUNTIF(Vertices[Out-Degree],"&gt;= "&amp;H20)-COUNTIF(Vertices[Out-Degree],"&gt;="&amp;H21)</f>
        <v>0</v>
      </c>
      <c r="J20" s="39">
        <f t="shared" si="4"/>
        <v>29.454545454545457</v>
      </c>
      <c r="K20" s="40">
        <f>COUNTIF(Vertices[Betweenness Centrality],"&gt;= "&amp;J20)-COUNTIF(Vertices[Betweenness Centrality],"&gt;="&amp;J21)</f>
        <v>1</v>
      </c>
      <c r="L20" s="39">
        <f t="shared" si="5"/>
        <v>0.3272727272727273</v>
      </c>
      <c r="M20" s="40">
        <f>COUNTIF(Vertices[Closeness Centrality],"&gt;= "&amp;L20)-COUNTIF(Vertices[Closeness Centrality],"&gt;="&amp;L21)</f>
        <v>8</v>
      </c>
      <c r="N20" s="39">
        <f t="shared" si="6"/>
        <v>0.06545454545454547</v>
      </c>
      <c r="O20" s="40">
        <f>COUNTIF(Vertices[Eigenvector Centrality],"&gt;= "&amp;N20)-COUNTIF(Vertices[Eigenvector Centrality],"&gt;="&amp;N21)</f>
        <v>0</v>
      </c>
      <c r="P20" s="39">
        <f t="shared" si="7"/>
        <v>2.075123927272728</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1.263636</v>
      </c>
      <c r="D21" s="34">
        <f t="shared" si="1"/>
        <v>0</v>
      </c>
      <c r="E21" s="3">
        <f>COUNTIF(Vertices[Degree],"&gt;= "&amp;D21)-COUNTIF(Vertices[Degree],"&gt;="&amp;D22)</f>
        <v>0</v>
      </c>
      <c r="F21" s="41">
        <f t="shared" si="2"/>
        <v>2.418181818181818</v>
      </c>
      <c r="G21" s="42">
        <f>COUNTIF(Vertices[In-Degree],"&gt;= "&amp;F21)-COUNTIF(Vertices[In-Degree],"&gt;="&amp;F22)</f>
        <v>0</v>
      </c>
      <c r="H21" s="41">
        <f t="shared" si="3"/>
        <v>3.4545454545454537</v>
      </c>
      <c r="I21" s="42">
        <f>COUNTIF(Vertices[Out-Degree],"&gt;= "&amp;H21)-COUNTIF(Vertices[Out-Degree],"&gt;="&amp;H22)</f>
        <v>0</v>
      </c>
      <c r="J21" s="41">
        <f t="shared" si="4"/>
        <v>31.090909090909093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2.157826145454546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1"/>
      <c r="B22" s="131"/>
      <c r="D22" s="34">
        <f t="shared" si="1"/>
        <v>0</v>
      </c>
      <c r="E22" s="3">
        <f>COUNTIF(Vertices[Degree],"&gt;= "&amp;D22)-COUNTIF(Vertices[Degree],"&gt;="&amp;D23)</f>
        <v>0</v>
      </c>
      <c r="F22" s="39">
        <f t="shared" si="2"/>
        <v>2.5454545454545454</v>
      </c>
      <c r="G22" s="40">
        <f>COUNTIF(Vertices[In-Degree],"&gt;= "&amp;F22)-COUNTIF(Vertices[In-Degree],"&gt;="&amp;F23)</f>
        <v>0</v>
      </c>
      <c r="H22" s="39">
        <f t="shared" si="3"/>
        <v>3.6363636363636354</v>
      </c>
      <c r="I22" s="40">
        <f>COUNTIF(Vertices[Out-Degree],"&gt;= "&amp;H22)-COUNTIF(Vertices[Out-Degree],"&gt;="&amp;H23)</f>
        <v>0</v>
      </c>
      <c r="J22" s="39">
        <f t="shared" si="4"/>
        <v>32.72727272727273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2.2405283636363644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0.0077850877192982455</v>
      </c>
      <c r="D23" s="34">
        <f t="shared" si="1"/>
        <v>0</v>
      </c>
      <c r="E23" s="3">
        <f>COUNTIF(Vertices[Degree],"&gt;= "&amp;D23)-COUNTIF(Vertices[Degree],"&gt;="&amp;D24)</f>
        <v>0</v>
      </c>
      <c r="F23" s="41">
        <f t="shared" si="2"/>
        <v>2.672727272727273</v>
      </c>
      <c r="G23" s="42">
        <f>COUNTIF(Vertices[In-Degree],"&gt;= "&amp;F23)-COUNTIF(Vertices[In-Degree],"&gt;="&amp;F24)</f>
        <v>0</v>
      </c>
      <c r="H23" s="41">
        <f t="shared" si="3"/>
        <v>3.818181818181817</v>
      </c>
      <c r="I23" s="42">
        <f>COUNTIF(Vertices[Out-Degree],"&gt;= "&amp;H23)-COUNTIF(Vertices[Out-Degree],"&gt;="&amp;H24)</f>
        <v>0</v>
      </c>
      <c r="J23" s="41">
        <f t="shared" si="4"/>
        <v>34.36363636363636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2.3232305818181826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1337</v>
      </c>
      <c r="B24" s="36">
        <v>0.812553</v>
      </c>
      <c r="D24" s="34">
        <f t="shared" si="1"/>
        <v>0</v>
      </c>
      <c r="E24" s="3">
        <f>COUNTIF(Vertices[Degree],"&gt;= "&amp;D24)-COUNTIF(Vertices[Degree],"&gt;="&amp;D25)</f>
        <v>0</v>
      </c>
      <c r="F24" s="39">
        <f t="shared" si="2"/>
        <v>2.8000000000000003</v>
      </c>
      <c r="G24" s="40">
        <f>COUNTIF(Vertices[In-Degree],"&gt;= "&amp;F24)-COUNTIF(Vertices[In-Degree],"&gt;="&amp;F25)</f>
        <v>0</v>
      </c>
      <c r="H24" s="39">
        <f t="shared" si="3"/>
        <v>3.9999999999999987</v>
      </c>
      <c r="I24" s="40">
        <f>COUNTIF(Vertices[Out-Degree],"&gt;= "&amp;H24)-COUNTIF(Vertices[Out-Degree],"&gt;="&amp;H25)</f>
        <v>1</v>
      </c>
      <c r="J24" s="39">
        <f t="shared" si="4"/>
        <v>35.99999999999999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v>
      </c>
      <c r="O24" s="40">
        <f>COUNTIF(Vertices[Eigenvector Centrality],"&gt;= "&amp;N24)-COUNTIF(Vertices[Eigenvector Centrality],"&gt;="&amp;N25)</f>
        <v>0</v>
      </c>
      <c r="P24" s="39">
        <f t="shared" si="7"/>
        <v>2.405932800000001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1"/>
      <c r="B25" s="131"/>
      <c r="D25" s="34">
        <f t="shared" si="1"/>
        <v>0</v>
      </c>
      <c r="E25" s="3">
        <f>COUNTIF(Vertices[Degree],"&gt;= "&amp;D25)-COUNTIF(Vertices[Degree],"&gt;="&amp;D26)</f>
        <v>0</v>
      </c>
      <c r="F25" s="41">
        <f t="shared" si="2"/>
        <v>2.9272727272727277</v>
      </c>
      <c r="G25" s="42">
        <f>COUNTIF(Vertices[In-Degree],"&gt;= "&amp;F25)-COUNTIF(Vertices[In-Degree],"&gt;="&amp;F26)</f>
        <v>3</v>
      </c>
      <c r="H25" s="41">
        <f t="shared" si="3"/>
        <v>4.181818181818181</v>
      </c>
      <c r="I25" s="42">
        <f>COUNTIF(Vertices[Out-Degree],"&gt;= "&amp;H25)-COUNTIF(Vertices[Out-Degree],"&gt;="&amp;H26)</f>
        <v>0</v>
      </c>
      <c r="J25" s="41">
        <f t="shared" si="4"/>
        <v>37.636363636363626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2.488635018181819</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1338</v>
      </c>
      <c r="B26" s="36" t="s">
        <v>1339</v>
      </c>
      <c r="D26" s="34">
        <f t="shared" si="1"/>
        <v>0</v>
      </c>
      <c r="E26" s="3">
        <f>COUNTIF(Vertices[Degree],"&gt;= "&amp;D26)-COUNTIF(Vertices[Degree],"&gt;="&amp;D28)</f>
        <v>0</v>
      </c>
      <c r="F26" s="39">
        <f t="shared" si="2"/>
        <v>3.054545454545455</v>
      </c>
      <c r="G26" s="40">
        <f>COUNTIF(Vertices[In-Degree],"&gt;= "&amp;F26)-COUNTIF(Vertices[In-Degree],"&gt;="&amp;F28)</f>
        <v>0</v>
      </c>
      <c r="H26" s="39">
        <f t="shared" si="3"/>
        <v>4.363636363636362</v>
      </c>
      <c r="I26" s="40">
        <f>COUNTIF(Vertices[Out-Degree],"&gt;= "&amp;H26)-COUNTIF(Vertices[Out-Degree],"&gt;="&amp;H28)</f>
        <v>0</v>
      </c>
      <c r="J26" s="39">
        <f t="shared" si="4"/>
        <v>39.27272727272726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2.5713372363636373</v>
      </c>
      <c r="Q26" s="40">
        <f>COUNTIF(Vertices[PageRank],"&gt;= "&amp;P26)-COUNTIF(Vertices[PageRank],"&gt;="&amp;P28)</f>
        <v>1</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-27</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4.545454545454544</v>
      </c>
      <c r="I28" s="42">
        <f>COUNTIF(Vertices[Out-Degree],"&gt;= "&amp;H28)-COUNTIF(Vertices[Out-Degree],"&gt;="&amp;H40)</f>
        <v>0</v>
      </c>
      <c r="J28" s="41">
        <f>J26+($J$57-$J$2)/BinDivisor</f>
        <v>40.90909090909089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2.6540394545454555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-27</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-27</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4.727272727272726</v>
      </c>
      <c r="I40" s="40">
        <f>COUNTIF(Vertices[Out-Degree],"&gt;= "&amp;H40)-COUNTIF(Vertices[Out-Degree],"&gt;="&amp;H41)</f>
        <v>0</v>
      </c>
      <c r="J40" s="39">
        <f>J28+($J$57-$J$2)/BinDivisor</f>
        <v>42.545454545454525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2.7367416727272738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4.909090909090907</v>
      </c>
      <c r="I41" s="42">
        <f>COUNTIF(Vertices[Out-Degree],"&gt;= "&amp;H41)-COUNTIF(Vertices[Out-Degree],"&gt;="&amp;H42)</f>
        <v>2</v>
      </c>
      <c r="J41" s="41">
        <f aca="true" t="shared" si="13" ref="J41:J56">J40+($J$57-$J$2)/BinDivisor</f>
        <v>44.18181818181816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0.09818181818181816</v>
      </c>
      <c r="O41" s="42">
        <f>COUNTIF(Vertices[Eigenvector Centrality],"&gt;= "&amp;N41)-COUNTIF(Vertices[Eigenvector Centrality],"&gt;="&amp;N42)</f>
        <v>6</v>
      </c>
      <c r="P41" s="41">
        <f aca="true" t="shared" si="16" ref="P41:P56">P40+($P$57-$P$2)/BinDivisor</f>
        <v>2.819443890909092</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5.090909090909089</v>
      </c>
      <c r="I42" s="40">
        <f>COUNTIF(Vertices[Out-Degree],"&gt;= "&amp;H42)-COUNTIF(Vertices[Out-Degree],"&gt;="&amp;H43)</f>
        <v>0</v>
      </c>
      <c r="J42" s="39">
        <f t="shared" si="13"/>
        <v>45.81818181818179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2.90214610909091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5.272727272727271</v>
      </c>
      <c r="I43" s="42">
        <f>COUNTIF(Vertices[Out-Degree],"&gt;= "&amp;H43)-COUNTIF(Vertices[Out-Degree],"&gt;="&amp;H44)</f>
        <v>0</v>
      </c>
      <c r="J43" s="41">
        <f t="shared" si="13"/>
        <v>47.454545454545425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2.9848483272727284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5.454545454545452</v>
      </c>
      <c r="I44" s="40">
        <f>COUNTIF(Vertices[Out-Degree],"&gt;= "&amp;H44)-COUNTIF(Vertices[Out-Degree],"&gt;="&amp;H45)</f>
        <v>0</v>
      </c>
      <c r="J44" s="39">
        <f t="shared" si="13"/>
        <v>49.09090909090906</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3.0675505454545466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5.636363636363634</v>
      </c>
      <c r="I45" s="42">
        <f>COUNTIF(Vertices[Out-Degree],"&gt;= "&amp;H45)-COUNTIF(Vertices[Out-Degree],"&gt;="&amp;H46)</f>
        <v>0</v>
      </c>
      <c r="J45" s="41">
        <f t="shared" si="13"/>
        <v>50.72727272727269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3.150252763636365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5.818181818181816</v>
      </c>
      <c r="I46" s="40">
        <f>COUNTIF(Vertices[Out-Degree],"&gt;= "&amp;H46)-COUNTIF(Vertices[Out-Degree],"&gt;="&amp;H47)</f>
        <v>0</v>
      </c>
      <c r="J46" s="39">
        <f t="shared" si="13"/>
        <v>52.363636363636324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3.232954981818183</v>
      </c>
      <c r="Q46" s="40">
        <f>COUNTIF(Vertices[PageRank],"&gt;= "&amp;P46)-COUNTIF(Vertices[PageRank],"&gt;="&amp;P47)</f>
        <v>1</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5.999999999999997</v>
      </c>
      <c r="I47" s="42">
        <f>COUNTIF(Vertices[Out-Degree],"&gt;= "&amp;H47)-COUNTIF(Vertices[Out-Degree],"&gt;="&amp;H48)</f>
        <v>0</v>
      </c>
      <c r="J47" s="41">
        <f t="shared" si="13"/>
        <v>53.99999999999996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3.3156572000000013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6.181818181818179</v>
      </c>
      <c r="I48" s="40">
        <f>COUNTIF(Vertices[Out-Degree],"&gt;= "&amp;H48)-COUNTIF(Vertices[Out-Degree],"&gt;="&amp;H49)</f>
        <v>0</v>
      </c>
      <c r="J48" s="39">
        <f t="shared" si="13"/>
        <v>55.63636363636359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3.3983594181818195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6.363636363636361</v>
      </c>
      <c r="I49" s="42">
        <f>COUNTIF(Vertices[Out-Degree],"&gt;= "&amp;H49)-COUNTIF(Vertices[Out-Degree],"&gt;="&amp;H50)</f>
        <v>0</v>
      </c>
      <c r="J49" s="41">
        <f t="shared" si="13"/>
        <v>57.272727272727224</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3.4810616363636377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6.545454545454542</v>
      </c>
      <c r="I50" s="40">
        <f>COUNTIF(Vertices[Out-Degree],"&gt;= "&amp;H50)-COUNTIF(Vertices[Out-Degree],"&gt;="&amp;H51)</f>
        <v>0</v>
      </c>
      <c r="J50" s="39">
        <f t="shared" si="13"/>
        <v>58.90909090909086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3.563763854545456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6.727272727272724</v>
      </c>
      <c r="I51" s="42">
        <f>COUNTIF(Vertices[Out-Degree],"&gt;= "&amp;H51)-COUNTIF(Vertices[Out-Degree],"&gt;="&amp;H52)</f>
        <v>0</v>
      </c>
      <c r="J51" s="41">
        <f t="shared" si="13"/>
        <v>60.54545454545449</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3.646466072727274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6.909090909090906</v>
      </c>
      <c r="I52" s="40">
        <f>COUNTIF(Vertices[Out-Degree],"&gt;= "&amp;H52)-COUNTIF(Vertices[Out-Degree],"&gt;="&amp;H53)</f>
        <v>0</v>
      </c>
      <c r="J52" s="39">
        <f t="shared" si="13"/>
        <v>62.18181818181812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3.7291682909090924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7.090909090909087</v>
      </c>
      <c r="I53" s="42">
        <f>COUNTIF(Vertices[Out-Degree],"&gt;= "&amp;H53)-COUNTIF(Vertices[Out-Degree],"&gt;="&amp;H54)</f>
        <v>0</v>
      </c>
      <c r="J53" s="41">
        <f t="shared" si="13"/>
        <v>63.818181818181756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3.8118705090909106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7.272727272727269</v>
      </c>
      <c r="I54" s="40">
        <f>COUNTIF(Vertices[Out-Degree],"&gt;= "&amp;H54)-COUNTIF(Vertices[Out-Degree],"&gt;="&amp;H55)</f>
        <v>0</v>
      </c>
      <c r="J54" s="39">
        <f t="shared" si="13"/>
        <v>65.4545454545454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3.894572727272729</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7.454545454545451</v>
      </c>
      <c r="I55" s="42">
        <f>COUNTIF(Vertices[Out-Degree],"&gt;= "&amp;H55)-COUNTIF(Vertices[Out-Degree],"&gt;="&amp;H56)</f>
        <v>0</v>
      </c>
      <c r="J55" s="41">
        <f t="shared" si="13"/>
        <v>67.09090909090904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3.977274945454547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7.636363636363632</v>
      </c>
      <c r="I56" s="40">
        <f>COUNTIF(Vertices[Out-Degree],"&gt;= "&amp;H56)-COUNTIF(Vertices[Out-Degree],"&gt;="&amp;H57)</f>
        <v>0</v>
      </c>
      <c r="J56" s="39">
        <f t="shared" si="13"/>
        <v>68.72727272727268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4.059977163636365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2</v>
      </c>
      <c r="H57" s="43">
        <f>MAX(Vertices[Out-Degree])</f>
        <v>10</v>
      </c>
      <c r="I57" s="44">
        <f>COUNTIF(Vertices[Out-Degree],"&gt;= "&amp;H57)-COUNTIF(Vertices[Out-Degree],"&gt;="&amp;H58)</f>
        <v>1</v>
      </c>
      <c r="J57" s="43">
        <f>MAX(Vertices[Betweenness Centrality])</f>
        <v>90</v>
      </c>
      <c r="K57" s="44">
        <f>COUNTIF(Vertices[Betweenness Centrality],"&gt;= "&amp;J57)-COUNTIF(Vertices[Betweenness Centrality],"&gt;="&amp;J58)</f>
        <v>1</v>
      </c>
      <c r="L57" s="43">
        <f>MAX(Vertices[Closeness Centrality])</f>
        <v>1</v>
      </c>
      <c r="M57" s="44">
        <f>COUNTIF(Vertices[Closeness Centrality],"&gt;= "&amp;L57)-COUNTIF(Vertices[Closeness Centrality],"&gt;="&amp;L58)</f>
        <v>24</v>
      </c>
      <c r="N57" s="43">
        <f>MAX(Vertices[Eigenvector Centrality])</f>
        <v>0.2</v>
      </c>
      <c r="O57" s="44">
        <f>COUNTIF(Vertices[Eigenvector Centrality],"&gt;= "&amp;N57)-COUNTIF(Vertices[Eigenvector Centrality],"&gt;="&amp;N58)</f>
        <v>2</v>
      </c>
      <c r="P57" s="43">
        <f>MAX(Vertices[PageRank])</f>
        <v>5.135106</v>
      </c>
      <c r="Q57" s="44">
        <f>COUNTIF(Vertices[PageRank],"&gt;= "&amp;P57)-COUNTIF(Vertices[PageRank],"&gt;="&amp;P58)</f>
        <v>1</v>
      </c>
      <c r="R57" s="43">
        <f>MAX(Vertices[Clustering Coefficient])</f>
        <v>1</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0.9375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0.9375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90</v>
      </c>
    </row>
    <row r="99" spans="1:2" ht="15">
      <c r="A99" s="35" t="s">
        <v>102</v>
      </c>
      <c r="B99" s="49">
        <f>_xlfn.IFERROR(AVERAGE(Vertices[Betweenness Centrality]),NoMetricMessage)</f>
        <v>2.2083333333333335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0.35260770833333327</v>
      </c>
    </row>
    <row r="114" spans="1:2" ht="15">
      <c r="A114" s="35" t="s">
        <v>109</v>
      </c>
      <c r="B114" s="49">
        <f>_xlfn.IFERROR(MEDIAN(Vertices[Closeness Centrality]),NoMetricMessage)</f>
        <v>0.142857</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0.010416666666666666</v>
      </c>
    </row>
    <row r="128" spans="1:2" ht="15">
      <c r="A128" s="35" t="s">
        <v>115</v>
      </c>
      <c r="B128" s="49">
        <f>_xlfn.IFERROR(MEDIAN(Vertices[Eigenvector Centrality]),NoMetricMessage)</f>
        <v>0</v>
      </c>
    </row>
    <row r="139" spans="1:2" ht="15">
      <c r="A139" s="35" t="s">
        <v>140</v>
      </c>
      <c r="B139" s="49">
        <f>IF(COUNT(Vertices[PageRank])&gt;0,P2,NoMetricMessage)</f>
        <v>0.586484</v>
      </c>
    </row>
    <row r="140" spans="1:2" ht="15">
      <c r="A140" s="35" t="s">
        <v>141</v>
      </c>
      <c r="B140" s="49">
        <f>IF(COUNT(Vertices[PageRank])&gt;0,P57,NoMetricMessage)</f>
        <v>5.135106</v>
      </c>
    </row>
    <row r="141" spans="1:2" ht="15">
      <c r="A141" s="35" t="s">
        <v>142</v>
      </c>
      <c r="B141" s="49">
        <f>_xlfn.IFERROR(AVERAGE(Vertices[PageRank]),NoMetricMessage)</f>
        <v>0.9999949166666665</v>
      </c>
    </row>
    <row r="142" spans="1:2" ht="15">
      <c r="A142" s="35" t="s">
        <v>143</v>
      </c>
      <c r="B142" s="49">
        <f>_xlfn.IFERROR(MEDIAN(Vertices[PageRank]),NoMetricMessage)</f>
        <v>0.9795495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0.10193452380952382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1257</v>
      </c>
      <c r="K7" s="13" t="s">
        <v>1258</v>
      </c>
    </row>
    <row r="8" spans="1:11" ht="409.5">
      <c r="A8"/>
      <c r="B8">
        <v>2</v>
      </c>
      <c r="C8">
        <v>2</v>
      </c>
      <c r="D8" t="s">
        <v>61</v>
      </c>
      <c r="E8" t="s">
        <v>61</v>
      </c>
      <c r="H8" t="s">
        <v>73</v>
      </c>
      <c r="J8" t="s">
        <v>1259</v>
      </c>
      <c r="K8" s="13" t="s">
        <v>1260</v>
      </c>
    </row>
    <row r="9" spans="1:11" ht="409.5">
      <c r="A9"/>
      <c r="B9">
        <v>3</v>
      </c>
      <c r="C9">
        <v>4</v>
      </c>
      <c r="D9" t="s">
        <v>62</v>
      </c>
      <c r="E9" t="s">
        <v>62</v>
      </c>
      <c r="H9" t="s">
        <v>74</v>
      </c>
      <c r="J9" t="s">
        <v>1261</v>
      </c>
      <c r="K9" s="117" t="s">
        <v>1262</v>
      </c>
    </row>
    <row r="10" spans="1:11" ht="409.5">
      <c r="A10"/>
      <c r="B10">
        <v>4</v>
      </c>
      <c r="D10" t="s">
        <v>63</v>
      </c>
      <c r="E10" t="s">
        <v>63</v>
      </c>
      <c r="H10" t="s">
        <v>75</v>
      </c>
      <c r="J10" t="s">
        <v>1263</v>
      </c>
      <c r="K10" s="13" t="s">
        <v>1264</v>
      </c>
    </row>
    <row r="11" spans="1:11" ht="15">
      <c r="A11"/>
      <c r="B11">
        <v>5</v>
      </c>
      <c r="D11" t="s">
        <v>46</v>
      </c>
      <c r="E11">
        <v>1</v>
      </c>
      <c r="H11" t="s">
        <v>76</v>
      </c>
      <c r="J11" t="s">
        <v>1265</v>
      </c>
      <c r="K11" t="s">
        <v>1266</v>
      </c>
    </row>
    <row r="12" spans="1:11" ht="15">
      <c r="A12"/>
      <c r="B12"/>
      <c r="D12" t="s">
        <v>64</v>
      </c>
      <c r="E12">
        <v>2</v>
      </c>
      <c r="H12">
        <v>0</v>
      </c>
      <c r="J12" t="s">
        <v>1267</v>
      </c>
      <c r="K12" t="s">
        <v>1268</v>
      </c>
    </row>
    <row r="13" spans="1:11" ht="15">
      <c r="A13"/>
      <c r="B13"/>
      <c r="D13">
        <v>1</v>
      </c>
      <c r="E13">
        <v>3</v>
      </c>
      <c r="H13">
        <v>1</v>
      </c>
      <c r="J13" t="s">
        <v>1269</v>
      </c>
      <c r="K13" t="s">
        <v>1270</v>
      </c>
    </row>
    <row r="14" spans="4:11" ht="15">
      <c r="D14">
        <v>2</v>
      </c>
      <c r="E14">
        <v>4</v>
      </c>
      <c r="H14">
        <v>2</v>
      </c>
      <c r="J14" t="s">
        <v>1271</v>
      </c>
      <c r="K14" t="s">
        <v>1272</v>
      </c>
    </row>
    <row r="15" spans="4:11" ht="15">
      <c r="D15">
        <v>3</v>
      </c>
      <c r="E15">
        <v>5</v>
      </c>
      <c r="H15">
        <v>3</v>
      </c>
      <c r="J15" t="s">
        <v>1273</v>
      </c>
      <c r="K15" t="s">
        <v>1274</v>
      </c>
    </row>
    <row r="16" spans="4:11" ht="15">
      <c r="D16">
        <v>4</v>
      </c>
      <c r="E16">
        <v>6</v>
      </c>
      <c r="H16">
        <v>4</v>
      </c>
      <c r="J16" t="s">
        <v>1275</v>
      </c>
      <c r="K16" t="s">
        <v>1276</v>
      </c>
    </row>
    <row r="17" spans="4:11" ht="15">
      <c r="D17">
        <v>5</v>
      </c>
      <c r="E17">
        <v>7</v>
      </c>
      <c r="H17">
        <v>5</v>
      </c>
      <c r="J17" t="s">
        <v>1277</v>
      </c>
      <c r="K17" t="s">
        <v>1278</v>
      </c>
    </row>
    <row r="18" spans="4:11" ht="15">
      <c r="D18">
        <v>6</v>
      </c>
      <c r="E18">
        <v>8</v>
      </c>
      <c r="H18">
        <v>6</v>
      </c>
      <c r="J18" t="s">
        <v>1279</v>
      </c>
      <c r="K18" t="s">
        <v>1280</v>
      </c>
    </row>
    <row r="19" spans="4:11" ht="15">
      <c r="D19">
        <v>7</v>
      </c>
      <c r="E19">
        <v>9</v>
      </c>
      <c r="H19">
        <v>7</v>
      </c>
      <c r="J19" t="s">
        <v>1281</v>
      </c>
      <c r="K19" t="s">
        <v>1282</v>
      </c>
    </row>
    <row r="20" spans="4:11" ht="15">
      <c r="D20">
        <v>8</v>
      </c>
      <c r="H20">
        <v>8</v>
      </c>
      <c r="J20" t="s">
        <v>1283</v>
      </c>
      <c r="K20" t="s">
        <v>1284</v>
      </c>
    </row>
    <row r="21" spans="4:11" ht="409.5">
      <c r="D21">
        <v>9</v>
      </c>
      <c r="H21">
        <v>9</v>
      </c>
      <c r="J21" t="s">
        <v>1285</v>
      </c>
      <c r="K21" s="13" t="s">
        <v>1286</v>
      </c>
    </row>
    <row r="22" spans="4:11" ht="409.5">
      <c r="D22">
        <v>10</v>
      </c>
      <c r="J22" t="s">
        <v>1287</v>
      </c>
      <c r="K22" s="13" t="s">
        <v>1288</v>
      </c>
    </row>
    <row r="23" spans="4:11" ht="409.5">
      <c r="D23">
        <v>11</v>
      </c>
      <c r="J23" t="s">
        <v>1289</v>
      </c>
      <c r="K23" s="13" t="s">
        <v>1290</v>
      </c>
    </row>
    <row r="24" spans="10:11" ht="409.5">
      <c r="J24" t="s">
        <v>1291</v>
      </c>
      <c r="K24" s="13" t="s">
        <v>1933</v>
      </c>
    </row>
    <row r="25" spans="10:11" ht="15">
      <c r="J25" t="s">
        <v>1292</v>
      </c>
      <c r="K25" t="b">
        <v>0</v>
      </c>
    </row>
    <row r="26" spans="10:11" ht="15">
      <c r="J26" t="s">
        <v>1930</v>
      </c>
      <c r="K26" t="s">
        <v>1931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1333</v>
      </c>
      <c r="B2" s="130" t="s">
        <v>1334</v>
      </c>
      <c r="C2" s="67" t="s">
        <v>1335</v>
      </c>
    </row>
    <row r="3" spans="1:3" ht="15">
      <c r="A3" s="129" t="s">
        <v>1294</v>
      </c>
      <c r="B3" s="129" t="s">
        <v>1294</v>
      </c>
      <c r="C3" s="36">
        <v>13</v>
      </c>
    </row>
    <row r="4" spans="1:3" ht="15">
      <c r="A4" s="129" t="s">
        <v>1295</v>
      </c>
      <c r="B4" s="129" t="s">
        <v>1295</v>
      </c>
      <c r="C4" s="36">
        <v>10</v>
      </c>
    </row>
    <row r="5" spans="1:3" ht="15">
      <c r="A5" s="129" t="s">
        <v>1296</v>
      </c>
      <c r="B5" s="129" t="s">
        <v>1296</v>
      </c>
      <c r="C5" s="36">
        <v>14</v>
      </c>
    </row>
    <row r="6" spans="1:3" ht="15">
      <c r="A6" s="129" t="s">
        <v>1297</v>
      </c>
      <c r="B6" s="129" t="s">
        <v>1297</v>
      </c>
      <c r="C6" s="36">
        <v>6</v>
      </c>
    </row>
    <row r="7" spans="1:3" ht="15">
      <c r="A7" s="129" t="s">
        <v>1298</v>
      </c>
      <c r="B7" s="129" t="s">
        <v>1298</v>
      </c>
      <c r="C7" s="36">
        <v>8</v>
      </c>
    </row>
    <row r="8" spans="1:3" ht="15">
      <c r="A8" s="129" t="s">
        <v>1299</v>
      </c>
      <c r="B8" s="129" t="s">
        <v>1299</v>
      </c>
      <c r="C8" s="36">
        <v>6</v>
      </c>
    </row>
    <row r="9" spans="1:3" ht="15">
      <c r="A9" s="129" t="s">
        <v>1300</v>
      </c>
      <c r="B9" s="129" t="s">
        <v>1300</v>
      </c>
      <c r="C9" s="36">
        <v>5</v>
      </c>
    </row>
    <row r="10" spans="1:3" ht="15">
      <c r="A10" s="129" t="s">
        <v>1301</v>
      </c>
      <c r="B10" s="129" t="s">
        <v>1301</v>
      </c>
      <c r="C10" s="36">
        <v>3</v>
      </c>
    </row>
    <row r="11" spans="1:3" ht="15">
      <c r="A11" s="129" t="s">
        <v>1302</v>
      </c>
      <c r="B11" s="129" t="s">
        <v>1302</v>
      </c>
      <c r="C11" s="36">
        <v>3</v>
      </c>
    </row>
    <row r="12" spans="1:3" ht="15">
      <c r="A12" s="129" t="s">
        <v>1303</v>
      </c>
      <c r="B12" s="129" t="s">
        <v>1303</v>
      </c>
      <c r="C12" s="36">
        <v>2</v>
      </c>
    </row>
    <row r="13" spans="1:3" ht="15">
      <c r="A13" s="129" t="s">
        <v>1304</v>
      </c>
      <c r="B13" s="129" t="s">
        <v>1304</v>
      </c>
      <c r="C13" s="36">
        <v>3</v>
      </c>
    </row>
    <row r="14" spans="1:3" ht="15">
      <c r="A14" s="129" t="s">
        <v>1305</v>
      </c>
      <c r="B14" s="129" t="s">
        <v>1305</v>
      </c>
      <c r="C14" s="36">
        <v>2</v>
      </c>
    </row>
    <row r="15" spans="1:3" ht="15">
      <c r="A15" s="129" t="s">
        <v>1306</v>
      </c>
      <c r="B15" s="129" t="s">
        <v>1306</v>
      </c>
      <c r="C15" s="36">
        <v>1</v>
      </c>
    </row>
    <row r="16" spans="1:3" ht="15">
      <c r="A16" s="129" t="s">
        <v>1307</v>
      </c>
      <c r="B16" s="129" t="s">
        <v>1307</v>
      </c>
      <c r="C16" s="36">
        <v>1</v>
      </c>
    </row>
    <row r="17" spans="1:3" ht="15">
      <c r="A17" s="129" t="s">
        <v>1308</v>
      </c>
      <c r="B17" s="129" t="s">
        <v>1308</v>
      </c>
      <c r="C17" s="36">
        <v>2</v>
      </c>
    </row>
    <row r="18" spans="1:3" ht="15">
      <c r="A18" s="129" t="s">
        <v>1309</v>
      </c>
      <c r="B18" s="129" t="s">
        <v>1309</v>
      </c>
      <c r="C18" s="36">
        <v>1</v>
      </c>
    </row>
    <row r="19" spans="1:3" ht="15">
      <c r="A19" s="129" t="s">
        <v>1310</v>
      </c>
      <c r="B19" s="129" t="s">
        <v>1310</v>
      </c>
      <c r="C19" s="36">
        <v>1</v>
      </c>
    </row>
    <row r="20" spans="1:3" ht="15">
      <c r="A20" s="129" t="s">
        <v>1311</v>
      </c>
      <c r="B20" s="129" t="s">
        <v>1311</v>
      </c>
      <c r="C20" s="36">
        <v>1</v>
      </c>
    </row>
    <row r="21" spans="1:3" ht="15">
      <c r="A21" s="129" t="s">
        <v>1312</v>
      </c>
      <c r="B21" s="129" t="s">
        <v>1312</v>
      </c>
      <c r="C21" s="36">
        <v>1</v>
      </c>
    </row>
    <row r="22" spans="1:3" ht="15">
      <c r="A22" s="129" t="s">
        <v>1313</v>
      </c>
      <c r="B22" s="129" t="s">
        <v>1313</v>
      </c>
      <c r="C22" s="36">
        <v>1</v>
      </c>
    </row>
    <row r="23" spans="1:3" ht="15">
      <c r="A23" s="129" t="s">
        <v>1314</v>
      </c>
      <c r="B23" s="129" t="s">
        <v>1314</v>
      </c>
      <c r="C23" s="36">
        <v>1</v>
      </c>
    </row>
    <row r="24" spans="1:3" ht="15">
      <c r="A24" s="129" t="s">
        <v>1315</v>
      </c>
      <c r="B24" s="129" t="s">
        <v>1315</v>
      </c>
      <c r="C24" s="36">
        <v>2</v>
      </c>
    </row>
    <row r="25" spans="1:3" ht="15">
      <c r="A25" s="129" t="s">
        <v>1316</v>
      </c>
      <c r="B25" s="129" t="s">
        <v>1316</v>
      </c>
      <c r="C25" s="36">
        <v>2</v>
      </c>
    </row>
    <row r="26" spans="1:3" ht="15">
      <c r="A26" s="129" t="s">
        <v>1317</v>
      </c>
      <c r="B26" s="129" t="s">
        <v>1317</v>
      </c>
      <c r="C2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1340</v>
      </c>
      <c r="B1" s="13" t="s">
        <v>1341</v>
      </c>
      <c r="C1" s="13" t="s">
        <v>1342</v>
      </c>
      <c r="D1" s="13" t="s">
        <v>1344</v>
      </c>
      <c r="E1" s="85" t="s">
        <v>1343</v>
      </c>
      <c r="F1" s="85" t="s">
        <v>1346</v>
      </c>
      <c r="G1" s="13" t="s">
        <v>1345</v>
      </c>
      <c r="H1" s="13" t="s">
        <v>1348</v>
      </c>
      <c r="I1" s="85" t="s">
        <v>1347</v>
      </c>
      <c r="J1" s="85" t="s">
        <v>1350</v>
      </c>
      <c r="K1" s="85" t="s">
        <v>1349</v>
      </c>
      <c r="L1" s="85" t="s">
        <v>1352</v>
      </c>
      <c r="M1" s="85" t="s">
        <v>1351</v>
      </c>
      <c r="N1" s="85" t="s">
        <v>1354</v>
      </c>
      <c r="O1" s="85" t="s">
        <v>1353</v>
      </c>
      <c r="P1" s="85" t="s">
        <v>1356</v>
      </c>
      <c r="Q1" s="85" t="s">
        <v>1355</v>
      </c>
      <c r="R1" s="85" t="s">
        <v>1358</v>
      </c>
      <c r="S1" s="85" t="s">
        <v>1357</v>
      </c>
      <c r="T1" s="85" t="s">
        <v>1360</v>
      </c>
      <c r="U1" s="13" t="s">
        <v>1359</v>
      </c>
      <c r="V1" s="13" t="s">
        <v>1361</v>
      </c>
    </row>
    <row r="2" spans="1:22" ht="15">
      <c r="A2" s="89" t="s">
        <v>371</v>
      </c>
      <c r="B2" s="85">
        <v>1</v>
      </c>
      <c r="C2" s="89" t="s">
        <v>360</v>
      </c>
      <c r="D2" s="85">
        <v>1</v>
      </c>
      <c r="E2" s="85"/>
      <c r="F2" s="85"/>
      <c r="G2" s="89" t="s">
        <v>367</v>
      </c>
      <c r="H2" s="85">
        <v>1</v>
      </c>
      <c r="I2" s="85"/>
      <c r="J2" s="85"/>
      <c r="K2" s="85"/>
      <c r="L2" s="85"/>
      <c r="M2" s="85"/>
      <c r="N2" s="85"/>
      <c r="O2" s="85"/>
      <c r="P2" s="85"/>
      <c r="Q2" s="85"/>
      <c r="R2" s="85"/>
      <c r="S2" s="85"/>
      <c r="T2" s="85"/>
      <c r="U2" s="89" t="s">
        <v>368</v>
      </c>
      <c r="V2" s="85">
        <v>1</v>
      </c>
    </row>
    <row r="3" spans="1:22" ht="15">
      <c r="A3" s="89" t="s">
        <v>370</v>
      </c>
      <c r="B3" s="85">
        <v>1</v>
      </c>
      <c r="C3" s="89" t="s">
        <v>364</v>
      </c>
      <c r="D3" s="85">
        <v>1</v>
      </c>
      <c r="E3" s="85"/>
      <c r="F3" s="85"/>
      <c r="G3" s="85"/>
      <c r="H3" s="85"/>
      <c r="I3" s="85"/>
      <c r="J3" s="85"/>
      <c r="K3" s="85"/>
      <c r="L3" s="85"/>
      <c r="M3" s="85"/>
      <c r="N3" s="85"/>
      <c r="O3" s="85"/>
      <c r="P3" s="85"/>
      <c r="Q3" s="85"/>
      <c r="R3" s="85"/>
      <c r="S3" s="85"/>
      <c r="T3" s="85"/>
      <c r="U3" s="85"/>
      <c r="V3" s="85"/>
    </row>
    <row r="4" spans="1:22" ht="15">
      <c r="A4" s="89" t="s">
        <v>369</v>
      </c>
      <c r="B4" s="85">
        <v>1</v>
      </c>
      <c r="C4" s="89" t="s">
        <v>365</v>
      </c>
      <c r="D4" s="85">
        <v>1</v>
      </c>
      <c r="E4" s="85"/>
      <c r="F4" s="85"/>
      <c r="G4" s="85"/>
      <c r="H4" s="85"/>
      <c r="I4" s="85"/>
      <c r="J4" s="85"/>
      <c r="K4" s="85"/>
      <c r="L4" s="85"/>
      <c r="M4" s="85"/>
      <c r="N4" s="85"/>
      <c r="O4" s="85"/>
      <c r="P4" s="85"/>
      <c r="Q4" s="85"/>
      <c r="R4" s="85"/>
      <c r="S4" s="85"/>
      <c r="T4" s="85"/>
      <c r="U4" s="85"/>
      <c r="V4" s="85"/>
    </row>
    <row r="5" spans="1:22" ht="15">
      <c r="A5" s="89" t="s">
        <v>368</v>
      </c>
      <c r="B5" s="85">
        <v>1</v>
      </c>
      <c r="C5" s="89" t="s">
        <v>366</v>
      </c>
      <c r="D5" s="85">
        <v>1</v>
      </c>
      <c r="E5" s="85"/>
      <c r="F5" s="85"/>
      <c r="G5" s="85"/>
      <c r="H5" s="85"/>
      <c r="I5" s="85"/>
      <c r="J5" s="85"/>
      <c r="K5" s="85"/>
      <c r="L5" s="85"/>
      <c r="M5" s="85"/>
      <c r="N5" s="85"/>
      <c r="O5" s="85"/>
      <c r="P5" s="85"/>
      <c r="Q5" s="85"/>
      <c r="R5" s="85"/>
      <c r="S5" s="85"/>
      <c r="T5" s="85"/>
      <c r="U5" s="85"/>
      <c r="V5" s="85"/>
    </row>
    <row r="6" spans="1:22" ht="15">
      <c r="A6" s="89" t="s">
        <v>367</v>
      </c>
      <c r="B6" s="85">
        <v>1</v>
      </c>
      <c r="C6" s="89" t="s">
        <v>371</v>
      </c>
      <c r="D6" s="85">
        <v>1</v>
      </c>
      <c r="E6" s="85"/>
      <c r="F6" s="85"/>
      <c r="G6" s="85"/>
      <c r="H6" s="85"/>
      <c r="I6" s="85"/>
      <c r="J6" s="85"/>
      <c r="K6" s="85"/>
      <c r="L6" s="85"/>
      <c r="M6" s="85"/>
      <c r="N6" s="85"/>
      <c r="O6" s="85"/>
      <c r="P6" s="85"/>
      <c r="Q6" s="85"/>
      <c r="R6" s="85"/>
      <c r="S6" s="85"/>
      <c r="T6" s="85"/>
      <c r="U6" s="85"/>
      <c r="V6" s="85"/>
    </row>
    <row r="7" spans="1:22" ht="15">
      <c r="A7" s="89" t="s">
        <v>366</v>
      </c>
      <c r="B7" s="85">
        <v>1</v>
      </c>
      <c r="C7" s="85"/>
      <c r="D7" s="85"/>
      <c r="E7" s="85"/>
      <c r="F7" s="85"/>
      <c r="G7" s="85"/>
      <c r="H7" s="85"/>
      <c r="I7" s="85"/>
      <c r="J7" s="85"/>
      <c r="K7" s="85"/>
      <c r="L7" s="85"/>
      <c r="M7" s="85"/>
      <c r="N7" s="85"/>
      <c r="O7" s="85"/>
      <c r="P7" s="85"/>
      <c r="Q7" s="85"/>
      <c r="R7" s="85"/>
      <c r="S7" s="85"/>
      <c r="T7" s="85"/>
      <c r="U7" s="85"/>
      <c r="V7" s="85"/>
    </row>
    <row r="8" spans="1:22" ht="15">
      <c r="A8" s="89" t="s">
        <v>365</v>
      </c>
      <c r="B8" s="85">
        <v>1</v>
      </c>
      <c r="C8" s="85"/>
      <c r="D8" s="85"/>
      <c r="E8" s="85"/>
      <c r="F8" s="85"/>
      <c r="G8" s="85"/>
      <c r="H8" s="85"/>
      <c r="I8" s="85"/>
      <c r="J8" s="85"/>
      <c r="K8" s="85"/>
      <c r="L8" s="85"/>
      <c r="M8" s="85"/>
      <c r="N8" s="85"/>
      <c r="O8" s="85"/>
      <c r="P8" s="85"/>
      <c r="Q8" s="85"/>
      <c r="R8" s="85"/>
      <c r="S8" s="85"/>
      <c r="T8" s="85"/>
      <c r="U8" s="85"/>
      <c r="V8" s="85"/>
    </row>
    <row r="9" spans="1:22" ht="15">
      <c r="A9" s="89" t="s">
        <v>364</v>
      </c>
      <c r="B9" s="85">
        <v>1</v>
      </c>
      <c r="C9" s="85"/>
      <c r="D9" s="85"/>
      <c r="E9" s="85"/>
      <c r="F9" s="85"/>
      <c r="G9" s="85"/>
      <c r="H9" s="85"/>
      <c r="I9" s="85"/>
      <c r="J9" s="85"/>
      <c r="K9" s="85"/>
      <c r="L9" s="85"/>
      <c r="M9" s="85"/>
      <c r="N9" s="85"/>
      <c r="O9" s="85"/>
      <c r="P9" s="85"/>
      <c r="Q9" s="85"/>
      <c r="R9" s="85"/>
      <c r="S9" s="85"/>
      <c r="T9" s="85"/>
      <c r="U9" s="85"/>
      <c r="V9" s="85"/>
    </row>
    <row r="10" spans="1:22" ht="15">
      <c r="A10" s="89" t="s">
        <v>363</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362</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1364</v>
      </c>
      <c r="B14" s="13" t="s">
        <v>1341</v>
      </c>
      <c r="C14" s="13" t="s">
        <v>1365</v>
      </c>
      <c r="D14" s="13" t="s">
        <v>1344</v>
      </c>
      <c r="E14" s="85" t="s">
        <v>1366</v>
      </c>
      <c r="F14" s="85" t="s">
        <v>1346</v>
      </c>
      <c r="G14" s="13" t="s">
        <v>1367</v>
      </c>
      <c r="H14" s="13" t="s">
        <v>1348</v>
      </c>
      <c r="I14" s="85" t="s">
        <v>1368</v>
      </c>
      <c r="J14" s="85" t="s">
        <v>1350</v>
      </c>
      <c r="K14" s="85" t="s">
        <v>1369</v>
      </c>
      <c r="L14" s="85" t="s">
        <v>1352</v>
      </c>
      <c r="M14" s="85" t="s">
        <v>1370</v>
      </c>
      <c r="N14" s="85" t="s">
        <v>1354</v>
      </c>
      <c r="O14" s="85" t="s">
        <v>1371</v>
      </c>
      <c r="P14" s="85" t="s">
        <v>1356</v>
      </c>
      <c r="Q14" s="85" t="s">
        <v>1372</v>
      </c>
      <c r="R14" s="85" t="s">
        <v>1358</v>
      </c>
      <c r="S14" s="85" t="s">
        <v>1373</v>
      </c>
      <c r="T14" s="85" t="s">
        <v>1360</v>
      </c>
      <c r="U14" s="13" t="s">
        <v>1374</v>
      </c>
      <c r="V14" s="13" t="s">
        <v>1361</v>
      </c>
    </row>
    <row r="15" spans="1:22" ht="15">
      <c r="A15" s="85" t="s">
        <v>373</v>
      </c>
      <c r="B15" s="85">
        <v>2</v>
      </c>
      <c r="C15" s="85" t="s">
        <v>372</v>
      </c>
      <c r="D15" s="85">
        <v>1</v>
      </c>
      <c r="E15" s="85"/>
      <c r="F15" s="85"/>
      <c r="G15" s="85" t="s">
        <v>379</v>
      </c>
      <c r="H15" s="85">
        <v>1</v>
      </c>
      <c r="I15" s="85"/>
      <c r="J15" s="85"/>
      <c r="K15" s="85"/>
      <c r="L15" s="85"/>
      <c r="M15" s="85"/>
      <c r="N15" s="85"/>
      <c r="O15" s="85"/>
      <c r="P15" s="85"/>
      <c r="Q15" s="85"/>
      <c r="R15" s="85"/>
      <c r="S15" s="85"/>
      <c r="T15" s="85"/>
      <c r="U15" s="85" t="s">
        <v>380</v>
      </c>
      <c r="V15" s="85">
        <v>1</v>
      </c>
    </row>
    <row r="16" spans="1:22" ht="15">
      <c r="A16" s="85" t="s">
        <v>382</v>
      </c>
      <c r="B16" s="85">
        <v>1</v>
      </c>
      <c r="C16" s="85" t="s">
        <v>376</v>
      </c>
      <c r="D16" s="85">
        <v>1</v>
      </c>
      <c r="E16" s="85"/>
      <c r="F16" s="85"/>
      <c r="G16" s="85"/>
      <c r="H16" s="85"/>
      <c r="I16" s="85"/>
      <c r="J16" s="85"/>
      <c r="K16" s="85"/>
      <c r="L16" s="85"/>
      <c r="M16" s="85"/>
      <c r="N16" s="85"/>
      <c r="O16" s="85"/>
      <c r="P16" s="85"/>
      <c r="Q16" s="85"/>
      <c r="R16" s="85"/>
      <c r="S16" s="85"/>
      <c r="T16" s="85"/>
      <c r="U16" s="85"/>
      <c r="V16" s="85"/>
    </row>
    <row r="17" spans="1:22" ht="15">
      <c r="A17" s="85" t="s">
        <v>381</v>
      </c>
      <c r="B17" s="85">
        <v>1</v>
      </c>
      <c r="C17" s="85" t="s">
        <v>377</v>
      </c>
      <c r="D17" s="85">
        <v>1</v>
      </c>
      <c r="E17" s="85"/>
      <c r="F17" s="85"/>
      <c r="G17" s="85"/>
      <c r="H17" s="85"/>
      <c r="I17" s="85"/>
      <c r="J17" s="85"/>
      <c r="K17" s="85"/>
      <c r="L17" s="85"/>
      <c r="M17" s="85"/>
      <c r="N17" s="85"/>
      <c r="O17" s="85"/>
      <c r="P17" s="85"/>
      <c r="Q17" s="85"/>
      <c r="R17" s="85"/>
      <c r="S17" s="85"/>
      <c r="T17" s="85"/>
      <c r="U17" s="85"/>
      <c r="V17" s="85"/>
    </row>
    <row r="18" spans="1:22" ht="15">
      <c r="A18" s="85" t="s">
        <v>380</v>
      </c>
      <c r="B18" s="85">
        <v>1</v>
      </c>
      <c r="C18" s="85" t="s">
        <v>378</v>
      </c>
      <c r="D18" s="85">
        <v>1</v>
      </c>
      <c r="E18" s="85"/>
      <c r="F18" s="85"/>
      <c r="G18" s="85"/>
      <c r="H18" s="85"/>
      <c r="I18" s="85"/>
      <c r="J18" s="85"/>
      <c r="K18" s="85"/>
      <c r="L18" s="85"/>
      <c r="M18" s="85"/>
      <c r="N18" s="85"/>
      <c r="O18" s="85"/>
      <c r="P18" s="85"/>
      <c r="Q18" s="85"/>
      <c r="R18" s="85"/>
      <c r="S18" s="85"/>
      <c r="T18" s="85"/>
      <c r="U18" s="85"/>
      <c r="V18" s="85"/>
    </row>
    <row r="19" spans="1:22" ht="15">
      <c r="A19" s="85" t="s">
        <v>379</v>
      </c>
      <c r="B19" s="85">
        <v>1</v>
      </c>
      <c r="C19" s="85" t="s">
        <v>373</v>
      </c>
      <c r="D19" s="85">
        <v>1</v>
      </c>
      <c r="E19" s="85"/>
      <c r="F19" s="85"/>
      <c r="G19" s="85"/>
      <c r="H19" s="85"/>
      <c r="I19" s="85"/>
      <c r="J19" s="85"/>
      <c r="K19" s="85"/>
      <c r="L19" s="85"/>
      <c r="M19" s="85"/>
      <c r="N19" s="85"/>
      <c r="O19" s="85"/>
      <c r="P19" s="85"/>
      <c r="Q19" s="85"/>
      <c r="R19" s="85"/>
      <c r="S19" s="85"/>
      <c r="T19" s="85"/>
      <c r="U19" s="85"/>
      <c r="V19" s="85"/>
    </row>
    <row r="20" spans="1:22" ht="15">
      <c r="A20" s="85" t="s">
        <v>378</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377</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376</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375</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374</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1377</v>
      </c>
      <c r="B27" s="13" t="s">
        <v>1341</v>
      </c>
      <c r="C27" s="13" t="s">
        <v>1385</v>
      </c>
      <c r="D27" s="13" t="s">
        <v>1344</v>
      </c>
      <c r="E27" s="13" t="s">
        <v>1391</v>
      </c>
      <c r="F27" s="13" t="s">
        <v>1346</v>
      </c>
      <c r="G27" s="85" t="s">
        <v>1397</v>
      </c>
      <c r="H27" s="85" t="s">
        <v>1348</v>
      </c>
      <c r="I27" s="85" t="s">
        <v>1398</v>
      </c>
      <c r="J27" s="85" t="s">
        <v>1350</v>
      </c>
      <c r="K27" s="85" t="s">
        <v>1399</v>
      </c>
      <c r="L27" s="85" t="s">
        <v>1352</v>
      </c>
      <c r="M27" s="13" t="s">
        <v>1400</v>
      </c>
      <c r="N27" s="13" t="s">
        <v>1354</v>
      </c>
      <c r="O27" s="85" t="s">
        <v>1401</v>
      </c>
      <c r="P27" s="85" t="s">
        <v>1356</v>
      </c>
      <c r="Q27" s="13" t="s">
        <v>1402</v>
      </c>
      <c r="R27" s="13" t="s">
        <v>1358</v>
      </c>
      <c r="S27" s="85" t="s">
        <v>1403</v>
      </c>
      <c r="T27" s="85" t="s">
        <v>1360</v>
      </c>
      <c r="U27" s="13" t="s">
        <v>1404</v>
      </c>
      <c r="V27" s="13" t="s">
        <v>1361</v>
      </c>
    </row>
    <row r="28" spans="1:22" ht="15">
      <c r="A28" s="85" t="s">
        <v>391</v>
      </c>
      <c r="B28" s="85">
        <v>6</v>
      </c>
      <c r="C28" s="85" t="s">
        <v>391</v>
      </c>
      <c r="D28" s="85">
        <v>3</v>
      </c>
      <c r="E28" s="85" t="s">
        <v>391</v>
      </c>
      <c r="F28" s="85">
        <v>1</v>
      </c>
      <c r="G28" s="85"/>
      <c r="H28" s="85"/>
      <c r="I28" s="85"/>
      <c r="J28" s="85"/>
      <c r="K28" s="85"/>
      <c r="L28" s="85"/>
      <c r="M28" s="85" t="s">
        <v>388</v>
      </c>
      <c r="N28" s="85">
        <v>1</v>
      </c>
      <c r="O28" s="85"/>
      <c r="P28" s="85"/>
      <c r="Q28" s="85" t="s">
        <v>397</v>
      </c>
      <c r="R28" s="85">
        <v>1</v>
      </c>
      <c r="S28" s="85"/>
      <c r="T28" s="85"/>
      <c r="U28" s="85" t="s">
        <v>1379</v>
      </c>
      <c r="V28" s="85">
        <v>1</v>
      </c>
    </row>
    <row r="29" spans="1:22" ht="15">
      <c r="A29" s="85" t="s">
        <v>1378</v>
      </c>
      <c r="B29" s="85">
        <v>5</v>
      </c>
      <c r="C29" s="85" t="s">
        <v>1378</v>
      </c>
      <c r="D29" s="85">
        <v>2</v>
      </c>
      <c r="E29" s="85" t="s">
        <v>1392</v>
      </c>
      <c r="F29" s="85">
        <v>1</v>
      </c>
      <c r="G29" s="85"/>
      <c r="H29" s="85"/>
      <c r="I29" s="85"/>
      <c r="J29" s="85"/>
      <c r="K29" s="85"/>
      <c r="L29" s="85"/>
      <c r="M29" s="85"/>
      <c r="N29" s="85"/>
      <c r="O29" s="85"/>
      <c r="P29" s="85"/>
      <c r="Q29" s="85"/>
      <c r="R29" s="85"/>
      <c r="S29" s="85"/>
      <c r="T29" s="85"/>
      <c r="U29" s="85" t="s">
        <v>391</v>
      </c>
      <c r="V29" s="85">
        <v>1</v>
      </c>
    </row>
    <row r="30" spans="1:22" ht="15">
      <c r="A30" s="85" t="s">
        <v>1379</v>
      </c>
      <c r="B30" s="85">
        <v>2</v>
      </c>
      <c r="C30" s="85" t="s">
        <v>1381</v>
      </c>
      <c r="D30" s="85">
        <v>2</v>
      </c>
      <c r="E30" s="85" t="s">
        <v>1393</v>
      </c>
      <c r="F30" s="85">
        <v>1</v>
      </c>
      <c r="G30" s="85"/>
      <c r="H30" s="85"/>
      <c r="I30" s="85"/>
      <c r="J30" s="85"/>
      <c r="K30" s="85"/>
      <c r="L30" s="85"/>
      <c r="M30" s="85"/>
      <c r="N30" s="85"/>
      <c r="O30" s="85"/>
      <c r="P30" s="85"/>
      <c r="Q30" s="85"/>
      <c r="R30" s="85"/>
      <c r="S30" s="85"/>
      <c r="T30" s="85"/>
      <c r="U30" s="85"/>
      <c r="V30" s="85"/>
    </row>
    <row r="31" spans="1:22" ht="15">
      <c r="A31" s="85" t="s">
        <v>1380</v>
      </c>
      <c r="B31" s="85">
        <v>2</v>
      </c>
      <c r="C31" s="85" t="s">
        <v>383</v>
      </c>
      <c r="D31" s="85">
        <v>1</v>
      </c>
      <c r="E31" s="85" t="s">
        <v>1394</v>
      </c>
      <c r="F31" s="85">
        <v>1</v>
      </c>
      <c r="G31" s="85"/>
      <c r="H31" s="85"/>
      <c r="I31" s="85"/>
      <c r="J31" s="85"/>
      <c r="K31" s="85"/>
      <c r="L31" s="85"/>
      <c r="M31" s="85"/>
      <c r="N31" s="85"/>
      <c r="O31" s="85"/>
      <c r="P31" s="85"/>
      <c r="Q31" s="85"/>
      <c r="R31" s="85"/>
      <c r="S31" s="85"/>
      <c r="T31" s="85"/>
      <c r="U31" s="85"/>
      <c r="V31" s="85"/>
    </row>
    <row r="32" spans="1:22" ht="15">
      <c r="A32" s="85" t="s">
        <v>1381</v>
      </c>
      <c r="B32" s="85">
        <v>2</v>
      </c>
      <c r="C32" s="85" t="s">
        <v>1386</v>
      </c>
      <c r="D32" s="85">
        <v>1</v>
      </c>
      <c r="E32" s="85" t="s">
        <v>1378</v>
      </c>
      <c r="F32" s="85">
        <v>1</v>
      </c>
      <c r="G32" s="85"/>
      <c r="H32" s="85"/>
      <c r="I32" s="85"/>
      <c r="J32" s="85"/>
      <c r="K32" s="85"/>
      <c r="L32" s="85"/>
      <c r="M32" s="85"/>
      <c r="N32" s="85"/>
      <c r="O32" s="85"/>
      <c r="P32" s="85"/>
      <c r="Q32" s="85"/>
      <c r="R32" s="85"/>
      <c r="S32" s="85"/>
      <c r="T32" s="85"/>
      <c r="U32" s="85"/>
      <c r="V32" s="85"/>
    </row>
    <row r="33" spans="1:22" ht="15">
      <c r="A33" s="85" t="s">
        <v>1382</v>
      </c>
      <c r="B33" s="85">
        <v>2</v>
      </c>
      <c r="C33" s="85" t="s">
        <v>1379</v>
      </c>
      <c r="D33" s="85">
        <v>1</v>
      </c>
      <c r="E33" s="85" t="s">
        <v>1395</v>
      </c>
      <c r="F33" s="85">
        <v>1</v>
      </c>
      <c r="G33" s="85"/>
      <c r="H33" s="85"/>
      <c r="I33" s="85"/>
      <c r="J33" s="85"/>
      <c r="K33" s="85"/>
      <c r="L33" s="85"/>
      <c r="M33" s="85"/>
      <c r="N33" s="85"/>
      <c r="O33" s="85"/>
      <c r="P33" s="85"/>
      <c r="Q33" s="85"/>
      <c r="R33" s="85"/>
      <c r="S33" s="85"/>
      <c r="T33" s="85"/>
      <c r="U33" s="85"/>
      <c r="V33" s="85"/>
    </row>
    <row r="34" spans="1:22" ht="15">
      <c r="A34" s="85" t="s">
        <v>397</v>
      </c>
      <c r="B34" s="85">
        <v>1</v>
      </c>
      <c r="C34" s="85" t="s">
        <v>1387</v>
      </c>
      <c r="D34" s="85">
        <v>1</v>
      </c>
      <c r="E34" s="85" t="s">
        <v>1396</v>
      </c>
      <c r="F34" s="85">
        <v>1</v>
      </c>
      <c r="G34" s="85"/>
      <c r="H34" s="85"/>
      <c r="I34" s="85"/>
      <c r="J34" s="85"/>
      <c r="K34" s="85"/>
      <c r="L34" s="85"/>
      <c r="M34" s="85"/>
      <c r="N34" s="85"/>
      <c r="O34" s="85"/>
      <c r="P34" s="85"/>
      <c r="Q34" s="85"/>
      <c r="R34" s="85"/>
      <c r="S34" s="85"/>
      <c r="T34" s="85"/>
      <c r="U34" s="85"/>
      <c r="V34" s="85"/>
    </row>
    <row r="35" spans="1:22" ht="15">
      <c r="A35" s="85" t="s">
        <v>1383</v>
      </c>
      <c r="B35" s="85">
        <v>1</v>
      </c>
      <c r="C35" s="85" t="s">
        <v>1388</v>
      </c>
      <c r="D35" s="85">
        <v>1</v>
      </c>
      <c r="E35" s="85"/>
      <c r="F35" s="85"/>
      <c r="G35" s="85"/>
      <c r="H35" s="85"/>
      <c r="I35" s="85"/>
      <c r="J35" s="85"/>
      <c r="K35" s="85"/>
      <c r="L35" s="85"/>
      <c r="M35" s="85"/>
      <c r="N35" s="85"/>
      <c r="O35" s="85"/>
      <c r="P35" s="85"/>
      <c r="Q35" s="85"/>
      <c r="R35" s="85"/>
      <c r="S35" s="85"/>
      <c r="T35" s="85"/>
      <c r="U35" s="85"/>
      <c r="V35" s="85"/>
    </row>
    <row r="36" spans="1:22" ht="15">
      <c r="A36" s="85" t="s">
        <v>1384</v>
      </c>
      <c r="B36" s="85">
        <v>1</v>
      </c>
      <c r="C36" s="85" t="s">
        <v>1389</v>
      </c>
      <c r="D36" s="85">
        <v>1</v>
      </c>
      <c r="E36" s="85"/>
      <c r="F36" s="85"/>
      <c r="G36" s="85"/>
      <c r="H36" s="85"/>
      <c r="I36" s="85"/>
      <c r="J36" s="85"/>
      <c r="K36" s="85"/>
      <c r="L36" s="85"/>
      <c r="M36" s="85"/>
      <c r="N36" s="85"/>
      <c r="O36" s="85"/>
      <c r="P36" s="85"/>
      <c r="Q36" s="85"/>
      <c r="R36" s="85"/>
      <c r="S36" s="85"/>
      <c r="T36" s="85"/>
      <c r="U36" s="85"/>
      <c r="V36" s="85"/>
    </row>
    <row r="37" spans="1:22" ht="15">
      <c r="A37" s="85" t="s">
        <v>395</v>
      </c>
      <c r="B37" s="85">
        <v>1</v>
      </c>
      <c r="C37" s="85" t="s">
        <v>1390</v>
      </c>
      <c r="D37" s="85">
        <v>1</v>
      </c>
      <c r="E37" s="85"/>
      <c r="F37" s="85"/>
      <c r="G37" s="85"/>
      <c r="H37" s="85"/>
      <c r="I37" s="85"/>
      <c r="J37" s="85"/>
      <c r="K37" s="85"/>
      <c r="L37" s="85"/>
      <c r="M37" s="85"/>
      <c r="N37" s="85"/>
      <c r="O37" s="85"/>
      <c r="P37" s="85"/>
      <c r="Q37" s="85"/>
      <c r="R37" s="85"/>
      <c r="S37" s="85"/>
      <c r="T37" s="85"/>
      <c r="U37" s="85"/>
      <c r="V37" s="85"/>
    </row>
    <row r="40" spans="1:22" ht="15" customHeight="1">
      <c r="A40" s="13" t="s">
        <v>1408</v>
      </c>
      <c r="B40" s="13" t="s">
        <v>1341</v>
      </c>
      <c r="C40" s="13" t="s">
        <v>1417</v>
      </c>
      <c r="D40" s="13" t="s">
        <v>1344</v>
      </c>
      <c r="E40" s="13" t="s">
        <v>1423</v>
      </c>
      <c r="F40" s="13" t="s">
        <v>1346</v>
      </c>
      <c r="G40" s="13" t="s">
        <v>1425</v>
      </c>
      <c r="H40" s="13" t="s">
        <v>1348</v>
      </c>
      <c r="I40" s="13" t="s">
        <v>1436</v>
      </c>
      <c r="J40" s="13" t="s">
        <v>1350</v>
      </c>
      <c r="K40" s="13" t="s">
        <v>1444</v>
      </c>
      <c r="L40" s="13" t="s">
        <v>1352</v>
      </c>
      <c r="M40" s="13" t="s">
        <v>1450</v>
      </c>
      <c r="N40" s="13" t="s">
        <v>1354</v>
      </c>
      <c r="O40" s="13" t="s">
        <v>1461</v>
      </c>
      <c r="P40" s="13" t="s">
        <v>1356</v>
      </c>
      <c r="Q40" s="13" t="s">
        <v>1467</v>
      </c>
      <c r="R40" s="13" t="s">
        <v>1358</v>
      </c>
      <c r="S40" s="13" t="s">
        <v>1469</v>
      </c>
      <c r="T40" s="13" t="s">
        <v>1360</v>
      </c>
      <c r="U40" s="85" t="s">
        <v>1472</v>
      </c>
      <c r="V40" s="85" t="s">
        <v>1361</v>
      </c>
    </row>
    <row r="41" spans="1:22" ht="15">
      <c r="A41" s="91" t="s">
        <v>1409</v>
      </c>
      <c r="B41" s="91">
        <v>47</v>
      </c>
      <c r="C41" s="91" t="s">
        <v>1414</v>
      </c>
      <c r="D41" s="91">
        <v>14</v>
      </c>
      <c r="E41" s="91" t="s">
        <v>1424</v>
      </c>
      <c r="F41" s="91">
        <v>2</v>
      </c>
      <c r="G41" s="91" t="s">
        <v>1426</v>
      </c>
      <c r="H41" s="91">
        <v>8</v>
      </c>
      <c r="I41" s="91" t="s">
        <v>391</v>
      </c>
      <c r="J41" s="91">
        <v>4</v>
      </c>
      <c r="K41" s="91" t="s">
        <v>1378</v>
      </c>
      <c r="L41" s="91">
        <v>5</v>
      </c>
      <c r="M41" s="91" t="s">
        <v>1451</v>
      </c>
      <c r="N41" s="91">
        <v>3</v>
      </c>
      <c r="O41" s="91" t="s">
        <v>391</v>
      </c>
      <c r="P41" s="91">
        <v>4</v>
      </c>
      <c r="Q41" s="91" t="s">
        <v>1468</v>
      </c>
      <c r="R41" s="91">
        <v>2</v>
      </c>
      <c r="S41" s="91" t="s">
        <v>1470</v>
      </c>
      <c r="T41" s="91">
        <v>2</v>
      </c>
      <c r="U41" s="91"/>
      <c r="V41" s="91"/>
    </row>
    <row r="42" spans="1:22" ht="15">
      <c r="A42" s="91" t="s">
        <v>1410</v>
      </c>
      <c r="B42" s="91">
        <v>117</v>
      </c>
      <c r="C42" s="91" t="s">
        <v>391</v>
      </c>
      <c r="D42" s="91">
        <v>10</v>
      </c>
      <c r="E42" s="91"/>
      <c r="F42" s="91"/>
      <c r="G42" s="91" t="s">
        <v>1427</v>
      </c>
      <c r="H42" s="91">
        <v>8</v>
      </c>
      <c r="I42" s="91" t="s">
        <v>1415</v>
      </c>
      <c r="J42" s="91">
        <v>3</v>
      </c>
      <c r="K42" s="91" t="s">
        <v>1445</v>
      </c>
      <c r="L42" s="91">
        <v>4</v>
      </c>
      <c r="M42" s="91" t="s">
        <v>1452</v>
      </c>
      <c r="N42" s="91">
        <v>3</v>
      </c>
      <c r="O42" s="91" t="s">
        <v>268</v>
      </c>
      <c r="P42" s="91">
        <v>3</v>
      </c>
      <c r="Q42" s="91" t="s">
        <v>1414</v>
      </c>
      <c r="R42" s="91">
        <v>2</v>
      </c>
      <c r="S42" s="91" t="s">
        <v>1471</v>
      </c>
      <c r="T42" s="91">
        <v>2</v>
      </c>
      <c r="U42" s="91"/>
      <c r="V42" s="91"/>
    </row>
    <row r="43" spans="1:22" ht="15">
      <c r="A43" s="91" t="s">
        <v>1411</v>
      </c>
      <c r="B43" s="91">
        <v>0</v>
      </c>
      <c r="C43" s="91" t="s">
        <v>1378</v>
      </c>
      <c r="D43" s="91">
        <v>9</v>
      </c>
      <c r="E43" s="91"/>
      <c r="F43" s="91"/>
      <c r="G43" s="91" t="s">
        <v>1428</v>
      </c>
      <c r="H43" s="91">
        <v>8</v>
      </c>
      <c r="I43" s="91" t="s">
        <v>1437</v>
      </c>
      <c r="J43" s="91">
        <v>2</v>
      </c>
      <c r="K43" s="91" t="s">
        <v>290</v>
      </c>
      <c r="L43" s="91">
        <v>3</v>
      </c>
      <c r="M43" s="91" t="s">
        <v>1453</v>
      </c>
      <c r="N43" s="91">
        <v>3</v>
      </c>
      <c r="O43" s="91" t="s">
        <v>1392</v>
      </c>
      <c r="P43" s="91">
        <v>3</v>
      </c>
      <c r="Q43" s="91"/>
      <c r="R43" s="91"/>
      <c r="S43" s="91"/>
      <c r="T43" s="91"/>
      <c r="U43" s="91"/>
      <c r="V43" s="91"/>
    </row>
    <row r="44" spans="1:22" ht="15">
      <c r="A44" s="91" t="s">
        <v>1412</v>
      </c>
      <c r="B44" s="91">
        <v>1677</v>
      </c>
      <c r="C44" s="91" t="s">
        <v>1418</v>
      </c>
      <c r="D44" s="91">
        <v>4</v>
      </c>
      <c r="E44" s="91"/>
      <c r="F44" s="91"/>
      <c r="G44" s="91" t="s">
        <v>1429</v>
      </c>
      <c r="H44" s="91">
        <v>8</v>
      </c>
      <c r="I44" s="91" t="s">
        <v>1438</v>
      </c>
      <c r="J44" s="91">
        <v>2</v>
      </c>
      <c r="K44" s="91" t="s">
        <v>1424</v>
      </c>
      <c r="L44" s="91">
        <v>3</v>
      </c>
      <c r="M44" s="91" t="s">
        <v>1454</v>
      </c>
      <c r="N44" s="91">
        <v>3</v>
      </c>
      <c r="O44" s="91" t="s">
        <v>1462</v>
      </c>
      <c r="P44" s="91">
        <v>3</v>
      </c>
      <c r="Q44" s="91"/>
      <c r="R44" s="91"/>
      <c r="S44" s="91"/>
      <c r="T44" s="91"/>
      <c r="U44" s="91"/>
      <c r="V44" s="91"/>
    </row>
    <row r="45" spans="1:22" ht="15">
      <c r="A45" s="91" t="s">
        <v>1413</v>
      </c>
      <c r="B45" s="91">
        <v>1841</v>
      </c>
      <c r="C45" s="91" t="s">
        <v>1419</v>
      </c>
      <c r="D45" s="91">
        <v>4</v>
      </c>
      <c r="E45" s="91"/>
      <c r="F45" s="91"/>
      <c r="G45" s="91" t="s">
        <v>1430</v>
      </c>
      <c r="H45" s="91">
        <v>8</v>
      </c>
      <c r="I45" s="91" t="s">
        <v>1439</v>
      </c>
      <c r="J45" s="91">
        <v>2</v>
      </c>
      <c r="K45" s="91" t="s">
        <v>1446</v>
      </c>
      <c r="L45" s="91">
        <v>3</v>
      </c>
      <c r="M45" s="91" t="s">
        <v>1455</v>
      </c>
      <c r="N45" s="91">
        <v>3</v>
      </c>
      <c r="O45" s="91" t="s">
        <v>1416</v>
      </c>
      <c r="P45" s="91">
        <v>3</v>
      </c>
      <c r="Q45" s="91"/>
      <c r="R45" s="91"/>
      <c r="S45" s="91"/>
      <c r="T45" s="91"/>
      <c r="U45" s="91"/>
      <c r="V45" s="91"/>
    </row>
    <row r="46" spans="1:22" ht="15">
      <c r="A46" s="91" t="s">
        <v>391</v>
      </c>
      <c r="B46" s="91">
        <v>48</v>
      </c>
      <c r="C46" s="91" t="s">
        <v>1416</v>
      </c>
      <c r="D46" s="91">
        <v>3</v>
      </c>
      <c r="E46" s="91"/>
      <c r="F46" s="91"/>
      <c r="G46" s="91" t="s">
        <v>1431</v>
      </c>
      <c r="H46" s="91">
        <v>8</v>
      </c>
      <c r="I46" s="91" t="s">
        <v>1440</v>
      </c>
      <c r="J46" s="91">
        <v>2</v>
      </c>
      <c r="K46" s="91" t="s">
        <v>1447</v>
      </c>
      <c r="L46" s="91">
        <v>3</v>
      </c>
      <c r="M46" s="91" t="s">
        <v>1456</v>
      </c>
      <c r="N46" s="91">
        <v>3</v>
      </c>
      <c r="O46" s="91" t="s">
        <v>1463</v>
      </c>
      <c r="P46" s="91">
        <v>2</v>
      </c>
      <c r="Q46" s="91"/>
      <c r="R46" s="91"/>
      <c r="S46" s="91"/>
      <c r="T46" s="91"/>
      <c r="U46" s="91"/>
      <c r="V46" s="91"/>
    </row>
    <row r="47" spans="1:22" ht="15">
      <c r="A47" s="91" t="s">
        <v>1378</v>
      </c>
      <c r="B47" s="91">
        <v>42</v>
      </c>
      <c r="C47" s="91" t="s">
        <v>1420</v>
      </c>
      <c r="D47" s="91">
        <v>3</v>
      </c>
      <c r="E47" s="91"/>
      <c r="F47" s="91"/>
      <c r="G47" s="91" t="s">
        <v>1432</v>
      </c>
      <c r="H47" s="91">
        <v>8</v>
      </c>
      <c r="I47" s="91" t="s">
        <v>1378</v>
      </c>
      <c r="J47" s="91">
        <v>2</v>
      </c>
      <c r="K47" s="91" t="s">
        <v>1416</v>
      </c>
      <c r="L47" s="91">
        <v>3</v>
      </c>
      <c r="M47" s="91" t="s">
        <v>1457</v>
      </c>
      <c r="N47" s="91">
        <v>3</v>
      </c>
      <c r="O47" s="91" t="s">
        <v>1415</v>
      </c>
      <c r="P47" s="91">
        <v>2</v>
      </c>
      <c r="Q47" s="91"/>
      <c r="R47" s="91"/>
      <c r="S47" s="91"/>
      <c r="T47" s="91"/>
      <c r="U47" s="91"/>
      <c r="V47" s="91"/>
    </row>
    <row r="48" spans="1:22" ht="15">
      <c r="A48" s="91" t="s">
        <v>1414</v>
      </c>
      <c r="B48" s="91">
        <v>32</v>
      </c>
      <c r="C48" s="91" t="s">
        <v>1421</v>
      </c>
      <c r="D48" s="91">
        <v>3</v>
      </c>
      <c r="E48" s="91"/>
      <c r="F48" s="91"/>
      <c r="G48" s="91" t="s">
        <v>1433</v>
      </c>
      <c r="H48" s="91">
        <v>8</v>
      </c>
      <c r="I48" s="91" t="s">
        <v>1441</v>
      </c>
      <c r="J48" s="91">
        <v>2</v>
      </c>
      <c r="K48" s="91" t="s">
        <v>1448</v>
      </c>
      <c r="L48" s="91">
        <v>3</v>
      </c>
      <c r="M48" s="91" t="s">
        <v>1458</v>
      </c>
      <c r="N48" s="91">
        <v>3</v>
      </c>
      <c r="O48" s="91" t="s">
        <v>1464</v>
      </c>
      <c r="P48" s="91">
        <v>2</v>
      </c>
      <c r="Q48" s="91"/>
      <c r="R48" s="91"/>
      <c r="S48" s="91"/>
      <c r="T48" s="91"/>
      <c r="U48" s="91"/>
      <c r="V48" s="91"/>
    </row>
    <row r="49" spans="1:22" ht="15">
      <c r="A49" s="91" t="s">
        <v>1415</v>
      </c>
      <c r="B49" s="91">
        <v>16</v>
      </c>
      <c r="C49" s="91" t="s">
        <v>1395</v>
      </c>
      <c r="D49" s="91">
        <v>3</v>
      </c>
      <c r="E49" s="91"/>
      <c r="F49" s="91"/>
      <c r="G49" s="91" t="s">
        <v>1434</v>
      </c>
      <c r="H49" s="91">
        <v>8</v>
      </c>
      <c r="I49" s="91" t="s">
        <v>1442</v>
      </c>
      <c r="J49" s="91">
        <v>2</v>
      </c>
      <c r="K49" s="91" t="s">
        <v>1415</v>
      </c>
      <c r="L49" s="91">
        <v>3</v>
      </c>
      <c r="M49" s="91" t="s">
        <v>1459</v>
      </c>
      <c r="N49" s="91">
        <v>3</v>
      </c>
      <c r="O49" s="91" t="s">
        <v>1465</v>
      </c>
      <c r="P49" s="91">
        <v>2</v>
      </c>
      <c r="Q49" s="91"/>
      <c r="R49" s="91"/>
      <c r="S49" s="91"/>
      <c r="T49" s="91"/>
      <c r="U49" s="91"/>
      <c r="V49" s="91"/>
    </row>
    <row r="50" spans="1:22" ht="15">
      <c r="A50" s="91" t="s">
        <v>1416</v>
      </c>
      <c r="B50" s="91">
        <v>16</v>
      </c>
      <c r="C50" s="91" t="s">
        <v>1422</v>
      </c>
      <c r="D50" s="91">
        <v>3</v>
      </c>
      <c r="E50" s="91"/>
      <c r="F50" s="91"/>
      <c r="G50" s="91" t="s">
        <v>1435</v>
      </c>
      <c r="H50" s="91">
        <v>8</v>
      </c>
      <c r="I50" s="91" t="s">
        <v>1443</v>
      </c>
      <c r="J50" s="91">
        <v>2</v>
      </c>
      <c r="K50" s="91" t="s">
        <v>1449</v>
      </c>
      <c r="L50" s="91">
        <v>3</v>
      </c>
      <c r="M50" s="91" t="s">
        <v>1460</v>
      </c>
      <c r="N50" s="91">
        <v>3</v>
      </c>
      <c r="O50" s="91" t="s">
        <v>1466</v>
      </c>
      <c r="P50" s="91">
        <v>2</v>
      </c>
      <c r="Q50" s="91"/>
      <c r="R50" s="91"/>
      <c r="S50" s="91"/>
      <c r="T50" s="91"/>
      <c r="U50" s="91"/>
      <c r="V50" s="91"/>
    </row>
    <row r="53" spans="1:22" ht="15" customHeight="1">
      <c r="A53" s="13" t="s">
        <v>1490</v>
      </c>
      <c r="B53" s="13" t="s">
        <v>1341</v>
      </c>
      <c r="C53" s="13" t="s">
        <v>1501</v>
      </c>
      <c r="D53" s="13" t="s">
        <v>1344</v>
      </c>
      <c r="E53" s="85" t="s">
        <v>1507</v>
      </c>
      <c r="F53" s="85" t="s">
        <v>1346</v>
      </c>
      <c r="G53" s="13" t="s">
        <v>1508</v>
      </c>
      <c r="H53" s="13" t="s">
        <v>1348</v>
      </c>
      <c r="I53" s="13" t="s">
        <v>1511</v>
      </c>
      <c r="J53" s="13" t="s">
        <v>1350</v>
      </c>
      <c r="K53" s="13" t="s">
        <v>1521</v>
      </c>
      <c r="L53" s="13" t="s">
        <v>1352</v>
      </c>
      <c r="M53" s="13" t="s">
        <v>1532</v>
      </c>
      <c r="N53" s="13" t="s">
        <v>1354</v>
      </c>
      <c r="O53" s="13" t="s">
        <v>1543</v>
      </c>
      <c r="P53" s="13" t="s">
        <v>1356</v>
      </c>
      <c r="Q53" s="85" t="s">
        <v>1552</v>
      </c>
      <c r="R53" s="85" t="s">
        <v>1358</v>
      </c>
      <c r="S53" s="85" t="s">
        <v>1553</v>
      </c>
      <c r="T53" s="85" t="s">
        <v>1360</v>
      </c>
      <c r="U53" s="85" t="s">
        <v>1554</v>
      </c>
      <c r="V53" s="85" t="s">
        <v>1361</v>
      </c>
    </row>
    <row r="54" spans="1:22" ht="15">
      <c r="A54" s="91" t="s">
        <v>1491</v>
      </c>
      <c r="B54" s="91">
        <v>11</v>
      </c>
      <c r="C54" s="91" t="s">
        <v>1502</v>
      </c>
      <c r="D54" s="91">
        <v>2</v>
      </c>
      <c r="E54" s="91"/>
      <c r="F54" s="91"/>
      <c r="G54" s="91" t="s">
        <v>1493</v>
      </c>
      <c r="H54" s="91">
        <v>8</v>
      </c>
      <c r="I54" s="91" t="s">
        <v>1491</v>
      </c>
      <c r="J54" s="91">
        <v>3</v>
      </c>
      <c r="K54" s="91" t="s">
        <v>1522</v>
      </c>
      <c r="L54" s="91">
        <v>3</v>
      </c>
      <c r="M54" s="91" t="s">
        <v>1533</v>
      </c>
      <c r="N54" s="91">
        <v>3</v>
      </c>
      <c r="O54" s="91" t="s">
        <v>1544</v>
      </c>
      <c r="P54" s="91">
        <v>3</v>
      </c>
      <c r="Q54" s="91"/>
      <c r="R54" s="91"/>
      <c r="S54" s="91"/>
      <c r="T54" s="91"/>
      <c r="U54" s="91"/>
      <c r="V54" s="91"/>
    </row>
    <row r="55" spans="1:22" ht="15">
      <c r="A55" s="91" t="s">
        <v>1492</v>
      </c>
      <c r="B55" s="91">
        <v>10</v>
      </c>
      <c r="C55" s="91" t="s">
        <v>1503</v>
      </c>
      <c r="D55" s="91">
        <v>2</v>
      </c>
      <c r="E55" s="91"/>
      <c r="F55" s="91"/>
      <c r="G55" s="91" t="s">
        <v>1494</v>
      </c>
      <c r="H55" s="91">
        <v>8</v>
      </c>
      <c r="I55" s="91" t="s">
        <v>1512</v>
      </c>
      <c r="J55" s="91">
        <v>2</v>
      </c>
      <c r="K55" s="91" t="s">
        <v>1523</v>
      </c>
      <c r="L55" s="91">
        <v>3</v>
      </c>
      <c r="M55" s="91" t="s">
        <v>1534</v>
      </c>
      <c r="N55" s="91">
        <v>3</v>
      </c>
      <c r="O55" s="91" t="s">
        <v>1545</v>
      </c>
      <c r="P55" s="91">
        <v>2</v>
      </c>
      <c r="Q55" s="91"/>
      <c r="R55" s="91"/>
      <c r="S55" s="91"/>
      <c r="T55" s="91"/>
      <c r="U55" s="91"/>
      <c r="V55" s="91"/>
    </row>
    <row r="56" spans="1:22" ht="15">
      <c r="A56" s="91" t="s">
        <v>1493</v>
      </c>
      <c r="B56" s="91">
        <v>8</v>
      </c>
      <c r="C56" s="91" t="s">
        <v>1504</v>
      </c>
      <c r="D56" s="91">
        <v>2</v>
      </c>
      <c r="E56" s="91"/>
      <c r="F56" s="91"/>
      <c r="G56" s="91" t="s">
        <v>1495</v>
      </c>
      <c r="H56" s="91">
        <v>8</v>
      </c>
      <c r="I56" s="91" t="s">
        <v>1513</v>
      </c>
      <c r="J56" s="91">
        <v>2</v>
      </c>
      <c r="K56" s="91" t="s">
        <v>1524</v>
      </c>
      <c r="L56" s="91">
        <v>3</v>
      </c>
      <c r="M56" s="91" t="s">
        <v>1535</v>
      </c>
      <c r="N56" s="91">
        <v>3</v>
      </c>
      <c r="O56" s="91" t="s">
        <v>1546</v>
      </c>
      <c r="P56" s="91">
        <v>2</v>
      </c>
      <c r="Q56" s="91"/>
      <c r="R56" s="91"/>
      <c r="S56" s="91"/>
      <c r="T56" s="91"/>
      <c r="U56" s="91"/>
      <c r="V56" s="91"/>
    </row>
    <row r="57" spans="1:22" ht="15">
      <c r="A57" s="91" t="s">
        <v>1494</v>
      </c>
      <c r="B57" s="91">
        <v>8</v>
      </c>
      <c r="C57" s="91" t="s">
        <v>1505</v>
      </c>
      <c r="D57" s="91">
        <v>2</v>
      </c>
      <c r="E57" s="91"/>
      <c r="F57" s="91"/>
      <c r="G57" s="91" t="s">
        <v>1496</v>
      </c>
      <c r="H57" s="91">
        <v>8</v>
      </c>
      <c r="I57" s="91" t="s">
        <v>1514</v>
      </c>
      <c r="J57" s="91">
        <v>2</v>
      </c>
      <c r="K57" s="91" t="s">
        <v>1525</v>
      </c>
      <c r="L57" s="91">
        <v>3</v>
      </c>
      <c r="M57" s="91" t="s">
        <v>1536</v>
      </c>
      <c r="N57" s="91">
        <v>3</v>
      </c>
      <c r="O57" s="91" t="s">
        <v>1547</v>
      </c>
      <c r="P57" s="91">
        <v>2</v>
      </c>
      <c r="Q57" s="91"/>
      <c r="R57" s="91"/>
      <c r="S57" s="91"/>
      <c r="T57" s="91"/>
      <c r="U57" s="91"/>
      <c r="V57" s="91"/>
    </row>
    <row r="58" spans="1:22" ht="15">
      <c r="A58" s="91" t="s">
        <v>1495</v>
      </c>
      <c r="B58" s="91">
        <v>8</v>
      </c>
      <c r="C58" s="91" t="s">
        <v>1506</v>
      </c>
      <c r="D58" s="91">
        <v>2</v>
      </c>
      <c r="E58" s="91"/>
      <c r="F58" s="91"/>
      <c r="G58" s="91" t="s">
        <v>1497</v>
      </c>
      <c r="H58" s="91">
        <v>8</v>
      </c>
      <c r="I58" s="91" t="s">
        <v>1515</v>
      </c>
      <c r="J58" s="91">
        <v>2</v>
      </c>
      <c r="K58" s="91" t="s">
        <v>1526</v>
      </c>
      <c r="L58" s="91">
        <v>3</v>
      </c>
      <c r="M58" s="91" t="s">
        <v>1537</v>
      </c>
      <c r="N58" s="91">
        <v>3</v>
      </c>
      <c r="O58" s="91" t="s">
        <v>1491</v>
      </c>
      <c r="P58" s="91">
        <v>2</v>
      </c>
      <c r="Q58" s="91"/>
      <c r="R58" s="91"/>
      <c r="S58" s="91"/>
      <c r="T58" s="91"/>
      <c r="U58" s="91"/>
      <c r="V58" s="91"/>
    </row>
    <row r="59" spans="1:22" ht="15">
      <c r="A59" s="91" t="s">
        <v>1496</v>
      </c>
      <c r="B59" s="91">
        <v>8</v>
      </c>
      <c r="C59" s="91"/>
      <c r="D59" s="91"/>
      <c r="E59" s="91"/>
      <c r="F59" s="91"/>
      <c r="G59" s="91" t="s">
        <v>1498</v>
      </c>
      <c r="H59" s="91">
        <v>8</v>
      </c>
      <c r="I59" s="91" t="s">
        <v>1516</v>
      </c>
      <c r="J59" s="91">
        <v>2</v>
      </c>
      <c r="K59" s="91" t="s">
        <v>1527</v>
      </c>
      <c r="L59" s="91">
        <v>3</v>
      </c>
      <c r="M59" s="91" t="s">
        <v>1538</v>
      </c>
      <c r="N59" s="91">
        <v>3</v>
      </c>
      <c r="O59" s="91" t="s">
        <v>1548</v>
      </c>
      <c r="P59" s="91">
        <v>2</v>
      </c>
      <c r="Q59" s="91"/>
      <c r="R59" s="91"/>
      <c r="S59" s="91"/>
      <c r="T59" s="91"/>
      <c r="U59" s="91"/>
      <c r="V59" s="91"/>
    </row>
    <row r="60" spans="1:22" ht="15">
      <c r="A60" s="91" t="s">
        <v>1497</v>
      </c>
      <c r="B60" s="91">
        <v>8</v>
      </c>
      <c r="C60" s="91"/>
      <c r="D60" s="91"/>
      <c r="E60" s="91"/>
      <c r="F60" s="91"/>
      <c r="G60" s="91" t="s">
        <v>1499</v>
      </c>
      <c r="H60" s="91">
        <v>8</v>
      </c>
      <c r="I60" s="91" t="s">
        <v>1517</v>
      </c>
      <c r="J60" s="91">
        <v>2</v>
      </c>
      <c r="K60" s="91" t="s">
        <v>1528</v>
      </c>
      <c r="L60" s="91">
        <v>3</v>
      </c>
      <c r="M60" s="91" t="s">
        <v>1539</v>
      </c>
      <c r="N60" s="91">
        <v>3</v>
      </c>
      <c r="O60" s="91" t="s">
        <v>1549</v>
      </c>
      <c r="P60" s="91">
        <v>2</v>
      </c>
      <c r="Q60" s="91"/>
      <c r="R60" s="91"/>
      <c r="S60" s="91"/>
      <c r="T60" s="91"/>
      <c r="U60" s="91"/>
      <c r="V60" s="91"/>
    </row>
    <row r="61" spans="1:22" ht="15">
      <c r="A61" s="91" t="s">
        <v>1498</v>
      </c>
      <c r="B61" s="91">
        <v>8</v>
      </c>
      <c r="C61" s="91"/>
      <c r="D61" s="91"/>
      <c r="E61" s="91"/>
      <c r="F61" s="91"/>
      <c r="G61" s="91" t="s">
        <v>1500</v>
      </c>
      <c r="H61" s="91">
        <v>8</v>
      </c>
      <c r="I61" s="91" t="s">
        <v>1518</v>
      </c>
      <c r="J61" s="91">
        <v>2</v>
      </c>
      <c r="K61" s="91" t="s">
        <v>1529</v>
      </c>
      <c r="L61" s="91">
        <v>3</v>
      </c>
      <c r="M61" s="91" t="s">
        <v>1540</v>
      </c>
      <c r="N61" s="91">
        <v>3</v>
      </c>
      <c r="O61" s="91" t="s">
        <v>1550</v>
      </c>
      <c r="P61" s="91">
        <v>2</v>
      </c>
      <c r="Q61" s="91"/>
      <c r="R61" s="91"/>
      <c r="S61" s="91"/>
      <c r="T61" s="91"/>
      <c r="U61" s="91"/>
      <c r="V61" s="91"/>
    </row>
    <row r="62" spans="1:22" ht="15">
      <c r="A62" s="91" t="s">
        <v>1499</v>
      </c>
      <c r="B62" s="91">
        <v>8</v>
      </c>
      <c r="C62" s="91"/>
      <c r="D62" s="91"/>
      <c r="E62" s="91"/>
      <c r="F62" s="91"/>
      <c r="G62" s="91" t="s">
        <v>1509</v>
      </c>
      <c r="H62" s="91">
        <v>8</v>
      </c>
      <c r="I62" s="91" t="s">
        <v>1519</v>
      </c>
      <c r="J62" s="91">
        <v>2</v>
      </c>
      <c r="K62" s="91" t="s">
        <v>1530</v>
      </c>
      <c r="L62" s="91">
        <v>3</v>
      </c>
      <c r="M62" s="91" t="s">
        <v>1541</v>
      </c>
      <c r="N62" s="91">
        <v>3</v>
      </c>
      <c r="O62" s="91" t="s">
        <v>1551</v>
      </c>
      <c r="P62" s="91">
        <v>2</v>
      </c>
      <c r="Q62" s="91"/>
      <c r="R62" s="91"/>
      <c r="S62" s="91"/>
      <c r="T62" s="91"/>
      <c r="U62" s="91"/>
      <c r="V62" s="91"/>
    </row>
    <row r="63" spans="1:22" ht="15">
      <c r="A63" s="91" t="s">
        <v>1500</v>
      </c>
      <c r="B63" s="91">
        <v>8</v>
      </c>
      <c r="C63" s="91"/>
      <c r="D63" s="91"/>
      <c r="E63" s="91"/>
      <c r="F63" s="91"/>
      <c r="G63" s="91" t="s">
        <v>1510</v>
      </c>
      <c r="H63" s="91">
        <v>8</v>
      </c>
      <c r="I63" s="91" t="s">
        <v>1520</v>
      </c>
      <c r="J63" s="91">
        <v>2</v>
      </c>
      <c r="K63" s="91" t="s">
        <v>1531</v>
      </c>
      <c r="L63" s="91">
        <v>3</v>
      </c>
      <c r="M63" s="91" t="s">
        <v>1542</v>
      </c>
      <c r="N63" s="91">
        <v>3</v>
      </c>
      <c r="O63" s="91"/>
      <c r="P63" s="91"/>
      <c r="Q63" s="91"/>
      <c r="R63" s="91"/>
      <c r="S63" s="91"/>
      <c r="T63" s="91"/>
      <c r="U63" s="91"/>
      <c r="V63" s="91"/>
    </row>
    <row r="66" spans="1:22" ht="15" customHeight="1">
      <c r="A66" s="13" t="s">
        <v>1568</v>
      </c>
      <c r="B66" s="13" t="s">
        <v>1341</v>
      </c>
      <c r="C66" s="85" t="s">
        <v>1570</v>
      </c>
      <c r="D66" s="85" t="s">
        <v>1344</v>
      </c>
      <c r="E66" s="13" t="s">
        <v>1571</v>
      </c>
      <c r="F66" s="13" t="s">
        <v>1346</v>
      </c>
      <c r="G66" s="85" t="s">
        <v>1574</v>
      </c>
      <c r="H66" s="85" t="s">
        <v>1348</v>
      </c>
      <c r="I66" s="85" t="s">
        <v>1576</v>
      </c>
      <c r="J66" s="85" t="s">
        <v>1350</v>
      </c>
      <c r="K66" s="13" t="s">
        <v>1578</v>
      </c>
      <c r="L66" s="13" t="s">
        <v>1352</v>
      </c>
      <c r="M66" s="13" t="s">
        <v>1580</v>
      </c>
      <c r="N66" s="13" t="s">
        <v>1354</v>
      </c>
      <c r="O66" s="13" t="s">
        <v>1582</v>
      </c>
      <c r="P66" s="13" t="s">
        <v>1356</v>
      </c>
      <c r="Q66" s="85" t="s">
        <v>1584</v>
      </c>
      <c r="R66" s="85" t="s">
        <v>1358</v>
      </c>
      <c r="S66" s="13" t="s">
        <v>1586</v>
      </c>
      <c r="T66" s="13" t="s">
        <v>1360</v>
      </c>
      <c r="U66" s="85" t="s">
        <v>1588</v>
      </c>
      <c r="V66" s="85" t="s">
        <v>1361</v>
      </c>
    </row>
    <row r="67" spans="1:22" ht="15">
      <c r="A67" s="85" t="s">
        <v>282</v>
      </c>
      <c r="B67" s="85">
        <v>2</v>
      </c>
      <c r="C67" s="85"/>
      <c r="D67" s="85"/>
      <c r="E67" s="85" t="s">
        <v>278</v>
      </c>
      <c r="F67" s="85">
        <v>1</v>
      </c>
      <c r="G67" s="85"/>
      <c r="H67" s="85"/>
      <c r="I67" s="85"/>
      <c r="J67" s="85"/>
      <c r="K67" s="85" t="s">
        <v>290</v>
      </c>
      <c r="L67" s="85">
        <v>1</v>
      </c>
      <c r="M67" s="85" t="s">
        <v>282</v>
      </c>
      <c r="N67" s="85">
        <v>2</v>
      </c>
      <c r="O67" s="85" t="s">
        <v>268</v>
      </c>
      <c r="P67" s="85">
        <v>1</v>
      </c>
      <c r="Q67" s="85"/>
      <c r="R67" s="85"/>
      <c r="S67" s="85" t="s">
        <v>285</v>
      </c>
      <c r="T67" s="85">
        <v>1</v>
      </c>
      <c r="U67" s="85"/>
      <c r="V67" s="85"/>
    </row>
    <row r="68" spans="1:22" ht="15">
      <c r="A68" s="85" t="s">
        <v>307</v>
      </c>
      <c r="B68" s="85">
        <v>1</v>
      </c>
      <c r="C68" s="85"/>
      <c r="D68" s="85"/>
      <c r="E68" s="85"/>
      <c r="F68" s="85"/>
      <c r="G68" s="85"/>
      <c r="H68" s="85"/>
      <c r="I68" s="85"/>
      <c r="J68" s="85"/>
      <c r="K68" s="85" t="s">
        <v>289</v>
      </c>
      <c r="L68" s="85">
        <v>1</v>
      </c>
      <c r="M68" s="85"/>
      <c r="N68" s="85"/>
      <c r="O68" s="85" t="s">
        <v>267</v>
      </c>
      <c r="P68" s="85">
        <v>1</v>
      </c>
      <c r="Q68" s="85"/>
      <c r="R68" s="85"/>
      <c r="S68" s="85"/>
      <c r="T68" s="85"/>
      <c r="U68" s="85"/>
      <c r="V68" s="85"/>
    </row>
    <row r="69" spans="1:22" ht="15">
      <c r="A69" s="85" t="s">
        <v>298</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296</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291</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290</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289</v>
      </c>
      <c r="B73" s="85">
        <v>1</v>
      </c>
      <c r="C73" s="85"/>
      <c r="D73" s="85"/>
      <c r="E73" s="85"/>
      <c r="F73" s="85"/>
      <c r="G73" s="85"/>
      <c r="H73" s="85"/>
      <c r="I73" s="85"/>
      <c r="J73" s="85"/>
      <c r="K73" s="85"/>
      <c r="L73" s="85"/>
      <c r="M73" s="85"/>
      <c r="N73" s="85"/>
      <c r="O73" s="85"/>
      <c r="P73" s="85"/>
      <c r="Q73" s="85"/>
      <c r="R73" s="85"/>
      <c r="S73" s="85"/>
      <c r="T73" s="85"/>
      <c r="U73" s="85"/>
      <c r="V73" s="85"/>
    </row>
    <row r="74" spans="1:22" ht="15">
      <c r="A74" s="85" t="s">
        <v>288</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286</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285</v>
      </c>
      <c r="B76" s="85">
        <v>1</v>
      </c>
      <c r="C76" s="85"/>
      <c r="D76" s="85"/>
      <c r="E76" s="85"/>
      <c r="F76" s="85"/>
      <c r="G76" s="85"/>
      <c r="H76" s="85"/>
      <c r="I76" s="85"/>
      <c r="J76" s="85"/>
      <c r="K76" s="85"/>
      <c r="L76" s="85"/>
      <c r="M76" s="85"/>
      <c r="N76" s="85"/>
      <c r="O76" s="85"/>
      <c r="P76" s="85"/>
      <c r="Q76" s="85"/>
      <c r="R76" s="85"/>
      <c r="S76" s="85"/>
      <c r="T76" s="85"/>
      <c r="U76" s="85"/>
      <c r="V76" s="85"/>
    </row>
    <row r="79" spans="1:22" ht="15" customHeight="1">
      <c r="A79" s="13" t="s">
        <v>1569</v>
      </c>
      <c r="B79" s="13" t="s">
        <v>1341</v>
      </c>
      <c r="C79" s="85" t="s">
        <v>1572</v>
      </c>
      <c r="D79" s="85" t="s">
        <v>1344</v>
      </c>
      <c r="E79" s="13" t="s">
        <v>1573</v>
      </c>
      <c r="F79" s="13" t="s">
        <v>1346</v>
      </c>
      <c r="G79" s="13" t="s">
        <v>1575</v>
      </c>
      <c r="H79" s="13" t="s">
        <v>1348</v>
      </c>
      <c r="I79" s="13" t="s">
        <v>1577</v>
      </c>
      <c r="J79" s="13" t="s">
        <v>1350</v>
      </c>
      <c r="K79" s="13" t="s">
        <v>1579</v>
      </c>
      <c r="L79" s="13" t="s">
        <v>1352</v>
      </c>
      <c r="M79" s="13" t="s">
        <v>1581</v>
      </c>
      <c r="N79" s="13" t="s">
        <v>1354</v>
      </c>
      <c r="O79" s="13" t="s">
        <v>1583</v>
      </c>
      <c r="P79" s="13" t="s">
        <v>1356</v>
      </c>
      <c r="Q79" s="13" t="s">
        <v>1585</v>
      </c>
      <c r="R79" s="13" t="s">
        <v>1358</v>
      </c>
      <c r="S79" s="13" t="s">
        <v>1587</v>
      </c>
      <c r="T79" s="13" t="s">
        <v>1360</v>
      </c>
      <c r="U79" s="13" t="s">
        <v>1589</v>
      </c>
      <c r="V79" s="13" t="s">
        <v>1361</v>
      </c>
    </row>
    <row r="80" spans="1:22" ht="15">
      <c r="A80" s="85" t="s">
        <v>250</v>
      </c>
      <c r="B80" s="85">
        <v>8</v>
      </c>
      <c r="C80" s="85"/>
      <c r="D80" s="85"/>
      <c r="E80" s="85" t="s">
        <v>277</v>
      </c>
      <c r="F80" s="85">
        <v>1</v>
      </c>
      <c r="G80" s="85" t="s">
        <v>250</v>
      </c>
      <c r="H80" s="85">
        <v>8</v>
      </c>
      <c r="I80" s="85" t="s">
        <v>263</v>
      </c>
      <c r="J80" s="85">
        <v>1</v>
      </c>
      <c r="K80" s="85" t="s">
        <v>238</v>
      </c>
      <c r="L80" s="85">
        <v>2</v>
      </c>
      <c r="M80" s="85" t="s">
        <v>281</v>
      </c>
      <c r="N80" s="85">
        <v>1</v>
      </c>
      <c r="O80" s="85" t="s">
        <v>268</v>
      </c>
      <c r="P80" s="85">
        <v>2</v>
      </c>
      <c r="Q80" s="85" t="s">
        <v>301</v>
      </c>
      <c r="R80" s="85">
        <v>1</v>
      </c>
      <c r="S80" s="85" t="s">
        <v>284</v>
      </c>
      <c r="T80" s="85">
        <v>1</v>
      </c>
      <c r="U80" s="85" t="s">
        <v>293</v>
      </c>
      <c r="V80" s="85">
        <v>1</v>
      </c>
    </row>
    <row r="81" spans="1:22" ht="15">
      <c r="A81" s="85" t="s">
        <v>249</v>
      </c>
      <c r="B81" s="85">
        <v>7</v>
      </c>
      <c r="C81" s="85"/>
      <c r="D81" s="85"/>
      <c r="E81" s="85" t="s">
        <v>276</v>
      </c>
      <c r="F81" s="85">
        <v>1</v>
      </c>
      <c r="G81" s="85" t="s">
        <v>249</v>
      </c>
      <c r="H81" s="85">
        <v>7</v>
      </c>
      <c r="I81" s="85" t="s">
        <v>306</v>
      </c>
      <c r="J81" s="85">
        <v>1</v>
      </c>
      <c r="K81" s="85" t="s">
        <v>290</v>
      </c>
      <c r="L81" s="85">
        <v>2</v>
      </c>
      <c r="M81" s="85" t="s">
        <v>280</v>
      </c>
      <c r="N81" s="85">
        <v>1</v>
      </c>
      <c r="O81" s="85" t="s">
        <v>223</v>
      </c>
      <c r="P81" s="85">
        <v>1</v>
      </c>
      <c r="Q81" s="85" t="s">
        <v>300</v>
      </c>
      <c r="R81" s="85">
        <v>1</v>
      </c>
      <c r="S81" s="85" t="s">
        <v>283</v>
      </c>
      <c r="T81" s="85">
        <v>1</v>
      </c>
      <c r="U81" s="85" t="s">
        <v>292</v>
      </c>
      <c r="V81" s="85">
        <v>1</v>
      </c>
    </row>
    <row r="82" spans="1:22" ht="15">
      <c r="A82" s="85" t="s">
        <v>242</v>
      </c>
      <c r="B82" s="85">
        <v>2</v>
      </c>
      <c r="C82" s="85"/>
      <c r="D82" s="85"/>
      <c r="E82" s="85" t="s">
        <v>275</v>
      </c>
      <c r="F82" s="85">
        <v>1</v>
      </c>
      <c r="G82" s="85"/>
      <c r="H82" s="85"/>
      <c r="I82" s="85" t="s">
        <v>305</v>
      </c>
      <c r="J82" s="85">
        <v>1</v>
      </c>
      <c r="K82" s="85" t="s">
        <v>236</v>
      </c>
      <c r="L82" s="85">
        <v>1</v>
      </c>
      <c r="M82" s="85" t="s">
        <v>279</v>
      </c>
      <c r="N82" s="85">
        <v>1</v>
      </c>
      <c r="O82" s="85"/>
      <c r="P82" s="85"/>
      <c r="Q82" s="85" t="s">
        <v>299</v>
      </c>
      <c r="R82" s="85">
        <v>1</v>
      </c>
      <c r="S82" s="85"/>
      <c r="T82" s="85"/>
      <c r="U82" s="85"/>
      <c r="V82" s="85"/>
    </row>
    <row r="83" spans="1:22" ht="15">
      <c r="A83" s="85" t="s">
        <v>238</v>
      </c>
      <c r="B83" s="85">
        <v>2</v>
      </c>
      <c r="C83" s="85"/>
      <c r="D83" s="85"/>
      <c r="E83" s="85" t="s">
        <v>274</v>
      </c>
      <c r="F83" s="85">
        <v>1</v>
      </c>
      <c r="G83" s="85"/>
      <c r="H83" s="85"/>
      <c r="I83" s="85" t="s">
        <v>304</v>
      </c>
      <c r="J83" s="85">
        <v>1</v>
      </c>
      <c r="K83" s="85" t="s">
        <v>289</v>
      </c>
      <c r="L83" s="85">
        <v>1</v>
      </c>
      <c r="M83" s="85"/>
      <c r="N83" s="85"/>
      <c r="O83" s="85"/>
      <c r="P83" s="85"/>
      <c r="Q83" s="85"/>
      <c r="R83" s="85"/>
      <c r="S83" s="85"/>
      <c r="T83" s="85"/>
      <c r="U83" s="85"/>
      <c r="V83" s="85"/>
    </row>
    <row r="84" spans="1:22" ht="15">
      <c r="A84" s="85" t="s">
        <v>290</v>
      </c>
      <c r="B84" s="85">
        <v>2</v>
      </c>
      <c r="C84" s="85"/>
      <c r="D84" s="85"/>
      <c r="E84" s="85" t="s">
        <v>273</v>
      </c>
      <c r="F84" s="85">
        <v>1</v>
      </c>
      <c r="G84" s="85"/>
      <c r="H84" s="85"/>
      <c r="I84" s="85" t="s">
        <v>303</v>
      </c>
      <c r="J84" s="85">
        <v>1</v>
      </c>
      <c r="K84" s="85"/>
      <c r="L84" s="85"/>
      <c r="M84" s="85"/>
      <c r="N84" s="85"/>
      <c r="O84" s="85"/>
      <c r="P84" s="85"/>
      <c r="Q84" s="85"/>
      <c r="R84" s="85"/>
      <c r="S84" s="85"/>
      <c r="T84" s="85"/>
      <c r="U84" s="85"/>
      <c r="V84" s="85"/>
    </row>
    <row r="85" spans="1:22" ht="15">
      <c r="A85" s="85" t="s">
        <v>268</v>
      </c>
      <c r="B85" s="85">
        <v>2</v>
      </c>
      <c r="C85" s="85"/>
      <c r="D85" s="85"/>
      <c r="E85" s="85" t="s">
        <v>272</v>
      </c>
      <c r="F85" s="85">
        <v>1</v>
      </c>
      <c r="G85" s="85"/>
      <c r="H85" s="85"/>
      <c r="I85" s="85" t="s">
        <v>302</v>
      </c>
      <c r="J85" s="85">
        <v>1</v>
      </c>
      <c r="K85" s="85"/>
      <c r="L85" s="85"/>
      <c r="M85" s="85"/>
      <c r="N85" s="85"/>
      <c r="O85" s="85"/>
      <c r="P85" s="85"/>
      <c r="Q85" s="85"/>
      <c r="R85" s="85"/>
      <c r="S85" s="85"/>
      <c r="T85" s="85"/>
      <c r="U85" s="85"/>
      <c r="V85" s="85"/>
    </row>
    <row r="86" spans="1:22" ht="15">
      <c r="A86" s="85" t="s">
        <v>263</v>
      </c>
      <c r="B86" s="85">
        <v>1</v>
      </c>
      <c r="C86" s="85"/>
      <c r="D86" s="85"/>
      <c r="E86" s="85" t="s">
        <v>271</v>
      </c>
      <c r="F86" s="85">
        <v>1</v>
      </c>
      <c r="G86" s="85"/>
      <c r="H86" s="85"/>
      <c r="I86" s="85"/>
      <c r="J86" s="85"/>
      <c r="K86" s="85"/>
      <c r="L86" s="85"/>
      <c r="M86" s="85"/>
      <c r="N86" s="85"/>
      <c r="O86" s="85"/>
      <c r="P86" s="85"/>
      <c r="Q86" s="85"/>
      <c r="R86" s="85"/>
      <c r="S86" s="85"/>
      <c r="T86" s="85"/>
      <c r="U86" s="85"/>
      <c r="V86" s="85"/>
    </row>
    <row r="87" spans="1:22" ht="15">
      <c r="A87" s="85" t="s">
        <v>306</v>
      </c>
      <c r="B87" s="85">
        <v>1</v>
      </c>
      <c r="C87" s="85"/>
      <c r="D87" s="85"/>
      <c r="E87" s="85" t="s">
        <v>270</v>
      </c>
      <c r="F87" s="85">
        <v>1</v>
      </c>
      <c r="G87" s="85"/>
      <c r="H87" s="85"/>
      <c r="I87" s="85"/>
      <c r="J87" s="85"/>
      <c r="K87" s="85"/>
      <c r="L87" s="85"/>
      <c r="M87" s="85"/>
      <c r="N87" s="85"/>
      <c r="O87" s="85"/>
      <c r="P87" s="85"/>
      <c r="Q87" s="85"/>
      <c r="R87" s="85"/>
      <c r="S87" s="85"/>
      <c r="T87" s="85"/>
      <c r="U87" s="85"/>
      <c r="V87" s="85"/>
    </row>
    <row r="88" spans="1:22" ht="15">
      <c r="A88" s="85" t="s">
        <v>305</v>
      </c>
      <c r="B88" s="85">
        <v>1</v>
      </c>
      <c r="C88" s="85"/>
      <c r="D88" s="85"/>
      <c r="E88" s="85" t="s">
        <v>269</v>
      </c>
      <c r="F88" s="85">
        <v>1</v>
      </c>
      <c r="G88" s="85"/>
      <c r="H88" s="85"/>
      <c r="I88" s="85"/>
      <c r="J88" s="85"/>
      <c r="K88" s="85"/>
      <c r="L88" s="85"/>
      <c r="M88" s="85"/>
      <c r="N88" s="85"/>
      <c r="O88" s="85"/>
      <c r="P88" s="85"/>
      <c r="Q88" s="85"/>
      <c r="R88" s="85"/>
      <c r="S88" s="85"/>
      <c r="T88" s="85"/>
      <c r="U88" s="85"/>
      <c r="V88" s="85"/>
    </row>
    <row r="89" spans="1:22" ht="15">
      <c r="A89" s="85" t="s">
        <v>304</v>
      </c>
      <c r="B89" s="85">
        <v>1</v>
      </c>
      <c r="C89" s="85"/>
      <c r="D89" s="85"/>
      <c r="E89" s="85"/>
      <c r="F89" s="85"/>
      <c r="G89" s="85"/>
      <c r="H89" s="85"/>
      <c r="I89" s="85"/>
      <c r="J89" s="85"/>
      <c r="K89" s="85"/>
      <c r="L89" s="85"/>
      <c r="M89" s="85"/>
      <c r="N89" s="85"/>
      <c r="O89" s="85"/>
      <c r="P89" s="85"/>
      <c r="Q89" s="85"/>
      <c r="R89" s="85"/>
      <c r="S89" s="85"/>
      <c r="T89" s="85"/>
      <c r="U89" s="85"/>
      <c r="V89" s="85"/>
    </row>
    <row r="92" spans="1:22" ht="15" customHeight="1">
      <c r="A92" s="13" t="s">
        <v>1603</v>
      </c>
      <c r="B92" s="13" t="s">
        <v>1341</v>
      </c>
      <c r="C92" s="13" t="s">
        <v>1604</v>
      </c>
      <c r="D92" s="13" t="s">
        <v>1344</v>
      </c>
      <c r="E92" s="13" t="s">
        <v>1605</v>
      </c>
      <c r="F92" s="13" t="s">
        <v>1346</v>
      </c>
      <c r="G92" s="13" t="s">
        <v>1606</v>
      </c>
      <c r="H92" s="13" t="s">
        <v>1348</v>
      </c>
      <c r="I92" s="13" t="s">
        <v>1607</v>
      </c>
      <c r="J92" s="13" t="s">
        <v>1350</v>
      </c>
      <c r="K92" s="13" t="s">
        <v>1608</v>
      </c>
      <c r="L92" s="13" t="s">
        <v>1352</v>
      </c>
      <c r="M92" s="13" t="s">
        <v>1609</v>
      </c>
      <c r="N92" s="13" t="s">
        <v>1354</v>
      </c>
      <c r="O92" s="13" t="s">
        <v>1610</v>
      </c>
      <c r="P92" s="13" t="s">
        <v>1356</v>
      </c>
      <c r="Q92" s="13" t="s">
        <v>1611</v>
      </c>
      <c r="R92" s="13" t="s">
        <v>1358</v>
      </c>
      <c r="S92" s="13" t="s">
        <v>1612</v>
      </c>
      <c r="T92" s="13" t="s">
        <v>1360</v>
      </c>
      <c r="U92" s="13" t="s">
        <v>1613</v>
      </c>
      <c r="V92" s="13" t="s">
        <v>1361</v>
      </c>
    </row>
    <row r="93" spans="1:22" ht="15">
      <c r="A93" s="126" t="s">
        <v>295</v>
      </c>
      <c r="B93" s="85">
        <v>595307</v>
      </c>
      <c r="C93" s="126" t="s">
        <v>234</v>
      </c>
      <c r="D93" s="85">
        <v>85359</v>
      </c>
      <c r="E93" s="126" t="s">
        <v>273</v>
      </c>
      <c r="F93" s="85">
        <v>234238</v>
      </c>
      <c r="G93" s="126" t="s">
        <v>248</v>
      </c>
      <c r="H93" s="85">
        <v>235137</v>
      </c>
      <c r="I93" s="126" t="s">
        <v>302</v>
      </c>
      <c r="J93" s="85">
        <v>143311</v>
      </c>
      <c r="K93" s="126" t="s">
        <v>239</v>
      </c>
      <c r="L93" s="85">
        <v>46270</v>
      </c>
      <c r="M93" s="126" t="s">
        <v>279</v>
      </c>
      <c r="N93" s="85">
        <v>303898</v>
      </c>
      <c r="O93" s="126" t="s">
        <v>268</v>
      </c>
      <c r="P93" s="85">
        <v>24045</v>
      </c>
      <c r="Q93" s="126" t="s">
        <v>300</v>
      </c>
      <c r="R93" s="85">
        <v>31789</v>
      </c>
      <c r="S93" s="126" t="s">
        <v>284</v>
      </c>
      <c r="T93" s="85">
        <v>398907</v>
      </c>
      <c r="U93" s="126" t="s">
        <v>292</v>
      </c>
      <c r="V93" s="85">
        <v>279445</v>
      </c>
    </row>
    <row r="94" spans="1:22" ht="15">
      <c r="A94" s="126" t="s">
        <v>294</v>
      </c>
      <c r="B94" s="85">
        <v>481151</v>
      </c>
      <c r="C94" s="126" t="s">
        <v>212</v>
      </c>
      <c r="D94" s="85">
        <v>19687</v>
      </c>
      <c r="E94" s="126" t="s">
        <v>275</v>
      </c>
      <c r="F94" s="85">
        <v>206794</v>
      </c>
      <c r="G94" s="126" t="s">
        <v>246</v>
      </c>
      <c r="H94" s="85">
        <v>69015</v>
      </c>
      <c r="I94" s="126" t="s">
        <v>303</v>
      </c>
      <c r="J94" s="85">
        <v>11963</v>
      </c>
      <c r="K94" s="126" t="s">
        <v>289</v>
      </c>
      <c r="L94" s="85">
        <v>15844</v>
      </c>
      <c r="M94" s="126" t="s">
        <v>281</v>
      </c>
      <c r="N94" s="85">
        <v>184264</v>
      </c>
      <c r="O94" s="126" t="s">
        <v>267</v>
      </c>
      <c r="P94" s="85">
        <v>23412</v>
      </c>
      <c r="Q94" s="126" t="s">
        <v>301</v>
      </c>
      <c r="R94" s="85">
        <v>27432</v>
      </c>
      <c r="S94" s="126" t="s">
        <v>285</v>
      </c>
      <c r="T94" s="85">
        <v>1572</v>
      </c>
      <c r="U94" s="126" t="s">
        <v>293</v>
      </c>
      <c r="V94" s="85">
        <v>55660</v>
      </c>
    </row>
    <row r="95" spans="1:22" ht="15">
      <c r="A95" s="126" t="s">
        <v>284</v>
      </c>
      <c r="B95" s="85">
        <v>398907</v>
      </c>
      <c r="C95" s="126" t="s">
        <v>264</v>
      </c>
      <c r="D95" s="85">
        <v>7039</v>
      </c>
      <c r="E95" s="126" t="s">
        <v>277</v>
      </c>
      <c r="F95" s="85">
        <v>143382</v>
      </c>
      <c r="G95" s="126" t="s">
        <v>250</v>
      </c>
      <c r="H95" s="85">
        <v>59423</v>
      </c>
      <c r="I95" s="126" t="s">
        <v>304</v>
      </c>
      <c r="J95" s="85">
        <v>5425</v>
      </c>
      <c r="K95" s="126" t="s">
        <v>237</v>
      </c>
      <c r="L95" s="85">
        <v>12644</v>
      </c>
      <c r="M95" s="126" t="s">
        <v>282</v>
      </c>
      <c r="N95" s="85">
        <v>141690</v>
      </c>
      <c r="O95" s="126" t="s">
        <v>223</v>
      </c>
      <c r="P95" s="85">
        <v>590</v>
      </c>
      <c r="Q95" s="126" t="s">
        <v>299</v>
      </c>
      <c r="R95" s="85">
        <v>493</v>
      </c>
      <c r="S95" s="126" t="s">
        <v>283</v>
      </c>
      <c r="T95" s="85">
        <v>1004</v>
      </c>
      <c r="U95" s="126" t="s">
        <v>252</v>
      </c>
      <c r="V95" s="85">
        <v>27975</v>
      </c>
    </row>
    <row r="96" spans="1:22" ht="15">
      <c r="A96" s="126" t="s">
        <v>279</v>
      </c>
      <c r="B96" s="85">
        <v>303898</v>
      </c>
      <c r="C96" s="126" t="s">
        <v>231</v>
      </c>
      <c r="D96" s="85">
        <v>5171</v>
      </c>
      <c r="E96" s="126" t="s">
        <v>274</v>
      </c>
      <c r="F96" s="85">
        <v>107478</v>
      </c>
      <c r="G96" s="126" t="s">
        <v>244</v>
      </c>
      <c r="H96" s="85">
        <v>18583</v>
      </c>
      <c r="I96" s="126" t="s">
        <v>305</v>
      </c>
      <c r="J96" s="85">
        <v>4251</v>
      </c>
      <c r="K96" s="126" t="s">
        <v>290</v>
      </c>
      <c r="L96" s="85">
        <v>2858</v>
      </c>
      <c r="M96" s="126" t="s">
        <v>280</v>
      </c>
      <c r="N96" s="85">
        <v>6811</v>
      </c>
      <c r="O96" s="126" t="s">
        <v>224</v>
      </c>
      <c r="P96" s="85">
        <v>511</v>
      </c>
      <c r="Q96" s="126" t="s">
        <v>262</v>
      </c>
      <c r="R96" s="85">
        <v>96</v>
      </c>
      <c r="S96" s="126" t="s">
        <v>229</v>
      </c>
      <c r="T96" s="85">
        <v>208</v>
      </c>
      <c r="U96" s="126"/>
      <c r="V96" s="85"/>
    </row>
    <row r="97" spans="1:22" ht="15">
      <c r="A97" s="126" t="s">
        <v>292</v>
      </c>
      <c r="B97" s="85">
        <v>279445</v>
      </c>
      <c r="C97" s="126" t="s">
        <v>226</v>
      </c>
      <c r="D97" s="85">
        <v>1490</v>
      </c>
      <c r="E97" s="126" t="s">
        <v>269</v>
      </c>
      <c r="F97" s="85">
        <v>94685</v>
      </c>
      <c r="G97" s="126" t="s">
        <v>245</v>
      </c>
      <c r="H97" s="85">
        <v>17753</v>
      </c>
      <c r="I97" s="126" t="s">
        <v>306</v>
      </c>
      <c r="J97" s="85">
        <v>1195</v>
      </c>
      <c r="K97" s="126" t="s">
        <v>238</v>
      </c>
      <c r="L97" s="85">
        <v>17</v>
      </c>
      <c r="M97" s="126" t="s">
        <v>228</v>
      </c>
      <c r="N97" s="85">
        <v>152</v>
      </c>
      <c r="O97" s="126" t="s">
        <v>215</v>
      </c>
      <c r="P97" s="85">
        <v>1</v>
      </c>
      <c r="Q97" s="126"/>
      <c r="R97" s="85"/>
      <c r="S97" s="126"/>
      <c r="T97" s="85"/>
      <c r="U97" s="126"/>
      <c r="V97" s="85"/>
    </row>
    <row r="98" spans="1:22" ht="15">
      <c r="A98" s="126" t="s">
        <v>297</v>
      </c>
      <c r="B98" s="85">
        <v>261217</v>
      </c>
      <c r="C98" s="126" t="s">
        <v>213</v>
      </c>
      <c r="D98" s="85">
        <v>997</v>
      </c>
      <c r="E98" s="126" t="s">
        <v>271</v>
      </c>
      <c r="F98" s="85">
        <v>35864</v>
      </c>
      <c r="G98" s="126" t="s">
        <v>251</v>
      </c>
      <c r="H98" s="85">
        <v>16379</v>
      </c>
      <c r="I98" s="126" t="s">
        <v>266</v>
      </c>
      <c r="J98" s="85">
        <v>684</v>
      </c>
      <c r="K98" s="126" t="s">
        <v>236</v>
      </c>
      <c r="L98" s="85">
        <v>12</v>
      </c>
      <c r="M98" s="126"/>
      <c r="N98" s="85"/>
      <c r="O98" s="126"/>
      <c r="P98" s="85"/>
      <c r="Q98" s="126"/>
      <c r="R98" s="85"/>
      <c r="S98" s="126"/>
      <c r="T98" s="85"/>
      <c r="U98" s="126"/>
      <c r="V98" s="85"/>
    </row>
    <row r="99" spans="1:22" ht="15">
      <c r="A99" s="126" t="s">
        <v>248</v>
      </c>
      <c r="B99" s="85">
        <v>235137</v>
      </c>
      <c r="C99" s="126" t="s">
        <v>214</v>
      </c>
      <c r="D99" s="85">
        <v>934</v>
      </c>
      <c r="E99" s="126" t="s">
        <v>270</v>
      </c>
      <c r="F99" s="85">
        <v>18311</v>
      </c>
      <c r="G99" s="126" t="s">
        <v>247</v>
      </c>
      <c r="H99" s="85">
        <v>3606</v>
      </c>
      <c r="I99" s="126" t="s">
        <v>263</v>
      </c>
      <c r="J99" s="85">
        <v>591</v>
      </c>
      <c r="K99" s="126"/>
      <c r="L99" s="85"/>
      <c r="M99" s="126"/>
      <c r="N99" s="85"/>
      <c r="O99" s="126"/>
      <c r="P99" s="85"/>
      <c r="Q99" s="126"/>
      <c r="R99" s="85"/>
      <c r="S99" s="126"/>
      <c r="T99" s="85"/>
      <c r="U99" s="126"/>
      <c r="V99" s="85"/>
    </row>
    <row r="100" spans="1:22" ht="15">
      <c r="A100" s="126" t="s">
        <v>273</v>
      </c>
      <c r="B100" s="85">
        <v>234238</v>
      </c>
      <c r="C100" s="126" t="s">
        <v>218</v>
      </c>
      <c r="D100" s="85">
        <v>720</v>
      </c>
      <c r="E100" s="126" t="s">
        <v>225</v>
      </c>
      <c r="F100" s="85">
        <v>16448</v>
      </c>
      <c r="G100" s="126" t="s">
        <v>249</v>
      </c>
      <c r="H100" s="85">
        <v>2769</v>
      </c>
      <c r="I100" s="126"/>
      <c r="J100" s="85"/>
      <c r="K100" s="126"/>
      <c r="L100" s="85"/>
      <c r="M100" s="126"/>
      <c r="N100" s="85"/>
      <c r="O100" s="126"/>
      <c r="P100" s="85"/>
      <c r="Q100" s="126"/>
      <c r="R100" s="85"/>
      <c r="S100" s="126"/>
      <c r="T100" s="85"/>
      <c r="U100" s="126"/>
      <c r="V100" s="85"/>
    </row>
    <row r="101" spans="1:22" ht="15">
      <c r="A101" s="126" t="s">
        <v>275</v>
      </c>
      <c r="B101" s="85">
        <v>206794</v>
      </c>
      <c r="C101" s="126" t="s">
        <v>253</v>
      </c>
      <c r="D101" s="85">
        <v>168</v>
      </c>
      <c r="E101" s="126" t="s">
        <v>278</v>
      </c>
      <c r="F101" s="85">
        <v>12522</v>
      </c>
      <c r="G101" s="126"/>
      <c r="H101" s="85"/>
      <c r="I101" s="126"/>
      <c r="J101" s="85"/>
      <c r="K101" s="126"/>
      <c r="L101" s="85"/>
      <c r="M101" s="126"/>
      <c r="N101" s="85"/>
      <c r="O101" s="126"/>
      <c r="P101" s="85"/>
      <c r="Q101" s="126"/>
      <c r="R101" s="85"/>
      <c r="S101" s="126"/>
      <c r="T101" s="85"/>
      <c r="U101" s="126"/>
      <c r="V101" s="85"/>
    </row>
    <row r="102" spans="1:22" ht="15">
      <c r="A102" s="126" t="s">
        <v>281</v>
      </c>
      <c r="B102" s="85">
        <v>184264</v>
      </c>
      <c r="C102" s="126" t="s">
        <v>258</v>
      </c>
      <c r="D102" s="85">
        <v>72</v>
      </c>
      <c r="E102" s="126" t="s">
        <v>272</v>
      </c>
      <c r="F102" s="85">
        <v>8110</v>
      </c>
      <c r="G102" s="126"/>
      <c r="H102" s="85"/>
      <c r="I102" s="126"/>
      <c r="J102" s="85"/>
      <c r="K102" s="126"/>
      <c r="L102" s="85"/>
      <c r="M102" s="126"/>
      <c r="N102" s="85"/>
      <c r="O102" s="126"/>
      <c r="P102" s="85"/>
      <c r="Q102" s="126"/>
      <c r="R102" s="85"/>
      <c r="S102" s="126"/>
      <c r="T102" s="85"/>
      <c r="U102" s="126"/>
      <c r="V102" s="85"/>
    </row>
  </sheetData>
  <hyperlinks>
    <hyperlink ref="A2" r:id="rId1" display="https://www.thehindu.com/news/cities/chennai/what-chennai-fishermen-are-doing-to-combat-oceanic-plastic-pollution/article27559100.ece"/>
    <hyperlink ref="A3" r:id="rId2" display="https://www.thequint.com/news/environment/environment-budget-2019"/>
    <hyperlink ref="A4" r:id="rId3" display="http://toi.in/micron/redirect.html?str=iICfnZ/a24gj"/>
    <hyperlink ref="A5" r:id="rId4" display="https://www.livemint.com/news/india/six-indian-metros-are-hotspots-of-air-pollutant-nitrogen-oxide-greenpeace-1562245277547.html"/>
    <hyperlink ref="A6" r:id="rId5" display="https://indicbookclub.com/book/5c21e3c29421f952a95d4322"/>
    <hyperlink ref="A7" r:id="rId6" display="https://www.dtnext.in/News/City/2019/07/03012407/1154688/Metrowater-draws-from-polluted-Retteri-lake.vpf"/>
    <hyperlink ref="A8" r:id="rId7" display="http://www.ziva-arunexcello.com/"/>
    <hyperlink ref="A9" r:id="rId8" display="https://www.washingtonpost.com/world/2019/06/28/major-indian-city-runs-out-water-million-people-pray-rain"/>
    <hyperlink ref="A10" r:id="rId9" display="https://www.bbc.co.uk/news/world-asia-india-48703464"/>
    <hyperlink ref="A11" r:id="rId10" display="https://twitter.com/sumanthraman/status/1145214196587433984"/>
    <hyperlink ref="C2" r:id="rId11" display="https://yourstory.com/socialstory/2019/06/chennai-water-crisis-plastic-pollution-migrant-labourers"/>
    <hyperlink ref="C3" r:id="rId12" display="https://www.washingtonpost.com/world/2019/06/28/major-indian-city-runs-out-water-million-people-pray-rain"/>
    <hyperlink ref="C4" r:id="rId13" display="http://www.ziva-arunexcello.com/"/>
    <hyperlink ref="C5" r:id="rId14" display="https://www.dtnext.in/News/City/2019/07/03012407/1154688/Metrowater-draws-from-polluted-Retteri-lake.vpf"/>
    <hyperlink ref="C6" r:id="rId15" display="https://www.thehindu.com/news/cities/chennai/what-chennai-fishermen-are-doing-to-combat-oceanic-plastic-pollution/article27559100.ece"/>
    <hyperlink ref="G2" r:id="rId16" display="https://indicbookclub.com/book/5c21e3c29421f952a95d4322"/>
    <hyperlink ref="U2" r:id="rId17" display="https://www.livemint.com/news/india/six-indian-metros-are-hotspots-of-air-pollutant-nitrogen-oxide-greenpeace-1562245277547.html"/>
  </hyperlinks>
  <printOptions/>
  <pageMargins left="0.7" right="0.7" top="0.75" bottom="0.75" header="0.3" footer="0.3"/>
  <pageSetup orientation="portrait" paperSize="9"/>
  <tableParts>
    <tablePart r:id="rId20"/>
    <tablePart r:id="rId21"/>
    <tablePart r:id="rId22"/>
    <tablePart r:id="rId19"/>
    <tablePart r:id="rId18"/>
    <tablePart r:id="rId23"/>
    <tablePart r:id="rId25"/>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2019-07-08T18:33:12Z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