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<sst xmlns="http://schemas.openxmlformats.org/spreadsheetml/2006/main" count="831" uniqueCount="429">
  <si>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</si>
  <si>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</si>
  <si>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</si>
  <si>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</si>
  <si>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</si>
  <si>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</si>
  <si>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</si>
  <si>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</si>
  <si>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</si>
  <si>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</si>
  <si>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</si>
  <si>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</si>
  <si>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</si>
  <si>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</si>
  <si>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</si>
  <si>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</si>
  <si>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</si>
  <si>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</si>
  <si>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</si>
  <si>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</si>
  <si>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</si>
  <si>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</si>
  <si>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</si>
  <si>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</si>
  <si>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</si>
  <si>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</si>
  <si>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</si>
  <si>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</si>
  <si>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</si>
  <si>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</si>
  <si>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</si>
  <si>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</si>
  <si>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</si>
  <si>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</si>
  <si>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</si>
  <si>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</si>
  <si>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</si>
  <si>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</si>
  <si>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</si>
  <si>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</si>
  <si>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</si>
  <si>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</si>
  <si>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</si>
  <si>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</si>
  <si>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</si>
  <si>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</si>
  <si>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</si>
  <si>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</si>
  <si>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</si>
  <si>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</si>
  <si>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</si>
  <si>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</si>
  <si>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</si>
  <si>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</si>
  <si>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</si>
  <si>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</si>
  <si>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</si>
  <si>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</si>
  <si>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</si>
  <si>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</si>
  <si>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</si>
  <si>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</si>
  <si>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</si>
  <si>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</si>
  <si>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</si>
  <si>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</si>
  <si>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</si>
  <si>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</si>
  <si>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</si>
  <si>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</si>
  <si>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</si>
  <si>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</si>
  <si>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</si>
  <si>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</si>
  <si>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</si>
  <si>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</si>
  <si>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</si>
  <si>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</si>
  <si>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</si>
  <si>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</si>
  <si>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</si>
  <si>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</si>
  <si>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</si>
  <si>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</si>
  <si>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</si>
  <si>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</si>
  <si>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</si>
  <si>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</si>
  <si>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</si>
  <si>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</si>
  <si>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</si>
  <si>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</si>
  <si>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</si>
  <si>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</si>
  <si>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</si>
  <si>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</si>
  <si>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</si>
  <si>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</si>
  <si>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</si>
  <si>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</si>
  <si>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</si>
  <si>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</si>
  <si>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</si>
  <si>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</si>
  <si>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</si>
  <si>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</si>
  <si>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</si>
  <si>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</si>
  <si>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</si>
  <si>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</si>
  <si>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</si>
  <si>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</si>
  <si>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</si>
  <si>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</si>
  <si>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</si>
  <si>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</si>
  <si>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</si>
  <si>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</si>
  <si>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</si>
  <si>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</si>
  <si>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</si>
  <si>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</si>
  <si>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</si>
  <si>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</si>
  <si>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</si>
  <si>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</si>
  <si>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</si>
  <si>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</si>
  <si>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</si>
  <si>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</si>
  <si>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</si>
  <si>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</si>
  <si>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</si>
  <si>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</si>
  <si>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</si>
  <si>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</si>
  <si>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</si>
  <si>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</si>
  <si>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</si>
  <si>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</si>
  <si>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</si>
  <si>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</si>
  <si>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</si>
  <si>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</si>
  <si>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</si>
  <si>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</si>
  <si>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</si>
  <si>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</si>
  <si>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</si>
  <si>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</si>
  <si>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</si>
  <si>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</si>
  <si>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</si>
  <si>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</si>
  <si>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</si>
  <si>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</si>
  <si>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</si>
  <si>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</si>
  <si>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</si>
  <si>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</si>
  <si>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</si>
  <si>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</si>
  <si>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</si>
  <si>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</si>
  <si>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</si>
  <si>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</si>
  <si>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</si>
  <si>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</si>
  <si>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</si>
  <si>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</si>
  <si>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</si>
  <si>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</si>
  <si>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</si>
  <si>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</si>
  <si>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</si>
  <si>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</si>
  <si>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</si>
  <si>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</si>
  <si>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</si>
  <si>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</si>
  <si>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</si>
  <si>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</si>
  <si>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</si>
  <si>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</si>
  <si>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</si>
  <si>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</si>
  <si>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</si>
  <si>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</si>
  <si>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</si>
  <si>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</si>
  <si>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</si>
  <si>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</si>
  <si>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</si>
  <si>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</si>
  <si>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</si>
  <si>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</si>
  <si>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</si>
  <si>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</si>
  <si>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</si>
  <si>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</si>
  <si>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</si>
  <si>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</si>
  <si>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</si>
  <si>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</si>
  <si>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</si>
  <si>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</si>
  <si>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</si>
  <si>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</si>
  <si>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</si>
  <si>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</si>
  <si>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</si>
  <si>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</si>
  <si>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iabhinavranjan</t>
  </si>
  <si>
    <t>kaistha_deepak</t>
  </si>
  <si>
    <t>Mentions</t>
  </si>
  <si>
    <t>"#Bahrain is one of the top 10 startup ecosystems with the largest share of #FemaleFounders, according to the 2019 Global #Startup Ecosystem Report (GSER), launched at the recent #TNWConference in Amsterdam․"
#dkoding #NewsAlert
@kaistha_deepak 
 https://t.co/kn3GcVNKbI</t>
  </si>
  <si>
    <t>RT @iAbhinavRanjan: "#Bahrain is one of the top 10 startup ecosystems with the largest share of #FemaleFounders, according to the 2019 Glob…</t>
  </si>
  <si>
    <t>https://dkoding.in/business/tech-startup/bahrain-tops-list-of-startups-with-female-founders/</t>
  </si>
  <si>
    <t>dkoding.in</t>
  </si>
  <si>
    <t>bahrain femalefounders startup tnwconference dkoding newsalert</t>
  </si>
  <si>
    <t>bahrain femalefounders</t>
  </si>
  <si>
    <t>http://pbs.twimg.com/profile_images/1120949292456382464/GiOtVNMH_normal.jpg</t>
  </si>
  <si>
    <t>http://pbs.twimg.com/profile_images/1040146321875845120/8DX37ldZ_normal.jpg</t>
  </si>
  <si>
    <t>https://twitter.com/#!/iabhinavranjan/status/1141311623761498112</t>
  </si>
  <si>
    <t>https://twitter.com/#!/kaistha_deepak/status/1141315142476369920</t>
  </si>
  <si>
    <t>1141311623761498112</t>
  </si>
  <si>
    <t>1141315142476369920</t>
  </si>
  <si>
    <t/>
  </si>
  <si>
    <t>en</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</si>
  <si>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</si>
  <si>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</si>
  <si>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</si>
  <si>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</si>
  <si>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</si>
  <si>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</si>
  <si>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</si>
  <si>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</si>
  <si>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</si>
  <si>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</si>
  <si>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</si>
  <si>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</si>
  <si>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</si>
  <si>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</si>
  <si>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</si>
  <si>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</si>
  <si>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</si>
  <si>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</si>
  <si>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</si>
  <si>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</si>
  <si>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</si>
  <si>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</si>
  <si>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Abhinav Ranjan _xD83C__xDD73__xD83C__xDD7A__xD83C__xDD7E__xD83C__xDD73__xD83C__xDD78__xD83C__xDD7D__xD83C__xDD76_</t>
  </si>
  <si>
    <t>Deepak Kaistha</t>
  </si>
  <si>
    <t>जाकी रही भावना जैसी, प्रभु मूरत देखी तिन तैसी।
सभी सोशल मीडिया का एक आईडी। iabhinavranjan l _xD83C__xDD73__xD83C__xDD7A__xD83C__xDD7E__xD83C__xDD73__xD83C__xDD78__xD83C__xDD7D__xD83C__xDD76_</t>
  </si>
  <si>
    <t>Shriller than your morning alarm. Stronger than your breakfast coffee‼ _xD83C__xDD73__xD83C__xDD7A__xD83C__xDD7E__xD83C__xDD73__xD83C__xDD78__xD83C__xDD7D__xD83C__xDD76_ | 
Do not start your day without it _xD83D__xDD66_</t>
  </si>
  <si>
    <t>New Delhi, India</t>
  </si>
  <si>
    <t>India</t>
  </si>
  <si>
    <t>https://t.co/wkeAeeqXIV</t>
  </si>
  <si>
    <t>https://t.co/HBhzfoGNjG</t>
  </si>
  <si>
    <t>https://pbs.twimg.com/profile_banners/356187109/1556644100</t>
  </si>
  <si>
    <t>https://pbs.twimg.com/profile_banners/871308968420704258/1559667322</t>
  </si>
  <si>
    <t>http://abs.twimg.com/images/themes/theme19/bg.gif</t>
  </si>
  <si>
    <t>http://abs.twimg.com/images/themes/theme1/bg.png</t>
  </si>
  <si>
    <t>Open Twitter Page for This Person</t>
  </si>
  <si>
    <t>https://twitter.com/iabhinavranjan</t>
  </si>
  <si>
    <t>https://twitter.com/kaistha_deepak</t>
  </si>
  <si>
    <t>iabhinavranjan
"#Bahrain is one of the top 10
startup ecosystems with the largest
share of #FemaleFounders, according
to the 2019 Global #Startup Ecosystem
Report (GSER), launched at the
recent #TNWConference in Amsterdam․"
#dkoding #NewsAlert @kaistha_deepak
https://t.co/kn3GcVNKbI</t>
  </si>
  <si>
    <t>kaistha_deepak
RT @iAbhinavRanjan: "#Bahrain is
one of the top 10 startup ecosystems
with the largest share of #FemaleFounders,
according to the 2019 Glob…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</si>
  <si>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</si>
  <si>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</si>
  <si>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</si>
  <si>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</si>
  <si>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</si>
  <si>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</si>
  <si>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</si>
  <si>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</si>
  <si>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</si>
  <si>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</si>
  <si>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</si>
  <si>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</si>
  <si>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</si>
  <si>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</si>
  <si>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</si>
  <si>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</si>
  <si>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</si>
  <si>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</si>
  <si>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</si>
  <si>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</si>
  <si>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</si>
  <si>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</si>
  <si>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</si>
  <si>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</si>
  <si>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</si>
  <si>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</si>
  <si>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</si>
  <si>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</si>
  <si>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</si>
  <si>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</si>
  <si>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</si>
  <si>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</si>
  <si>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</si>
  <si>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</si>
  <si>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</si>
  <si>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</si>
  <si>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</si>
  <si>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</si>
  <si>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</si>
  <si>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</si>
  <si>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</si>
  <si>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</si>
  <si>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</si>
  <si>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</si>
  <si>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</si>
  <si>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</si>
  <si>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</si>
  <si>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</si>
  <si>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</si>
  <si>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</si>
  <si>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</si>
  <si>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</si>
  <si>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</si>
  <si>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</si>
  <si>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</si>
  <si>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</si>
  <si>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</si>
  <si>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</si>
  <si>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</si>
  <si>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</si>
  <si>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</si>
  <si>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bahrain</t>
  </si>
  <si>
    <t>femalefounders</t>
  </si>
  <si>
    <t>startup</t>
  </si>
  <si>
    <t>tnwconference</t>
  </si>
  <si>
    <t>dkoding</t>
  </si>
  <si>
    <t>newsalert</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</si>
  <si>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</si>
  <si>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</si>
  <si>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</si>
  <si>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</si>
  <si>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</si>
  <si>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</si>
  <si>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</si>
  <si>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</si>
  <si>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#bahrain</t>
  </si>
  <si>
    <t>one</t>
  </si>
  <si>
    <t>top</t>
  </si>
  <si>
    <t>10</t>
  </si>
  <si>
    <t>Top Words in Tweet in G1</t>
  </si>
  <si>
    <t>ecosystems</t>
  </si>
  <si>
    <t>largest</t>
  </si>
  <si>
    <t>share</t>
  </si>
  <si>
    <t>#femalefounders</t>
  </si>
  <si>
    <t>according</t>
  </si>
  <si>
    <t>Top Words in Tweet</t>
  </si>
  <si>
    <t>#bahrain one top 10 startup ecosystems largest share #femalefounders according</t>
  </si>
  <si>
    <t>Top Word Pairs in Tweet in Entire Graph</t>
  </si>
  <si>
    <t>#bahrain,one</t>
  </si>
  <si>
    <t>one,top</t>
  </si>
  <si>
    <t>top,10</t>
  </si>
  <si>
    <t>10,startup</t>
  </si>
  <si>
    <t>startup,ecosystems</t>
  </si>
  <si>
    <t>ecosystems,largest</t>
  </si>
  <si>
    <t>largest,share</t>
  </si>
  <si>
    <t>share,#femalefounders</t>
  </si>
  <si>
    <t>#femalefounders,according</t>
  </si>
  <si>
    <t>according,2019</t>
  </si>
  <si>
    <t>Top Word Pairs in Tweet in G1</t>
  </si>
  <si>
    <t>Top Word Pairs in Tweet</t>
  </si>
  <si>
    <t>#bahrain,one  one,top  top,10  10,startup  startup,ecosystems  ecosystems,largest  largest,share  share,#femalefounders  #femalefounders,according  according,2019</t>
  </si>
  <si>
    <t>Top Replied-To in Entire Graph</t>
  </si>
  <si>
    <t>Top Mentioned in Entire Graph</t>
  </si>
  <si>
    <t>Top Replied-To in G1</t>
  </si>
  <si>
    <t>Top Mentioned in G1</t>
  </si>
  <si>
    <t>Top Replied-To in Tweet</t>
  </si>
  <si>
    <t>Top Mentioned in Tweet</t>
  </si>
  <si>
    <t>iabhinavranjan kaistha_deepak</t>
  </si>
  <si>
    <t>Top Tweeters in Entire Graph</t>
  </si>
  <si>
    <t>Top Tweeters in G1</t>
  </si>
  <si>
    <t>Top Tweeters</t>
  </si>
  <si>
    <t>kaistha_deepak iabhinavranjan</t>
  </si>
  <si>
    <t>Top URLs in Tweet by Count</t>
  </si>
  <si>
    <t>Top URLs in Tweet by Salience</t>
  </si>
  <si>
    <t>Top Domains in Tweet by Count</t>
  </si>
  <si>
    <t>Top Domains in Tweet by Salience</t>
  </si>
  <si>
    <t>Top Hashtags in Tweet by Count</t>
  </si>
  <si>
    <t>Top Hashtags in Tweet by Salience</t>
  </si>
  <si>
    <t>Top Words in Tweet by Count</t>
  </si>
  <si>
    <t>iabhinavranjan #bahrain one top 10 startup ecosystems largest share #femalefounders</t>
  </si>
  <si>
    <t>Top Words in Tweet by Salience</t>
  </si>
  <si>
    <t>Top Word Pairs in Tweet by Count</t>
  </si>
  <si>
    <t>iabhinavranjan,#bahrain  #bahrain,one  one,top  top,10  10,startup  startup,ecosystems  ecosystems,largest  largest,share  share,#femalefounders  #femalefounders,according</t>
  </si>
  <si>
    <t>Top Word Pairs in Tweet by Salience</t>
  </si>
  <si>
    <t>Word</t>
  </si>
  <si>
    <t>2019</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</si>
  <si>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</si>
  <si>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</si>
  <si>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</si>
  <si>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</si>
  <si>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</si>
  <si>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</si>
  <si>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</si>
  <si>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</si>
  <si>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</si>
  <si>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</si>
  <si>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</si>
  <si>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</si>
  <si>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</si>
  <si>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</si>
  <si>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</si>
  <si>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</si>
  <si>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</si>
  <si>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</si>
  <si>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</si>
  <si>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</si>
  <si>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</si>
  <si>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</si>
  <si>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</si>
  <si>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</si>
  <si>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</si>
  <si>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</si>
  <si>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</si>
  <si>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</si>
  <si>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</si>
  <si>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</si>
  <si>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</si>
  <si>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G1: #bahrain one top 10 startup ecosystems largest share #femalefounders according</t>
  </si>
  <si>
    <t>Autofill Workbook Results</t>
  </si>
  <si>
    <t>Edge Weight▓1▓1▓0▓True▓Gray▓Red▓▓Edge Weight▓1▓1▓0▓3▓10▓False▓Edge Weight▓1▓1▓0▓35▓12▓False▓▓0▓0▓0▓True▓Black▓Black▓▓Followers▓50▓6217▓0▓162▓1000▓False▓▓0▓0▓0▓0▓0▓False▓▓0▓0▓0▓0▓0▓False▓▓0▓0▓0▓0▓0▓False</t>
  </si>
  <si>
    <t>GraphSource░GraphServerTwitterSearch▓GraphTerm░tnwconference OR #TNWEurope▓ImportDescription░The graph represents a network of 2 Twitter users whose tweets in the requested range contained "tnwconference OR #TNWEurope", or who were replied to or mentioned in those tweets.  The network was obtained from the NodeXL Graph Server on Wednesday, 26 June 2019 at 12:32 UTC.
The requested start date was Monday, 24 June 2019 at 00:01 UTC and the maximum number of days (going backward) was 14.
The maximum number of tweets collected was 5,000.
The tweets in the network were tweeted over the 13-minute period from Wednesday, 19 June 2019 at 11:47 UTC to Wednesday, 19 June 2019 at 12:01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</si>
</sst>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895277"/>
        <c:axId val="24295446"/>
      </c:barChart>
      <c:catAx>
        <c:axId val="54895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95446"/>
        <c:crosses val="autoZero"/>
        <c:auto val="1"/>
        <c:lblOffset val="100"/>
        <c:noMultiLvlLbl val="0"/>
      </c:catAx>
      <c:valAx>
        <c:axId val="24295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5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6/19/2019 11:47</c:v>
                </c:pt>
                <c:pt idx="1">
                  <c:v>6/19/2019 12:01</c:v>
                </c:pt>
              </c:strCache>
            </c:strRef>
          </c:cat>
          <c:val>
            <c:numRef>
              <c:f>'Time Series'!$B$26:$B$28</c:f>
              <c:numCache>
                <c:formatCode>General</c:formatCode>
                <c:ptCount val="2"/>
                <c:pt idx="0">
                  <c:v>1</c:v>
                </c:pt>
                <c:pt idx="1">
                  <c:v>1</c:v>
                </c:pt>
              </c:numCache>
            </c:numRef>
          </c:val>
        </c:ser>
        <c:axId val="1758743"/>
        <c:axId val="15828688"/>
      </c:barChart>
      <c:catAx>
        <c:axId val="1758743"/>
        <c:scaling>
          <c:orientation val="minMax"/>
        </c:scaling>
        <c:axPos val="b"/>
        <c:delete val="0"/>
        <c:numFmt formatCode="General" sourceLinked="1"/>
        <c:majorTickMark val="out"/>
        <c:minorTickMark val="none"/>
        <c:tickLblPos val="nextTo"/>
        <c:crossAx val="15828688"/>
        <c:crosses val="autoZero"/>
        <c:auto val="1"/>
        <c:lblOffset val="100"/>
        <c:noMultiLvlLbl val="0"/>
      </c:catAx>
      <c:valAx>
        <c:axId val="15828688"/>
        <c:scaling>
          <c:orientation val="minMax"/>
        </c:scaling>
        <c:axPos val="l"/>
        <c:majorGridlines/>
        <c:delete val="0"/>
        <c:numFmt formatCode="General" sourceLinked="1"/>
        <c:majorTickMark val="out"/>
        <c:minorTickMark val="none"/>
        <c:tickLblPos val="nextTo"/>
        <c:crossAx val="17587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332423"/>
        <c:axId val="21774080"/>
      </c:barChart>
      <c:catAx>
        <c:axId val="173324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774080"/>
        <c:crosses val="autoZero"/>
        <c:auto val="1"/>
        <c:lblOffset val="100"/>
        <c:noMultiLvlLbl val="0"/>
      </c:catAx>
      <c:valAx>
        <c:axId val="21774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3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748993"/>
        <c:axId val="18870026"/>
      </c:barChart>
      <c:catAx>
        <c:axId val="617489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870026"/>
        <c:crosses val="autoZero"/>
        <c:auto val="1"/>
        <c:lblOffset val="100"/>
        <c:noMultiLvlLbl val="0"/>
      </c:catAx>
      <c:valAx>
        <c:axId val="18870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48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612507"/>
        <c:axId val="52077108"/>
      </c:barChart>
      <c:catAx>
        <c:axId val="356125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077108"/>
        <c:crosses val="autoZero"/>
        <c:auto val="1"/>
        <c:lblOffset val="100"/>
        <c:noMultiLvlLbl val="0"/>
      </c:catAx>
      <c:valAx>
        <c:axId val="52077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12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040789"/>
        <c:axId val="57496190"/>
      </c:barChart>
      <c:catAx>
        <c:axId val="660407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496190"/>
        <c:crosses val="autoZero"/>
        <c:auto val="1"/>
        <c:lblOffset val="100"/>
        <c:noMultiLvlLbl val="0"/>
      </c:catAx>
      <c:valAx>
        <c:axId val="57496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0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703663"/>
        <c:axId val="26679784"/>
      </c:barChart>
      <c:catAx>
        <c:axId val="477036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79784"/>
        <c:crosses val="autoZero"/>
        <c:auto val="1"/>
        <c:lblOffset val="100"/>
        <c:noMultiLvlLbl val="0"/>
      </c:catAx>
      <c:valAx>
        <c:axId val="26679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03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791465"/>
        <c:axId val="13578866"/>
      </c:barChart>
      <c:catAx>
        <c:axId val="387914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78866"/>
        <c:crosses val="autoZero"/>
        <c:auto val="1"/>
        <c:lblOffset val="100"/>
        <c:noMultiLvlLbl val="0"/>
      </c:catAx>
      <c:valAx>
        <c:axId val="13578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91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100931"/>
        <c:axId val="26146332"/>
      </c:barChart>
      <c:catAx>
        <c:axId val="551009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146332"/>
        <c:crosses val="autoZero"/>
        <c:auto val="1"/>
        <c:lblOffset val="100"/>
        <c:noMultiLvlLbl val="0"/>
      </c:catAx>
      <c:valAx>
        <c:axId val="2614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0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990397"/>
        <c:axId val="37478118"/>
      </c:barChart>
      <c:catAx>
        <c:axId val="33990397"/>
        <c:scaling>
          <c:orientation val="minMax"/>
        </c:scaling>
        <c:axPos val="b"/>
        <c:delete val="1"/>
        <c:majorTickMark val="out"/>
        <c:minorTickMark val="none"/>
        <c:tickLblPos val="none"/>
        <c:crossAx val="37478118"/>
        <c:crosses val="autoZero"/>
        <c:auto val="1"/>
        <c:lblOffset val="100"/>
        <c:noMultiLvlLbl val="0"/>
      </c:catAx>
      <c:valAx>
        <c:axId val="37478118"/>
        <c:scaling>
          <c:orientation val="minMax"/>
        </c:scaling>
        <c:axPos val="l"/>
        <c:delete val="1"/>
        <c:majorTickMark val="out"/>
        <c:minorTickMark val="none"/>
        <c:tickLblPos val="none"/>
        <c:crossAx val="339903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bahrain femalefounders startup tnwconference dkoding newsalert"/>
        <s v="bahrain femalefounder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19-06-19T11:47:50.000"/>
        <d v="2019-06-19T12:01:4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iabhinavranjan"/>
    <s v="kaistha_deepak"/>
    <m/>
    <m/>
    <m/>
    <m/>
    <m/>
    <m/>
    <m/>
    <m/>
    <s v="Yes"/>
    <n v="3"/>
    <m/>
    <m/>
    <x v="0"/>
    <d v="2019-06-19T11:47:50.000"/>
    <s v="&quot;#Bahrain is one of the top 10 startup ecosystems with the largest share of #FemaleFounders, according to the 2019 Global #Startup Ecosystem Report (GSER), launched at the recent #TNWConference in Amsterdam․&quot;_x000a_#dkoding #NewsAlert_x000a_@kaistha_deepak _x000a_ https://t.co/kn3GcVNKbI"/>
    <s v="https://dkoding.in/business/tech-startup/bahrain-tops-list-of-startups-with-female-founders/"/>
    <s v="dkoding.in"/>
    <x v="0"/>
    <m/>
    <s v="http://pbs.twimg.com/profile_images/1120949292456382464/GiOtVNMH_normal.jpg"/>
    <x v="0"/>
    <s v="https://twitter.com/#!/iabhinavranjan/status/1141311623761498112"/>
    <m/>
    <m/>
    <s v="1141311623761498112"/>
    <m/>
    <b v="0"/>
    <n v="2"/>
    <s v=""/>
    <b v="0"/>
    <s v="en"/>
    <m/>
    <s v=""/>
    <b v="0"/>
    <n v="2"/>
    <s v=""/>
    <s v="Twitter for Android"/>
    <b v="0"/>
    <s v="1141311623761498112"/>
    <s v="Tweet"/>
    <n v="0"/>
    <n v="0"/>
    <m/>
    <m/>
    <m/>
    <m/>
    <m/>
    <m/>
    <m/>
    <m/>
    <n v="1"/>
    <s v="1"/>
    <s v="1"/>
    <n v="1"/>
    <n v="2.9411764705882355"/>
    <n v="0"/>
    <n v="0"/>
    <n v="0"/>
    <n v="0"/>
    <n v="33"/>
    <n v="97.05882352941177"/>
    <n v="34"/>
  </r>
  <r>
    <s v="kaistha_deepak"/>
    <s v="iabhinavranjan"/>
    <m/>
    <m/>
    <m/>
    <m/>
    <m/>
    <m/>
    <m/>
    <m/>
    <s v="Yes"/>
    <n v="4"/>
    <m/>
    <m/>
    <x v="0"/>
    <d v="2019-06-19T12:01:49.000"/>
    <s v="RT @iAbhinavRanjan: &quot;#Bahrain is one of the top 10 startup ecosystems with the largest share of #FemaleFounders, according to the 2019 Glob…"/>
    <m/>
    <m/>
    <x v="1"/>
    <m/>
    <s v="http://pbs.twimg.com/profile_images/1040146321875845120/8DX37ldZ_normal.jpg"/>
    <x v="1"/>
    <s v="https://twitter.com/#!/kaistha_deepak/status/1141315142476369920"/>
    <m/>
    <m/>
    <s v="1141315142476369920"/>
    <m/>
    <b v="0"/>
    <n v="0"/>
    <s v=""/>
    <b v="0"/>
    <s v="en"/>
    <m/>
    <s v=""/>
    <b v="0"/>
    <n v="2"/>
    <s v="1141311623761498112"/>
    <s v="Twitter for Android"/>
    <b v="0"/>
    <s v="1141311623761498112"/>
    <s v="Tweet"/>
    <n v="0"/>
    <n v="0"/>
    <m/>
    <m/>
    <m/>
    <m/>
    <m/>
    <m/>
    <m/>
    <m/>
    <n v="1"/>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48" dataDxfId="347">
  <autoFilter ref="A2:BL4"/>
  <tableColumns count="64">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94"/>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URLs in Tweet" dataDxfId="330"/>
    <tableColumn id="19" name="Domains in Tweet" dataDxfId="329"/>
    <tableColumn id="20" name="Hashtags in Tweet" dataDxfId="328"/>
    <tableColumn id="21" name="Media in Tweet" dataDxfId="327"/>
    <tableColumn id="22" name="Tweet Image File" dataDxfId="326"/>
    <tableColumn id="23" name="Tweet Date (UTC)" dataDxfId="325"/>
    <tableColumn id="24" name="Twitter Page for Tweet" dataDxfId="324"/>
    <tableColumn id="25" name="Latitude" dataDxfId="323"/>
    <tableColumn id="26" name="Longitude" dataDxfId="322"/>
    <tableColumn id="27" name="Imported ID" dataDxfId="321"/>
    <tableColumn id="28" name="In-Reply-To Tweet ID" dataDxfId="320"/>
    <tableColumn id="29" name="Favorited" dataDxfId="319"/>
    <tableColumn id="30" name="Favorite Count" dataDxfId="318"/>
    <tableColumn id="31" name="In-Reply-To User ID" dataDxfId="317"/>
    <tableColumn id="32" name="Is Quote Status" dataDxfId="316"/>
    <tableColumn id="33" name="Language" dataDxfId="315"/>
    <tableColumn id="34" name="Possibly Sensitive" dataDxfId="314"/>
    <tableColumn id="35" name="Quoted Status ID" dataDxfId="313"/>
    <tableColumn id="36" name="Retweeted" dataDxfId="312"/>
    <tableColumn id="37" name="Retweet Count" dataDxfId="311"/>
    <tableColumn id="38" name="Retweet ID" dataDxfId="310"/>
    <tableColumn id="39" name="Source" dataDxfId="309"/>
    <tableColumn id="40" name="Truncated" dataDxfId="308"/>
    <tableColumn id="41" name="Unified Twitter ID" dataDxfId="307"/>
    <tableColumn id="42" name="Imported Tweet Type" dataDxfId="306"/>
    <tableColumn id="43" name="Added By Extended Analysis" dataDxfId="305"/>
    <tableColumn id="44" name="Corrected By Extended Analysis" dataDxfId="304"/>
    <tableColumn id="45" name="Place Bounding Box" dataDxfId="303"/>
    <tableColumn id="46" name="Place Country" dataDxfId="302"/>
    <tableColumn id="47" name="Place Country Code" dataDxfId="301"/>
    <tableColumn id="48" name="Place Full Name" dataDxfId="300"/>
    <tableColumn id="49" name="Place ID" dataDxfId="299"/>
    <tableColumn id="50" name="Place Name" dataDxfId="298"/>
    <tableColumn id="51" name="Place Type" dataDxfId="297"/>
    <tableColumn id="52" name="Place URL" dataDxfId="296"/>
    <tableColumn id="53" name="Edge Weight"/>
    <tableColumn id="54" name="Vertex 1 Group" dataDxfId="21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18" dataDxfId="217">
  <autoFilter ref="A2:C3"/>
  <tableColumns count="3">
    <tableColumn id="1" name="Group 1" dataDxfId="216"/>
    <tableColumn id="2" name="Group 2" dataDxfId="215"/>
    <tableColumn id="3" name="Edges" dataDxfId="2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211" dataDxfId="210">
  <autoFilter ref="A1:D2"/>
  <tableColumns count="4">
    <tableColumn id="1" name="Top URLs in Tweet in Entire Graph" dataDxfId="209"/>
    <tableColumn id="2" name="Entire Graph Count" dataDxfId="208"/>
    <tableColumn id="3" name="Top URLs in Tweet in G1" dataDxfId="207"/>
    <tableColumn id="4" name="G1 Count" dataDxfId="20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D6" totalsRowShown="0" headerRowDxfId="205" dataDxfId="204">
  <autoFilter ref="A5:D6"/>
  <tableColumns count="4">
    <tableColumn id="1" name="Top Domains in Tweet in Entire Graph" dataDxfId="203"/>
    <tableColumn id="2" name="Entire Graph Count" dataDxfId="202"/>
    <tableColumn id="3" name="Top Domains in Tweet in G1" dataDxfId="201"/>
    <tableColumn id="4" name="G1 Count" dataDxfId="20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D15" totalsRowShown="0" headerRowDxfId="199" dataDxfId="198">
  <autoFilter ref="A9:D15"/>
  <tableColumns count="4">
    <tableColumn id="1" name="Top Hashtags in Tweet in Entire Graph" dataDxfId="197"/>
    <tableColumn id="2" name="Entire Graph Count" dataDxfId="196"/>
    <tableColumn id="3" name="Top Hashtags in Tweet in G1" dataDxfId="195"/>
    <tableColumn id="4" name="G1 Count" dataDxfId="19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8:D28" totalsRowShown="0" headerRowDxfId="192" dataDxfId="191">
  <autoFilter ref="A18:D28"/>
  <tableColumns count="4">
    <tableColumn id="1" name="Top Words in Tweet in Entire Graph" dataDxfId="190"/>
    <tableColumn id="2" name="Entire Graph Count" dataDxfId="189"/>
    <tableColumn id="3" name="Top Words in Tweet in G1" dataDxfId="188"/>
    <tableColumn id="4" name="G1 Count" dataDxfId="18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1:D41" totalsRowShown="0" headerRowDxfId="185" dataDxfId="184">
  <autoFilter ref="A31:D41"/>
  <tableColumns count="4">
    <tableColumn id="1" name="Top Word Pairs in Tweet in Entire Graph" dataDxfId="183"/>
    <tableColumn id="2" name="Entire Graph Count" dataDxfId="182"/>
    <tableColumn id="3" name="Top Word Pairs in Tweet in G1" dataDxfId="181"/>
    <tableColumn id="4" name="G1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4:D45" totalsRowShown="0" headerRowDxfId="178" dataDxfId="177">
  <autoFilter ref="A44:D45"/>
  <tableColumns count="4">
    <tableColumn id="1" name="Top Replied-To in Entire Graph" dataDxfId="176"/>
    <tableColumn id="2" name="Entire Graph Count" dataDxfId="172"/>
    <tableColumn id="3" name="Top Replied-To in G1" dataDxfId="171"/>
    <tableColumn id="4" name="G1 Count" dataDxfId="17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7:D49" totalsRowShown="0" headerRowDxfId="175" dataDxfId="174">
  <autoFilter ref="A47:D49"/>
  <tableColumns count="4">
    <tableColumn id="1" name="Top Mentioned in Entire Graph" dataDxfId="173"/>
    <tableColumn id="2" name="Entire Graph Count" dataDxfId="169"/>
    <tableColumn id="3" name="Top Mentioned in G1" dataDxfId="168"/>
    <tableColumn id="4" name="G1 Count" dataDxfId="16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2:D54" totalsRowShown="0" headerRowDxfId="164" dataDxfId="163">
  <autoFilter ref="A52:D54"/>
  <tableColumns count="4">
    <tableColumn id="1" name="Top Tweeters in Entire Graph" dataDxfId="162"/>
    <tableColumn id="2" name="Entire Graph Count" dataDxfId="161"/>
    <tableColumn id="3" name="Top Tweeters in G1" dataDxfId="160"/>
    <tableColumn id="4" name="G1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5" dataDxfId="294">
  <autoFilter ref="A2:BS4"/>
  <tableColumns count="71">
    <tableColumn id="1" name="Vertex" dataDxfId="293"/>
    <tableColumn id="2" name="Color" dataDxfId="292"/>
    <tableColumn id="5" name="Shape" dataDxfId="291"/>
    <tableColumn id="6" name="Size" dataDxfId="290"/>
    <tableColumn id="4" name="Opacity" dataDxfId="289"/>
    <tableColumn id="7" name="Image File" dataDxfId="288"/>
    <tableColumn id="3" name="Visibility" dataDxfId="287"/>
    <tableColumn id="10" name="Label" dataDxfId="286"/>
    <tableColumn id="16" name="Label Fill Color" dataDxfId="285"/>
    <tableColumn id="9" name="Label Position" dataDxfId="284"/>
    <tableColumn id="8" name="Tooltip" dataDxfId="283"/>
    <tableColumn id="18" name="Layout Order" dataDxfId="282"/>
    <tableColumn id="13" name="X" dataDxfId="281"/>
    <tableColumn id="14" name="Y" dataDxfId="280"/>
    <tableColumn id="12" name="Locked?" dataDxfId="279"/>
    <tableColumn id="19" name="Polar R" dataDxfId="278"/>
    <tableColumn id="20" name="Polar Angle" dataDxfId="27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76"/>
    <tableColumn id="28" name="Dynamic Filter" dataDxfId="275"/>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5"/>
    <tableColumn id="49" name="Custom Menu Item Text" dataDxfId="254"/>
    <tableColumn id="50" name="Custom Menu Item Action" dataDxfId="253"/>
    <tableColumn id="51" name="Tweeted Search Term?" dataDxfId="22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8" totalsRowShown="0" headerRowDxfId="147" dataDxfId="146">
  <autoFilter ref="A1:G2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1" totalsRowShown="0" headerRowDxfId="138" dataDxfId="137">
  <autoFilter ref="A1:L2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3" totalsRowShown="0" headerRowDxfId="68" dataDxfId="67">
  <autoFilter ref="A1:B3"/>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2">
  <autoFilter ref="A2:AO3"/>
  <tableColumns count="41">
    <tableColumn id="1" name="Group" dataDxfId="227"/>
    <tableColumn id="2" name="Vertex Color" dataDxfId="226"/>
    <tableColumn id="3" name="Vertex Shape" dataDxfId="224"/>
    <tableColumn id="22" name="Visibility" dataDxfId="225"/>
    <tableColumn id="4" name="Collapsed?"/>
    <tableColumn id="18" name="Label" dataDxfId="251"/>
    <tableColumn id="20" name="Collapsed X"/>
    <tableColumn id="21" name="Collapsed Y"/>
    <tableColumn id="6" name="ID" dataDxfId="25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193"/>
    <tableColumn id="27" name="Top Hashtags in Tweet" dataDxfId="186"/>
    <tableColumn id="28" name="Top Words in Tweet" dataDxfId="179"/>
    <tableColumn id="29" name="Top Word Pairs in Tweet" dataDxfId="166"/>
    <tableColumn id="30" name="Top Replied-To in Tweet" dataDxfId="16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49" dataDxfId="248">
  <autoFilter ref="A1:C3"/>
  <tableColumns count="3">
    <tableColumn id="1" name="Group" dataDxfId="223"/>
    <tableColumn id="2" name="Vertex" dataDxfId="222"/>
    <tableColumn id="3" name="Vertex ID" dataDxfId="2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213"/>
    <tableColumn id="2" name="Value" dataDxfId="2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7"/>
    <tableColumn id="2" name="Degree Frequency" dataDxfId="246">
      <calculatedColumnFormula>COUNTIF(Vertices[Degree], "&gt;= " &amp; D2) - COUNTIF(Vertices[Degree], "&gt;=" &amp; D3)</calculatedColumnFormula>
    </tableColumn>
    <tableColumn id="3" name="In-Degree Bin" dataDxfId="245"/>
    <tableColumn id="4" name="In-Degree Frequency" dataDxfId="244">
      <calculatedColumnFormula>COUNTIF(Vertices[In-Degree], "&gt;= " &amp; F2) - COUNTIF(Vertices[In-Degree], "&gt;=" &amp; F3)</calculatedColumnFormula>
    </tableColumn>
    <tableColumn id="5" name="Out-Degree Bin" dataDxfId="243"/>
    <tableColumn id="6" name="Out-Degree Frequency" dataDxfId="242">
      <calculatedColumnFormula>COUNTIF(Vertices[Out-Degree], "&gt;= " &amp; H2) - COUNTIF(Vertices[Out-Degree], "&gt;=" &amp; H3)</calculatedColumnFormula>
    </tableColumn>
    <tableColumn id="7" name="Betweenness Centrality Bin" dataDxfId="241"/>
    <tableColumn id="8" name="Betweenness Centrality Frequency" dataDxfId="240">
      <calculatedColumnFormula>COUNTIF(Vertices[Betweenness Centrality], "&gt;= " &amp; J2) - COUNTIF(Vertices[Betweenness Centrality], "&gt;=" &amp; J3)</calculatedColumnFormula>
    </tableColumn>
    <tableColumn id="9" name="Closeness Centrality Bin" dataDxfId="239"/>
    <tableColumn id="10" name="Closeness Centrality Frequency" dataDxfId="238">
      <calculatedColumnFormula>COUNTIF(Vertices[Closeness Centrality], "&gt;= " &amp; L2) - COUNTIF(Vertices[Closeness Centrality], "&gt;=" &amp; L3)</calculatedColumnFormula>
    </tableColumn>
    <tableColumn id="11" name="Eigenvector Centrality Bin" dataDxfId="237"/>
    <tableColumn id="12" name="Eigenvector Centrality Frequency" dataDxfId="236">
      <calculatedColumnFormula>COUNTIF(Vertices[Eigenvector Centrality], "&gt;= " &amp; N2) - COUNTIF(Vertices[Eigenvector Centrality], "&gt;=" &amp; N3)</calculatedColumnFormula>
    </tableColumn>
    <tableColumn id="18" name="PageRank Bin" dataDxfId="235"/>
    <tableColumn id="17" name="PageRank Frequency" dataDxfId="234">
      <calculatedColumnFormula>COUNTIF(Vertices[Eigenvector Centrality], "&gt;= " &amp; P2) - COUNTIF(Vertices[Eigenvector Centrality], "&gt;=" &amp; P3)</calculatedColumnFormula>
    </tableColumn>
    <tableColumn id="13" name="Clustering Coefficient Bin" dataDxfId="233"/>
    <tableColumn id="14" name="Clustering Coefficient Frequency" dataDxfId="232">
      <calculatedColumnFormula>COUNTIF(Vertices[Clustering Coefficient], "&gt;= " &amp; R2) - COUNTIF(Vertices[Clustering Coefficient], "&gt;=" &amp; R3)</calculatedColumnFormula>
    </tableColumn>
    <tableColumn id="15" name="Dynamic Filter Bin" dataDxfId="231"/>
    <tableColumn id="16" name="Dynamic Filter Frequency" dataDxfId="2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koding.in/business/tech-startup/bahrain-tops-list-of-startups-with-female-founders/" TargetMode="External" /><Relationship Id="rId2" Type="http://schemas.openxmlformats.org/officeDocument/2006/relationships/hyperlink" Target="http://pbs.twimg.com/profile_images/1120949292456382464/GiOtVNMH_normal.jpg" TargetMode="External" /><Relationship Id="rId3" Type="http://schemas.openxmlformats.org/officeDocument/2006/relationships/hyperlink" Target="http://pbs.twimg.com/profile_images/1040146321875845120/8DX37ldZ_normal.jpg" TargetMode="External" /><Relationship Id="rId4" Type="http://schemas.openxmlformats.org/officeDocument/2006/relationships/hyperlink" Target="https://twitter.com/#!/iabhinavranjan/status/1141311623761498112" TargetMode="External" /><Relationship Id="rId5" Type="http://schemas.openxmlformats.org/officeDocument/2006/relationships/hyperlink" Target="https://twitter.com/#!/kaistha_deepak/status/1141315142476369920"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dkoding.in/business/tech-startup/bahrain-tops-list-of-startups-with-female-founders/" TargetMode="External" /><Relationship Id="rId2" Type="http://schemas.openxmlformats.org/officeDocument/2006/relationships/hyperlink" Target="http://pbs.twimg.com/profile_images/1120949292456382464/GiOtVNMH_normal.jpg" TargetMode="External" /><Relationship Id="rId3" Type="http://schemas.openxmlformats.org/officeDocument/2006/relationships/hyperlink" Target="http://pbs.twimg.com/profile_images/1040146321875845120/8DX37ldZ_normal.jpg" TargetMode="External" /><Relationship Id="rId4" Type="http://schemas.openxmlformats.org/officeDocument/2006/relationships/hyperlink" Target="https://twitter.com/#!/iabhinavranjan/status/1141311623761498112" TargetMode="External" /><Relationship Id="rId5" Type="http://schemas.openxmlformats.org/officeDocument/2006/relationships/hyperlink" Target="https://twitter.com/#!/kaistha_deepak/status/1141315142476369920" TargetMode="External" /><Relationship Id="rId6" Type="http://schemas.openxmlformats.org/officeDocument/2006/relationships/comments" Target="../comments12.xml" /><Relationship Id="rId7" Type="http://schemas.openxmlformats.org/officeDocument/2006/relationships/vmlDrawing" Target="../drawings/vmlDrawing6.vml" /><Relationship Id="rId8" Type="http://schemas.openxmlformats.org/officeDocument/2006/relationships/table" Target="../tables/table22.xml" /><Relationship Id="rId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keAeeqXIV" TargetMode="External" /><Relationship Id="rId2" Type="http://schemas.openxmlformats.org/officeDocument/2006/relationships/hyperlink" Target="https://t.co/HBhzfoGNjG" TargetMode="External" /><Relationship Id="rId3" Type="http://schemas.openxmlformats.org/officeDocument/2006/relationships/hyperlink" Target="https://pbs.twimg.com/profile_banners/356187109/1556644100" TargetMode="External" /><Relationship Id="rId4" Type="http://schemas.openxmlformats.org/officeDocument/2006/relationships/hyperlink" Target="https://pbs.twimg.com/profile_banners/871308968420704258/1559667322" TargetMode="External" /><Relationship Id="rId5" Type="http://schemas.openxmlformats.org/officeDocument/2006/relationships/hyperlink" Target="http://abs.twimg.com/images/themes/theme19/bg.gif"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pbs.twimg.com/profile_images/1120949292456382464/GiOtVNMH_normal.jpg" TargetMode="External" /><Relationship Id="rId8" Type="http://schemas.openxmlformats.org/officeDocument/2006/relationships/hyperlink" Target="http://pbs.twimg.com/profile_images/1040146321875845120/8DX37ldZ_normal.jpg" TargetMode="External" /><Relationship Id="rId9" Type="http://schemas.openxmlformats.org/officeDocument/2006/relationships/hyperlink" Target="https://twitter.com/iabhinavranjan" TargetMode="External" /><Relationship Id="rId10" Type="http://schemas.openxmlformats.org/officeDocument/2006/relationships/hyperlink" Target="https://twitter.com/kaistha_deepak" TargetMode="External" /><Relationship Id="rId11" Type="http://schemas.openxmlformats.org/officeDocument/2006/relationships/comments" Target="../comments2.xml" /><Relationship Id="rId12" Type="http://schemas.openxmlformats.org/officeDocument/2006/relationships/vmlDrawing" Target="../drawings/vmlDrawing2.vml" /><Relationship Id="rId13" Type="http://schemas.openxmlformats.org/officeDocument/2006/relationships/table" Target="../tables/table2.x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dkoding.in/business/tech-startup/bahrain-tops-list-of-startups-with-female-founders/" TargetMode="External" /><Relationship Id="rId2" Type="http://schemas.openxmlformats.org/officeDocument/2006/relationships/hyperlink" Target="https://dkoding.in/business/tech-startup/bahrain-tops-list-of-startups-with-female-founders/"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306</v>
      </c>
      <c r="BB2" s="13" t="s">
        <v>310</v>
      </c>
      <c r="BC2" s="13" t="s">
        <v>311</v>
      </c>
      <c r="BD2" s="67" t="s">
        <v>409</v>
      </c>
      <c r="BE2" s="67" t="s">
        <v>410</v>
      </c>
      <c r="BF2" s="67" t="s">
        <v>411</v>
      </c>
      <c r="BG2" s="67" t="s">
        <v>412</v>
      </c>
      <c r="BH2" s="67" t="s">
        <v>413</v>
      </c>
      <c r="BI2" s="67" t="s">
        <v>414</v>
      </c>
      <c r="BJ2" s="67" t="s">
        <v>415</v>
      </c>
      <c r="BK2" s="67" t="s">
        <v>416</v>
      </c>
      <c r="BL2" s="67" t="s">
        <v>417</v>
      </c>
    </row>
    <row r="3" spans="1:64" ht="15" customHeight="1">
      <c r="A3" s="82" t="s">
        <v>212</v>
      </c>
      <c r="B3" s="82" t="s">
        <v>213</v>
      </c>
      <c r="C3" s="52" t="s">
        <v>424</v>
      </c>
      <c r="D3" s="53">
        <v>3</v>
      </c>
      <c r="E3" s="65" t="s">
        <v>132</v>
      </c>
      <c r="F3" s="54">
        <v>35</v>
      </c>
      <c r="G3" s="52"/>
      <c r="H3" s="56"/>
      <c r="I3" s="55"/>
      <c r="J3" s="55"/>
      <c r="K3" s="35" t="s">
        <v>66</v>
      </c>
      <c r="L3" s="61">
        <v>3</v>
      </c>
      <c r="M3" s="61"/>
      <c r="N3" s="62"/>
      <c r="O3" s="83" t="s">
        <v>214</v>
      </c>
      <c r="P3" s="85">
        <v>43635.49155092592</v>
      </c>
      <c r="Q3" s="83" t="s">
        <v>215</v>
      </c>
      <c r="R3" s="87" t="s">
        <v>217</v>
      </c>
      <c r="S3" s="83" t="s">
        <v>218</v>
      </c>
      <c r="T3" s="83" t="s">
        <v>219</v>
      </c>
      <c r="U3" s="83"/>
      <c r="V3" s="87" t="s">
        <v>221</v>
      </c>
      <c r="W3" s="85">
        <v>43635.49155092592</v>
      </c>
      <c r="X3" s="87" t="s">
        <v>223</v>
      </c>
      <c r="Y3" s="83"/>
      <c r="Z3" s="83"/>
      <c r="AA3" s="89" t="s">
        <v>225</v>
      </c>
      <c r="AB3" s="83"/>
      <c r="AC3" s="83" t="b">
        <v>0</v>
      </c>
      <c r="AD3" s="83">
        <v>2</v>
      </c>
      <c r="AE3" s="89" t="s">
        <v>227</v>
      </c>
      <c r="AF3" s="83" t="b">
        <v>0</v>
      </c>
      <c r="AG3" s="83" t="s">
        <v>228</v>
      </c>
      <c r="AH3" s="83"/>
      <c r="AI3" s="89" t="s">
        <v>227</v>
      </c>
      <c r="AJ3" s="83" t="b">
        <v>0</v>
      </c>
      <c r="AK3" s="83">
        <v>2</v>
      </c>
      <c r="AL3" s="89" t="s">
        <v>227</v>
      </c>
      <c r="AM3" s="83" t="s">
        <v>229</v>
      </c>
      <c r="AN3" s="83" t="b">
        <v>0</v>
      </c>
      <c r="AO3" s="89" t="s">
        <v>225</v>
      </c>
      <c r="AP3" s="83" t="s">
        <v>176</v>
      </c>
      <c r="AQ3" s="83">
        <v>0</v>
      </c>
      <c r="AR3" s="83">
        <v>0</v>
      </c>
      <c r="AS3" s="83"/>
      <c r="AT3" s="83"/>
      <c r="AU3" s="83"/>
      <c r="AV3" s="83"/>
      <c r="AW3" s="83"/>
      <c r="AX3" s="83"/>
      <c r="AY3" s="83"/>
      <c r="AZ3" s="83"/>
      <c r="BA3">
        <v>1</v>
      </c>
      <c r="BB3" s="83" t="str">
        <f>REPLACE(INDEX(GroupVertices[Group],MATCH(Edges[[#This Row],[Vertex 1]],GroupVertices[Vertex],0)),1,1,"")</f>
        <v>1</v>
      </c>
      <c r="BC3" s="83" t="str">
        <f>REPLACE(INDEX(GroupVertices[Group],MATCH(Edges[[#This Row],[Vertex 2]],GroupVertices[Vertex],0)),1,1,"")</f>
        <v>1</v>
      </c>
      <c r="BD3" s="50">
        <v>1</v>
      </c>
      <c r="BE3" s="51">
        <v>2.9411764705882355</v>
      </c>
      <c r="BF3" s="50">
        <v>0</v>
      </c>
      <c r="BG3" s="51">
        <v>0</v>
      </c>
      <c r="BH3" s="50">
        <v>0</v>
      </c>
      <c r="BI3" s="51">
        <v>0</v>
      </c>
      <c r="BJ3" s="50">
        <v>33</v>
      </c>
      <c r="BK3" s="51">
        <v>97.05882352941177</v>
      </c>
      <c r="BL3" s="50">
        <v>34</v>
      </c>
    </row>
    <row r="4" spans="1:64" ht="15" customHeight="1">
      <c r="A4" s="82" t="s">
        <v>213</v>
      </c>
      <c r="B4" s="82" t="s">
        <v>212</v>
      </c>
      <c r="C4" s="52" t="s">
        <v>424</v>
      </c>
      <c r="D4" s="53">
        <v>3</v>
      </c>
      <c r="E4" s="65" t="s">
        <v>132</v>
      </c>
      <c r="F4" s="54">
        <v>35</v>
      </c>
      <c r="G4" s="52"/>
      <c r="H4" s="56"/>
      <c r="I4" s="55"/>
      <c r="J4" s="55"/>
      <c r="K4" s="35" t="s">
        <v>66</v>
      </c>
      <c r="L4" s="81">
        <v>4</v>
      </c>
      <c r="M4" s="81"/>
      <c r="N4" s="62"/>
      <c r="O4" s="84" t="s">
        <v>214</v>
      </c>
      <c r="P4" s="86">
        <v>43635.50126157407</v>
      </c>
      <c r="Q4" s="84" t="s">
        <v>216</v>
      </c>
      <c r="R4" s="84"/>
      <c r="S4" s="84"/>
      <c r="T4" s="84" t="s">
        <v>220</v>
      </c>
      <c r="U4" s="84"/>
      <c r="V4" s="88" t="s">
        <v>222</v>
      </c>
      <c r="W4" s="86">
        <v>43635.50126157407</v>
      </c>
      <c r="X4" s="88" t="s">
        <v>224</v>
      </c>
      <c r="Y4" s="84"/>
      <c r="Z4" s="84"/>
      <c r="AA4" s="90" t="s">
        <v>226</v>
      </c>
      <c r="AB4" s="84"/>
      <c r="AC4" s="84" t="b">
        <v>0</v>
      </c>
      <c r="AD4" s="84">
        <v>0</v>
      </c>
      <c r="AE4" s="90" t="s">
        <v>227</v>
      </c>
      <c r="AF4" s="84" t="b">
        <v>0</v>
      </c>
      <c r="AG4" s="84" t="s">
        <v>228</v>
      </c>
      <c r="AH4" s="84"/>
      <c r="AI4" s="90" t="s">
        <v>227</v>
      </c>
      <c r="AJ4" s="84" t="b">
        <v>0</v>
      </c>
      <c r="AK4" s="84">
        <v>2</v>
      </c>
      <c r="AL4" s="90" t="s">
        <v>225</v>
      </c>
      <c r="AM4" s="84" t="s">
        <v>229</v>
      </c>
      <c r="AN4" s="84" t="b">
        <v>0</v>
      </c>
      <c r="AO4" s="90" t="s">
        <v>225</v>
      </c>
      <c r="AP4" s="84" t="s">
        <v>176</v>
      </c>
      <c r="AQ4" s="84">
        <v>0</v>
      </c>
      <c r="AR4" s="84">
        <v>0</v>
      </c>
      <c r="AS4" s="84"/>
      <c r="AT4" s="84"/>
      <c r="AU4" s="84"/>
      <c r="AV4" s="84"/>
      <c r="AW4" s="84"/>
      <c r="AX4" s="84"/>
      <c r="AY4" s="84"/>
      <c r="AZ4" s="84"/>
      <c r="BA4">
        <v>1</v>
      </c>
      <c r="BB4" s="83" t="str">
        <f>REPLACE(INDEX(GroupVertices[Group],MATCH(Edges[[#This Row],[Vertex 1]],GroupVertices[Vertex],0)),1,1,"")</f>
        <v>1</v>
      </c>
      <c r="BC4" s="83" t="str">
        <f>REPLACE(INDEX(GroupVertices[Group],MATCH(Edges[[#This Row],[Vertex 2]],GroupVertices[Vertex],0)),1,1,"")</f>
        <v>1</v>
      </c>
      <c r="BD4" s="50">
        <v>1</v>
      </c>
      <c r="BE4" s="51">
        <v>4.545454545454546</v>
      </c>
      <c r="BF4" s="50">
        <v>0</v>
      </c>
      <c r="BG4" s="51">
        <v>0</v>
      </c>
      <c r="BH4" s="50">
        <v>0</v>
      </c>
      <c r="BI4" s="51">
        <v>0</v>
      </c>
      <c r="BJ4" s="50">
        <v>21</v>
      </c>
      <c r="BK4" s="51">
        <v>95.45454545454545</v>
      </c>
      <c r="BL4" s="50">
        <v>22</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dkoding.in/business/tech-startup/bahrain-tops-list-of-startups-with-female-founders/"/>
    <hyperlink ref="V3" r:id="rId2" display="http://pbs.twimg.com/profile_images/1120949292456382464/GiOtVNMH_normal.jpg"/>
    <hyperlink ref="V4" r:id="rId3" display="http://pbs.twimg.com/profile_images/1040146321875845120/8DX37ldZ_normal.jpg"/>
    <hyperlink ref="X3" r:id="rId4" display="https://twitter.com/#!/iabhinavranjan/status/1141311623761498112"/>
    <hyperlink ref="X4" r:id="rId5" display="https://twitter.com/#!/kaistha_deepak/status/1141315142476369920"/>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392</v>
      </c>
      <c r="B1" s="13" t="s">
        <v>394</v>
      </c>
      <c r="C1" s="13" t="s">
        <v>395</v>
      </c>
      <c r="D1" s="13" t="s">
        <v>144</v>
      </c>
      <c r="E1" s="13" t="s">
        <v>397</v>
      </c>
      <c r="F1" s="13" t="s">
        <v>398</v>
      </c>
      <c r="G1" s="13" t="s">
        <v>399</v>
      </c>
    </row>
    <row r="2" spans="1:7" ht="15">
      <c r="A2" s="83" t="s">
        <v>338</v>
      </c>
      <c r="B2" s="83">
        <v>2</v>
      </c>
      <c r="C2" s="115">
        <v>0.03571428571428572</v>
      </c>
      <c r="D2" s="83" t="s">
        <v>396</v>
      </c>
      <c r="E2" s="83"/>
      <c r="F2" s="83"/>
      <c r="G2" s="83"/>
    </row>
    <row r="3" spans="1:7" ht="15">
      <c r="A3" s="83" t="s">
        <v>339</v>
      </c>
      <c r="B3" s="83">
        <v>0</v>
      </c>
      <c r="C3" s="115">
        <v>0</v>
      </c>
      <c r="D3" s="83" t="s">
        <v>396</v>
      </c>
      <c r="E3" s="83"/>
      <c r="F3" s="83"/>
      <c r="G3" s="83"/>
    </row>
    <row r="4" spans="1:7" ht="15">
      <c r="A4" s="83" t="s">
        <v>340</v>
      </c>
      <c r="B4" s="83">
        <v>0</v>
      </c>
      <c r="C4" s="115">
        <v>0</v>
      </c>
      <c r="D4" s="83" t="s">
        <v>396</v>
      </c>
      <c r="E4" s="83"/>
      <c r="F4" s="83"/>
      <c r="G4" s="83"/>
    </row>
    <row r="5" spans="1:7" ht="15">
      <c r="A5" s="83" t="s">
        <v>341</v>
      </c>
      <c r="B5" s="83">
        <v>54</v>
      </c>
      <c r="C5" s="115">
        <v>0.9642857142857143</v>
      </c>
      <c r="D5" s="83" t="s">
        <v>396</v>
      </c>
      <c r="E5" s="83"/>
      <c r="F5" s="83"/>
      <c r="G5" s="83"/>
    </row>
    <row r="6" spans="1:7" ht="15">
      <c r="A6" s="83" t="s">
        <v>342</v>
      </c>
      <c r="B6" s="83">
        <v>56</v>
      </c>
      <c r="C6" s="115">
        <v>1</v>
      </c>
      <c r="D6" s="83" t="s">
        <v>396</v>
      </c>
      <c r="E6" s="83"/>
      <c r="F6" s="83"/>
      <c r="G6" s="83"/>
    </row>
    <row r="7" spans="1:7" ht="15">
      <c r="A7" s="89" t="s">
        <v>343</v>
      </c>
      <c r="B7" s="89">
        <v>2</v>
      </c>
      <c r="C7" s="116">
        <v>0</v>
      </c>
      <c r="D7" s="89" t="s">
        <v>396</v>
      </c>
      <c r="E7" s="89" t="b">
        <v>0</v>
      </c>
      <c r="F7" s="89" t="b">
        <v>0</v>
      </c>
      <c r="G7" s="89" t="b">
        <v>0</v>
      </c>
    </row>
    <row r="8" spans="1:7" ht="15">
      <c r="A8" s="89" t="s">
        <v>344</v>
      </c>
      <c r="B8" s="89">
        <v>2</v>
      </c>
      <c r="C8" s="116">
        <v>0</v>
      </c>
      <c r="D8" s="89" t="s">
        <v>396</v>
      </c>
      <c r="E8" s="89" t="b">
        <v>0</v>
      </c>
      <c r="F8" s="89" t="b">
        <v>0</v>
      </c>
      <c r="G8" s="89" t="b">
        <v>0</v>
      </c>
    </row>
    <row r="9" spans="1:7" ht="15">
      <c r="A9" s="89" t="s">
        <v>345</v>
      </c>
      <c r="B9" s="89">
        <v>2</v>
      </c>
      <c r="C9" s="116">
        <v>0</v>
      </c>
      <c r="D9" s="89" t="s">
        <v>396</v>
      </c>
      <c r="E9" s="89" t="b">
        <v>1</v>
      </c>
      <c r="F9" s="89" t="b">
        <v>0</v>
      </c>
      <c r="G9" s="89" t="b">
        <v>0</v>
      </c>
    </row>
    <row r="10" spans="1:7" ht="15">
      <c r="A10" s="89" t="s">
        <v>346</v>
      </c>
      <c r="B10" s="89">
        <v>2</v>
      </c>
      <c r="C10" s="116">
        <v>0</v>
      </c>
      <c r="D10" s="89" t="s">
        <v>396</v>
      </c>
      <c r="E10" s="89" t="b">
        <v>0</v>
      </c>
      <c r="F10" s="89" t="b">
        <v>0</v>
      </c>
      <c r="G10" s="89" t="b">
        <v>0</v>
      </c>
    </row>
    <row r="11" spans="1:7" ht="15">
      <c r="A11" s="89" t="s">
        <v>331</v>
      </c>
      <c r="B11" s="89">
        <v>2</v>
      </c>
      <c r="C11" s="116">
        <v>0</v>
      </c>
      <c r="D11" s="89" t="s">
        <v>396</v>
      </c>
      <c r="E11" s="89" t="b">
        <v>0</v>
      </c>
      <c r="F11" s="89" t="b">
        <v>0</v>
      </c>
      <c r="G11" s="89" t="b">
        <v>0</v>
      </c>
    </row>
    <row r="12" spans="1:7" ht="15">
      <c r="A12" s="89" t="s">
        <v>348</v>
      </c>
      <c r="B12" s="89">
        <v>2</v>
      </c>
      <c r="C12" s="116">
        <v>0</v>
      </c>
      <c r="D12" s="89" t="s">
        <v>396</v>
      </c>
      <c r="E12" s="89" t="b">
        <v>0</v>
      </c>
      <c r="F12" s="89" t="b">
        <v>0</v>
      </c>
      <c r="G12" s="89" t="b">
        <v>0</v>
      </c>
    </row>
    <row r="13" spans="1:7" ht="15">
      <c r="A13" s="89" t="s">
        <v>349</v>
      </c>
      <c r="B13" s="89">
        <v>2</v>
      </c>
      <c r="C13" s="116">
        <v>0</v>
      </c>
      <c r="D13" s="89" t="s">
        <v>396</v>
      </c>
      <c r="E13" s="89" t="b">
        <v>0</v>
      </c>
      <c r="F13" s="89" t="b">
        <v>0</v>
      </c>
      <c r="G13" s="89" t="b">
        <v>0</v>
      </c>
    </row>
    <row r="14" spans="1:7" ht="15">
      <c r="A14" s="89" t="s">
        <v>350</v>
      </c>
      <c r="B14" s="89">
        <v>2</v>
      </c>
      <c r="C14" s="116">
        <v>0</v>
      </c>
      <c r="D14" s="89" t="s">
        <v>396</v>
      </c>
      <c r="E14" s="89" t="b">
        <v>0</v>
      </c>
      <c r="F14" s="89" t="b">
        <v>0</v>
      </c>
      <c r="G14" s="89" t="b">
        <v>0</v>
      </c>
    </row>
    <row r="15" spans="1:7" ht="15">
      <c r="A15" s="89" t="s">
        <v>351</v>
      </c>
      <c r="B15" s="89">
        <v>2</v>
      </c>
      <c r="C15" s="116">
        <v>0</v>
      </c>
      <c r="D15" s="89" t="s">
        <v>396</v>
      </c>
      <c r="E15" s="89" t="b">
        <v>0</v>
      </c>
      <c r="F15" s="89" t="b">
        <v>0</v>
      </c>
      <c r="G15" s="89" t="b">
        <v>0</v>
      </c>
    </row>
    <row r="16" spans="1:7" ht="15">
      <c r="A16" s="89" t="s">
        <v>352</v>
      </c>
      <c r="B16" s="89">
        <v>2</v>
      </c>
      <c r="C16" s="116">
        <v>0</v>
      </c>
      <c r="D16" s="89" t="s">
        <v>396</v>
      </c>
      <c r="E16" s="89" t="b">
        <v>0</v>
      </c>
      <c r="F16" s="89" t="b">
        <v>0</v>
      </c>
      <c r="G16" s="89" t="b">
        <v>0</v>
      </c>
    </row>
    <row r="17" spans="1:7" ht="15">
      <c r="A17" s="89" t="s">
        <v>393</v>
      </c>
      <c r="B17" s="89">
        <v>2</v>
      </c>
      <c r="C17" s="116">
        <v>0</v>
      </c>
      <c r="D17" s="89" t="s">
        <v>396</v>
      </c>
      <c r="E17" s="89" t="b">
        <v>0</v>
      </c>
      <c r="F17" s="89" t="b">
        <v>0</v>
      </c>
      <c r="G17" s="89" t="b">
        <v>0</v>
      </c>
    </row>
    <row r="18" spans="1:7" ht="15">
      <c r="A18" s="89" t="s">
        <v>343</v>
      </c>
      <c r="B18" s="89">
        <v>2</v>
      </c>
      <c r="C18" s="116">
        <v>0</v>
      </c>
      <c r="D18" s="89" t="s">
        <v>307</v>
      </c>
      <c r="E18" s="89" t="b">
        <v>0</v>
      </c>
      <c r="F18" s="89" t="b">
        <v>0</v>
      </c>
      <c r="G18" s="89" t="b">
        <v>0</v>
      </c>
    </row>
    <row r="19" spans="1:7" ht="15">
      <c r="A19" s="89" t="s">
        <v>344</v>
      </c>
      <c r="B19" s="89">
        <v>2</v>
      </c>
      <c r="C19" s="116">
        <v>0</v>
      </c>
      <c r="D19" s="89" t="s">
        <v>307</v>
      </c>
      <c r="E19" s="89" t="b">
        <v>0</v>
      </c>
      <c r="F19" s="89" t="b">
        <v>0</v>
      </c>
      <c r="G19" s="89" t="b">
        <v>0</v>
      </c>
    </row>
    <row r="20" spans="1:7" ht="15">
      <c r="A20" s="89" t="s">
        <v>345</v>
      </c>
      <c r="B20" s="89">
        <v>2</v>
      </c>
      <c r="C20" s="116">
        <v>0</v>
      </c>
      <c r="D20" s="89" t="s">
        <v>307</v>
      </c>
      <c r="E20" s="89" t="b">
        <v>1</v>
      </c>
      <c r="F20" s="89" t="b">
        <v>0</v>
      </c>
      <c r="G20" s="89" t="b">
        <v>0</v>
      </c>
    </row>
    <row r="21" spans="1:7" ht="15">
      <c r="A21" s="89" t="s">
        <v>346</v>
      </c>
      <c r="B21" s="89">
        <v>2</v>
      </c>
      <c r="C21" s="116">
        <v>0</v>
      </c>
      <c r="D21" s="89" t="s">
        <v>307</v>
      </c>
      <c r="E21" s="89" t="b">
        <v>0</v>
      </c>
      <c r="F21" s="89" t="b">
        <v>0</v>
      </c>
      <c r="G21" s="89" t="b">
        <v>0</v>
      </c>
    </row>
    <row r="22" spans="1:7" ht="15">
      <c r="A22" s="89" t="s">
        <v>331</v>
      </c>
      <c r="B22" s="89">
        <v>2</v>
      </c>
      <c r="C22" s="116">
        <v>0</v>
      </c>
      <c r="D22" s="89" t="s">
        <v>307</v>
      </c>
      <c r="E22" s="89" t="b">
        <v>0</v>
      </c>
      <c r="F22" s="89" t="b">
        <v>0</v>
      </c>
      <c r="G22" s="89" t="b">
        <v>0</v>
      </c>
    </row>
    <row r="23" spans="1:7" ht="15">
      <c r="A23" s="89" t="s">
        <v>348</v>
      </c>
      <c r="B23" s="89">
        <v>2</v>
      </c>
      <c r="C23" s="116">
        <v>0</v>
      </c>
      <c r="D23" s="89" t="s">
        <v>307</v>
      </c>
      <c r="E23" s="89" t="b">
        <v>0</v>
      </c>
      <c r="F23" s="89" t="b">
        <v>0</v>
      </c>
      <c r="G23" s="89" t="b">
        <v>0</v>
      </c>
    </row>
    <row r="24" spans="1:7" ht="15">
      <c r="A24" s="89" t="s">
        <v>349</v>
      </c>
      <c r="B24" s="89">
        <v>2</v>
      </c>
      <c r="C24" s="116">
        <v>0</v>
      </c>
      <c r="D24" s="89" t="s">
        <v>307</v>
      </c>
      <c r="E24" s="89" t="b">
        <v>0</v>
      </c>
      <c r="F24" s="89" t="b">
        <v>0</v>
      </c>
      <c r="G24" s="89" t="b">
        <v>0</v>
      </c>
    </row>
    <row r="25" spans="1:7" ht="15">
      <c r="A25" s="89" t="s">
        <v>350</v>
      </c>
      <c r="B25" s="89">
        <v>2</v>
      </c>
      <c r="C25" s="116">
        <v>0</v>
      </c>
      <c r="D25" s="89" t="s">
        <v>307</v>
      </c>
      <c r="E25" s="89" t="b">
        <v>0</v>
      </c>
      <c r="F25" s="89" t="b">
        <v>0</v>
      </c>
      <c r="G25" s="89" t="b">
        <v>0</v>
      </c>
    </row>
    <row r="26" spans="1:7" ht="15">
      <c r="A26" s="89" t="s">
        <v>351</v>
      </c>
      <c r="B26" s="89">
        <v>2</v>
      </c>
      <c r="C26" s="116">
        <v>0</v>
      </c>
      <c r="D26" s="89" t="s">
        <v>307</v>
      </c>
      <c r="E26" s="89" t="b">
        <v>0</v>
      </c>
      <c r="F26" s="89" t="b">
        <v>0</v>
      </c>
      <c r="G26" s="89" t="b">
        <v>0</v>
      </c>
    </row>
    <row r="27" spans="1:7" ht="15">
      <c r="A27" s="89" t="s">
        <v>352</v>
      </c>
      <c r="B27" s="89">
        <v>2</v>
      </c>
      <c r="C27" s="116">
        <v>0</v>
      </c>
      <c r="D27" s="89" t="s">
        <v>307</v>
      </c>
      <c r="E27" s="89" t="b">
        <v>0</v>
      </c>
      <c r="F27" s="89" t="b">
        <v>0</v>
      </c>
      <c r="G27" s="89" t="b">
        <v>0</v>
      </c>
    </row>
    <row r="28" spans="1:7" ht="15">
      <c r="A28" s="89" t="s">
        <v>393</v>
      </c>
      <c r="B28" s="89">
        <v>2</v>
      </c>
      <c r="C28" s="116">
        <v>0</v>
      </c>
      <c r="D28" s="89" t="s">
        <v>307</v>
      </c>
      <c r="E28" s="89" t="b">
        <v>0</v>
      </c>
      <c r="F28" s="89" t="b">
        <v>0</v>
      </c>
      <c r="G28"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400</v>
      </c>
      <c r="B1" s="13" t="s">
        <v>401</v>
      </c>
      <c r="C1" s="13" t="s">
        <v>394</v>
      </c>
      <c r="D1" s="13" t="s">
        <v>395</v>
      </c>
      <c r="E1" s="13" t="s">
        <v>402</v>
      </c>
      <c r="F1" s="13" t="s">
        <v>144</v>
      </c>
      <c r="G1" s="13" t="s">
        <v>403</v>
      </c>
      <c r="H1" s="13" t="s">
        <v>404</v>
      </c>
      <c r="I1" s="13" t="s">
        <v>405</v>
      </c>
      <c r="J1" s="13" t="s">
        <v>406</v>
      </c>
      <c r="K1" s="13" t="s">
        <v>407</v>
      </c>
      <c r="L1" s="13" t="s">
        <v>408</v>
      </c>
    </row>
    <row r="2" spans="1:12" ht="15">
      <c r="A2" s="89" t="s">
        <v>343</v>
      </c>
      <c r="B2" s="89" t="s">
        <v>344</v>
      </c>
      <c r="C2" s="89">
        <v>2</v>
      </c>
      <c r="D2" s="116">
        <v>0</v>
      </c>
      <c r="E2" s="116">
        <v>1.2304489213782739</v>
      </c>
      <c r="F2" s="89" t="s">
        <v>396</v>
      </c>
      <c r="G2" s="89" t="b">
        <v>0</v>
      </c>
      <c r="H2" s="89" t="b">
        <v>0</v>
      </c>
      <c r="I2" s="89" t="b">
        <v>0</v>
      </c>
      <c r="J2" s="89" t="b">
        <v>0</v>
      </c>
      <c r="K2" s="89" t="b">
        <v>0</v>
      </c>
      <c r="L2" s="89" t="b">
        <v>0</v>
      </c>
    </row>
    <row r="3" spans="1:12" ht="15">
      <c r="A3" s="89" t="s">
        <v>344</v>
      </c>
      <c r="B3" s="89" t="s">
        <v>345</v>
      </c>
      <c r="C3" s="89">
        <v>2</v>
      </c>
      <c r="D3" s="116">
        <v>0</v>
      </c>
      <c r="E3" s="116">
        <v>1.2304489213782739</v>
      </c>
      <c r="F3" s="89" t="s">
        <v>396</v>
      </c>
      <c r="G3" s="89" t="b">
        <v>0</v>
      </c>
      <c r="H3" s="89" t="b">
        <v>0</v>
      </c>
      <c r="I3" s="89" t="b">
        <v>0</v>
      </c>
      <c r="J3" s="89" t="b">
        <v>1</v>
      </c>
      <c r="K3" s="89" t="b">
        <v>0</v>
      </c>
      <c r="L3" s="89" t="b">
        <v>0</v>
      </c>
    </row>
    <row r="4" spans="1:12" ht="15">
      <c r="A4" s="89" t="s">
        <v>345</v>
      </c>
      <c r="B4" s="89" t="s">
        <v>346</v>
      </c>
      <c r="C4" s="89">
        <v>2</v>
      </c>
      <c r="D4" s="116">
        <v>0</v>
      </c>
      <c r="E4" s="116">
        <v>1.2304489213782739</v>
      </c>
      <c r="F4" s="89" t="s">
        <v>396</v>
      </c>
      <c r="G4" s="89" t="b">
        <v>1</v>
      </c>
      <c r="H4" s="89" t="b">
        <v>0</v>
      </c>
      <c r="I4" s="89" t="b">
        <v>0</v>
      </c>
      <c r="J4" s="89" t="b">
        <v>0</v>
      </c>
      <c r="K4" s="89" t="b">
        <v>0</v>
      </c>
      <c r="L4" s="89" t="b">
        <v>0</v>
      </c>
    </row>
    <row r="5" spans="1:12" ht="15">
      <c r="A5" s="89" t="s">
        <v>346</v>
      </c>
      <c r="B5" s="89" t="s">
        <v>331</v>
      </c>
      <c r="C5" s="89">
        <v>2</v>
      </c>
      <c r="D5" s="116">
        <v>0</v>
      </c>
      <c r="E5" s="116">
        <v>1.2304489213782739</v>
      </c>
      <c r="F5" s="89" t="s">
        <v>396</v>
      </c>
      <c r="G5" s="89" t="b">
        <v>0</v>
      </c>
      <c r="H5" s="89" t="b">
        <v>0</v>
      </c>
      <c r="I5" s="89" t="b">
        <v>0</v>
      </c>
      <c r="J5" s="89" t="b">
        <v>0</v>
      </c>
      <c r="K5" s="89" t="b">
        <v>0</v>
      </c>
      <c r="L5" s="89" t="b">
        <v>0</v>
      </c>
    </row>
    <row r="6" spans="1:12" ht="15">
      <c r="A6" s="89" t="s">
        <v>331</v>
      </c>
      <c r="B6" s="89" t="s">
        <v>348</v>
      </c>
      <c r="C6" s="89">
        <v>2</v>
      </c>
      <c r="D6" s="116">
        <v>0</v>
      </c>
      <c r="E6" s="116">
        <v>1.2304489213782739</v>
      </c>
      <c r="F6" s="89" t="s">
        <v>396</v>
      </c>
      <c r="G6" s="89" t="b">
        <v>0</v>
      </c>
      <c r="H6" s="89" t="b">
        <v>0</v>
      </c>
      <c r="I6" s="89" t="b">
        <v>0</v>
      </c>
      <c r="J6" s="89" t="b">
        <v>0</v>
      </c>
      <c r="K6" s="89" t="b">
        <v>0</v>
      </c>
      <c r="L6" s="89" t="b">
        <v>0</v>
      </c>
    </row>
    <row r="7" spans="1:12" ht="15">
      <c r="A7" s="89" t="s">
        <v>348</v>
      </c>
      <c r="B7" s="89" t="s">
        <v>349</v>
      </c>
      <c r="C7" s="89">
        <v>2</v>
      </c>
      <c r="D7" s="116">
        <v>0</v>
      </c>
      <c r="E7" s="116">
        <v>1.2304489213782739</v>
      </c>
      <c r="F7" s="89" t="s">
        <v>396</v>
      </c>
      <c r="G7" s="89" t="b">
        <v>0</v>
      </c>
      <c r="H7" s="89" t="b">
        <v>0</v>
      </c>
      <c r="I7" s="89" t="b">
        <v>0</v>
      </c>
      <c r="J7" s="89" t="b">
        <v>0</v>
      </c>
      <c r="K7" s="89" t="b">
        <v>0</v>
      </c>
      <c r="L7" s="89" t="b">
        <v>0</v>
      </c>
    </row>
    <row r="8" spans="1:12" ht="15">
      <c r="A8" s="89" t="s">
        <v>349</v>
      </c>
      <c r="B8" s="89" t="s">
        <v>350</v>
      </c>
      <c r="C8" s="89">
        <v>2</v>
      </c>
      <c r="D8" s="116">
        <v>0</v>
      </c>
      <c r="E8" s="116">
        <v>1.2304489213782739</v>
      </c>
      <c r="F8" s="89" t="s">
        <v>396</v>
      </c>
      <c r="G8" s="89" t="b">
        <v>0</v>
      </c>
      <c r="H8" s="89" t="b">
        <v>0</v>
      </c>
      <c r="I8" s="89" t="b">
        <v>0</v>
      </c>
      <c r="J8" s="89" t="b">
        <v>0</v>
      </c>
      <c r="K8" s="89" t="b">
        <v>0</v>
      </c>
      <c r="L8" s="89" t="b">
        <v>0</v>
      </c>
    </row>
    <row r="9" spans="1:12" ht="15">
      <c r="A9" s="89" t="s">
        <v>350</v>
      </c>
      <c r="B9" s="89" t="s">
        <v>351</v>
      </c>
      <c r="C9" s="89">
        <v>2</v>
      </c>
      <c r="D9" s="116">
        <v>0</v>
      </c>
      <c r="E9" s="116">
        <v>1.2304489213782739</v>
      </c>
      <c r="F9" s="89" t="s">
        <v>396</v>
      </c>
      <c r="G9" s="89" t="b">
        <v>0</v>
      </c>
      <c r="H9" s="89" t="b">
        <v>0</v>
      </c>
      <c r="I9" s="89" t="b">
        <v>0</v>
      </c>
      <c r="J9" s="89" t="b">
        <v>0</v>
      </c>
      <c r="K9" s="89" t="b">
        <v>0</v>
      </c>
      <c r="L9" s="89" t="b">
        <v>0</v>
      </c>
    </row>
    <row r="10" spans="1:12" ht="15">
      <c r="A10" s="89" t="s">
        <v>351</v>
      </c>
      <c r="B10" s="89" t="s">
        <v>352</v>
      </c>
      <c r="C10" s="89">
        <v>2</v>
      </c>
      <c r="D10" s="116">
        <v>0</v>
      </c>
      <c r="E10" s="116">
        <v>1.2304489213782739</v>
      </c>
      <c r="F10" s="89" t="s">
        <v>396</v>
      </c>
      <c r="G10" s="89" t="b">
        <v>0</v>
      </c>
      <c r="H10" s="89" t="b">
        <v>0</v>
      </c>
      <c r="I10" s="89" t="b">
        <v>0</v>
      </c>
      <c r="J10" s="89" t="b">
        <v>0</v>
      </c>
      <c r="K10" s="89" t="b">
        <v>0</v>
      </c>
      <c r="L10" s="89" t="b">
        <v>0</v>
      </c>
    </row>
    <row r="11" spans="1:12" ht="15">
      <c r="A11" s="89" t="s">
        <v>352</v>
      </c>
      <c r="B11" s="89" t="s">
        <v>393</v>
      </c>
      <c r="C11" s="89">
        <v>2</v>
      </c>
      <c r="D11" s="116">
        <v>0</v>
      </c>
      <c r="E11" s="116">
        <v>1.2304489213782739</v>
      </c>
      <c r="F11" s="89" t="s">
        <v>396</v>
      </c>
      <c r="G11" s="89" t="b">
        <v>0</v>
      </c>
      <c r="H11" s="89" t="b">
        <v>0</v>
      </c>
      <c r="I11" s="89" t="b">
        <v>0</v>
      </c>
      <c r="J11" s="89" t="b">
        <v>0</v>
      </c>
      <c r="K11" s="89" t="b">
        <v>0</v>
      </c>
      <c r="L11" s="89" t="b">
        <v>0</v>
      </c>
    </row>
    <row r="12" spans="1:12" ht="15">
      <c r="A12" s="89" t="s">
        <v>343</v>
      </c>
      <c r="B12" s="89" t="s">
        <v>344</v>
      </c>
      <c r="C12" s="89">
        <v>2</v>
      </c>
      <c r="D12" s="116">
        <v>0</v>
      </c>
      <c r="E12" s="116">
        <v>1.2304489213782739</v>
      </c>
      <c r="F12" s="89" t="s">
        <v>307</v>
      </c>
      <c r="G12" s="89" t="b">
        <v>0</v>
      </c>
      <c r="H12" s="89" t="b">
        <v>0</v>
      </c>
      <c r="I12" s="89" t="b">
        <v>0</v>
      </c>
      <c r="J12" s="89" t="b">
        <v>0</v>
      </c>
      <c r="K12" s="89" t="b">
        <v>0</v>
      </c>
      <c r="L12" s="89" t="b">
        <v>0</v>
      </c>
    </row>
    <row r="13" spans="1:12" ht="15">
      <c r="A13" s="89" t="s">
        <v>344</v>
      </c>
      <c r="B13" s="89" t="s">
        <v>345</v>
      </c>
      <c r="C13" s="89">
        <v>2</v>
      </c>
      <c r="D13" s="116">
        <v>0</v>
      </c>
      <c r="E13" s="116">
        <v>1.2304489213782739</v>
      </c>
      <c r="F13" s="89" t="s">
        <v>307</v>
      </c>
      <c r="G13" s="89" t="b">
        <v>0</v>
      </c>
      <c r="H13" s="89" t="b">
        <v>0</v>
      </c>
      <c r="I13" s="89" t="b">
        <v>0</v>
      </c>
      <c r="J13" s="89" t="b">
        <v>1</v>
      </c>
      <c r="K13" s="89" t="b">
        <v>0</v>
      </c>
      <c r="L13" s="89" t="b">
        <v>0</v>
      </c>
    </row>
    <row r="14" spans="1:12" ht="15">
      <c r="A14" s="89" t="s">
        <v>345</v>
      </c>
      <c r="B14" s="89" t="s">
        <v>346</v>
      </c>
      <c r="C14" s="89">
        <v>2</v>
      </c>
      <c r="D14" s="116">
        <v>0</v>
      </c>
      <c r="E14" s="116">
        <v>1.2304489213782739</v>
      </c>
      <c r="F14" s="89" t="s">
        <v>307</v>
      </c>
      <c r="G14" s="89" t="b">
        <v>1</v>
      </c>
      <c r="H14" s="89" t="b">
        <v>0</v>
      </c>
      <c r="I14" s="89" t="b">
        <v>0</v>
      </c>
      <c r="J14" s="89" t="b">
        <v>0</v>
      </c>
      <c r="K14" s="89" t="b">
        <v>0</v>
      </c>
      <c r="L14" s="89" t="b">
        <v>0</v>
      </c>
    </row>
    <row r="15" spans="1:12" ht="15">
      <c r="A15" s="89" t="s">
        <v>346</v>
      </c>
      <c r="B15" s="89" t="s">
        <v>331</v>
      </c>
      <c r="C15" s="89">
        <v>2</v>
      </c>
      <c r="D15" s="116">
        <v>0</v>
      </c>
      <c r="E15" s="116">
        <v>1.2304489213782739</v>
      </c>
      <c r="F15" s="89" t="s">
        <v>307</v>
      </c>
      <c r="G15" s="89" t="b">
        <v>0</v>
      </c>
      <c r="H15" s="89" t="b">
        <v>0</v>
      </c>
      <c r="I15" s="89" t="b">
        <v>0</v>
      </c>
      <c r="J15" s="89" t="b">
        <v>0</v>
      </c>
      <c r="K15" s="89" t="b">
        <v>0</v>
      </c>
      <c r="L15" s="89" t="b">
        <v>0</v>
      </c>
    </row>
    <row r="16" spans="1:12" ht="15">
      <c r="A16" s="89" t="s">
        <v>331</v>
      </c>
      <c r="B16" s="89" t="s">
        <v>348</v>
      </c>
      <c r="C16" s="89">
        <v>2</v>
      </c>
      <c r="D16" s="116">
        <v>0</v>
      </c>
      <c r="E16" s="116">
        <v>1.2304489213782739</v>
      </c>
      <c r="F16" s="89" t="s">
        <v>307</v>
      </c>
      <c r="G16" s="89" t="b">
        <v>0</v>
      </c>
      <c r="H16" s="89" t="b">
        <v>0</v>
      </c>
      <c r="I16" s="89" t="b">
        <v>0</v>
      </c>
      <c r="J16" s="89" t="b">
        <v>0</v>
      </c>
      <c r="K16" s="89" t="b">
        <v>0</v>
      </c>
      <c r="L16" s="89" t="b">
        <v>0</v>
      </c>
    </row>
    <row r="17" spans="1:12" ht="15">
      <c r="A17" s="89" t="s">
        <v>348</v>
      </c>
      <c r="B17" s="89" t="s">
        <v>349</v>
      </c>
      <c r="C17" s="89">
        <v>2</v>
      </c>
      <c r="D17" s="116">
        <v>0</v>
      </c>
      <c r="E17" s="116">
        <v>1.2304489213782739</v>
      </c>
      <c r="F17" s="89" t="s">
        <v>307</v>
      </c>
      <c r="G17" s="89" t="b">
        <v>0</v>
      </c>
      <c r="H17" s="89" t="b">
        <v>0</v>
      </c>
      <c r="I17" s="89" t="b">
        <v>0</v>
      </c>
      <c r="J17" s="89" t="b">
        <v>0</v>
      </c>
      <c r="K17" s="89" t="b">
        <v>0</v>
      </c>
      <c r="L17" s="89" t="b">
        <v>0</v>
      </c>
    </row>
    <row r="18" spans="1:12" ht="15">
      <c r="A18" s="89" t="s">
        <v>349</v>
      </c>
      <c r="B18" s="89" t="s">
        <v>350</v>
      </c>
      <c r="C18" s="89">
        <v>2</v>
      </c>
      <c r="D18" s="116">
        <v>0</v>
      </c>
      <c r="E18" s="116">
        <v>1.2304489213782739</v>
      </c>
      <c r="F18" s="89" t="s">
        <v>307</v>
      </c>
      <c r="G18" s="89" t="b">
        <v>0</v>
      </c>
      <c r="H18" s="89" t="b">
        <v>0</v>
      </c>
      <c r="I18" s="89" t="b">
        <v>0</v>
      </c>
      <c r="J18" s="89" t="b">
        <v>0</v>
      </c>
      <c r="K18" s="89" t="b">
        <v>0</v>
      </c>
      <c r="L18" s="89" t="b">
        <v>0</v>
      </c>
    </row>
    <row r="19" spans="1:12" ht="15">
      <c r="A19" s="89" t="s">
        <v>350</v>
      </c>
      <c r="B19" s="89" t="s">
        <v>351</v>
      </c>
      <c r="C19" s="89">
        <v>2</v>
      </c>
      <c r="D19" s="116">
        <v>0</v>
      </c>
      <c r="E19" s="116">
        <v>1.2304489213782739</v>
      </c>
      <c r="F19" s="89" t="s">
        <v>307</v>
      </c>
      <c r="G19" s="89" t="b">
        <v>0</v>
      </c>
      <c r="H19" s="89" t="b">
        <v>0</v>
      </c>
      <c r="I19" s="89" t="b">
        <v>0</v>
      </c>
      <c r="J19" s="89" t="b">
        <v>0</v>
      </c>
      <c r="K19" s="89" t="b">
        <v>0</v>
      </c>
      <c r="L19" s="89" t="b">
        <v>0</v>
      </c>
    </row>
    <row r="20" spans="1:12" ht="15">
      <c r="A20" s="89" t="s">
        <v>351</v>
      </c>
      <c r="B20" s="89" t="s">
        <v>352</v>
      </c>
      <c r="C20" s="89">
        <v>2</v>
      </c>
      <c r="D20" s="116">
        <v>0</v>
      </c>
      <c r="E20" s="116">
        <v>1.2304489213782739</v>
      </c>
      <c r="F20" s="89" t="s">
        <v>307</v>
      </c>
      <c r="G20" s="89" t="b">
        <v>0</v>
      </c>
      <c r="H20" s="89" t="b">
        <v>0</v>
      </c>
      <c r="I20" s="89" t="b">
        <v>0</v>
      </c>
      <c r="J20" s="89" t="b">
        <v>0</v>
      </c>
      <c r="K20" s="89" t="b">
        <v>0</v>
      </c>
      <c r="L20" s="89" t="b">
        <v>0</v>
      </c>
    </row>
    <row r="21" spans="1:12" ht="15">
      <c r="A21" s="89" t="s">
        <v>352</v>
      </c>
      <c r="B21" s="89" t="s">
        <v>393</v>
      </c>
      <c r="C21" s="89">
        <v>2</v>
      </c>
      <c r="D21" s="116">
        <v>0</v>
      </c>
      <c r="E21" s="116">
        <v>1.2304489213782739</v>
      </c>
      <c r="F21" s="89" t="s">
        <v>307</v>
      </c>
      <c r="G21" s="89" t="b">
        <v>0</v>
      </c>
      <c r="H21" s="89" t="b">
        <v>0</v>
      </c>
      <c r="I21" s="89" t="b">
        <v>0</v>
      </c>
      <c r="J21" s="89" t="b">
        <v>0</v>
      </c>
      <c r="K21" s="89" t="b">
        <v>0</v>
      </c>
      <c r="L21" s="8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306</v>
      </c>
      <c r="BB2" s="13" t="s">
        <v>310</v>
      </c>
      <c r="BC2" s="13" t="s">
        <v>311</v>
      </c>
      <c r="BD2" s="67" t="s">
        <v>409</v>
      </c>
      <c r="BE2" s="67" t="s">
        <v>410</v>
      </c>
      <c r="BF2" s="67" t="s">
        <v>411</v>
      </c>
      <c r="BG2" s="67" t="s">
        <v>412</v>
      </c>
      <c r="BH2" s="67" t="s">
        <v>413</v>
      </c>
      <c r="BI2" s="67" t="s">
        <v>414</v>
      </c>
      <c r="BJ2" s="67" t="s">
        <v>415</v>
      </c>
      <c r="BK2" s="67" t="s">
        <v>416</v>
      </c>
      <c r="BL2" s="67" t="s">
        <v>417</v>
      </c>
    </row>
    <row r="3" spans="1:64" ht="15" customHeight="1">
      <c r="A3" s="82" t="s">
        <v>212</v>
      </c>
      <c r="B3" s="82" t="s">
        <v>213</v>
      </c>
      <c r="C3" s="52"/>
      <c r="D3" s="53"/>
      <c r="E3" s="65"/>
      <c r="F3" s="54"/>
      <c r="G3" s="52"/>
      <c r="H3" s="56"/>
      <c r="I3" s="55"/>
      <c r="J3" s="55"/>
      <c r="K3" s="35" t="s">
        <v>66</v>
      </c>
      <c r="L3" s="61">
        <v>3</v>
      </c>
      <c r="M3" s="61"/>
      <c r="N3" s="62"/>
      <c r="O3" s="83" t="s">
        <v>214</v>
      </c>
      <c r="P3" s="85">
        <v>43635.49155092592</v>
      </c>
      <c r="Q3" s="83" t="s">
        <v>215</v>
      </c>
      <c r="R3" s="87" t="s">
        <v>217</v>
      </c>
      <c r="S3" s="83" t="s">
        <v>218</v>
      </c>
      <c r="T3" s="83" t="s">
        <v>219</v>
      </c>
      <c r="U3" s="83"/>
      <c r="V3" s="87" t="s">
        <v>221</v>
      </c>
      <c r="W3" s="85">
        <v>43635.49155092592</v>
      </c>
      <c r="X3" s="87" t="s">
        <v>223</v>
      </c>
      <c r="Y3" s="83"/>
      <c r="Z3" s="83"/>
      <c r="AA3" s="89" t="s">
        <v>225</v>
      </c>
      <c r="AB3" s="83"/>
      <c r="AC3" s="83" t="b">
        <v>0</v>
      </c>
      <c r="AD3" s="83">
        <v>2</v>
      </c>
      <c r="AE3" s="89" t="s">
        <v>227</v>
      </c>
      <c r="AF3" s="83" t="b">
        <v>0</v>
      </c>
      <c r="AG3" s="83" t="s">
        <v>228</v>
      </c>
      <c r="AH3" s="83"/>
      <c r="AI3" s="89" t="s">
        <v>227</v>
      </c>
      <c r="AJ3" s="83" t="b">
        <v>0</v>
      </c>
      <c r="AK3" s="83">
        <v>2</v>
      </c>
      <c r="AL3" s="89" t="s">
        <v>227</v>
      </c>
      <c r="AM3" s="83" t="s">
        <v>229</v>
      </c>
      <c r="AN3" s="83" t="b">
        <v>0</v>
      </c>
      <c r="AO3" s="89" t="s">
        <v>225</v>
      </c>
      <c r="AP3" s="83" t="s">
        <v>176</v>
      </c>
      <c r="AQ3" s="83">
        <v>0</v>
      </c>
      <c r="AR3" s="83">
        <v>0</v>
      </c>
      <c r="AS3" s="83"/>
      <c r="AT3" s="83"/>
      <c r="AU3" s="83"/>
      <c r="AV3" s="83"/>
      <c r="AW3" s="83"/>
      <c r="AX3" s="83"/>
      <c r="AY3" s="83"/>
      <c r="AZ3" s="83"/>
      <c r="BA3">
        <v>1</v>
      </c>
      <c r="BB3" s="83" t="str">
        <f>REPLACE(INDEX(GroupVertices[Group],MATCH(Edges24[[#This Row],[Vertex 1]],GroupVertices[Vertex],0)),1,1,"")</f>
        <v>1</v>
      </c>
      <c r="BC3" s="83" t="str">
        <f>REPLACE(INDEX(GroupVertices[Group],MATCH(Edges24[[#This Row],[Vertex 2]],GroupVertices[Vertex],0)),1,1,"")</f>
        <v>1</v>
      </c>
      <c r="BD3" s="50">
        <v>1</v>
      </c>
      <c r="BE3" s="51">
        <v>2.9411764705882355</v>
      </c>
      <c r="BF3" s="50">
        <v>0</v>
      </c>
      <c r="BG3" s="51">
        <v>0</v>
      </c>
      <c r="BH3" s="50">
        <v>0</v>
      </c>
      <c r="BI3" s="51">
        <v>0</v>
      </c>
      <c r="BJ3" s="50">
        <v>33</v>
      </c>
      <c r="BK3" s="51">
        <v>97.05882352941177</v>
      </c>
      <c r="BL3" s="50">
        <v>34</v>
      </c>
    </row>
    <row r="4" spans="1:64" ht="15" customHeight="1">
      <c r="A4" s="82" t="s">
        <v>213</v>
      </c>
      <c r="B4" s="82" t="s">
        <v>212</v>
      </c>
      <c r="C4" s="52"/>
      <c r="D4" s="53"/>
      <c r="E4" s="65"/>
      <c r="F4" s="54"/>
      <c r="G4" s="52"/>
      <c r="H4" s="56"/>
      <c r="I4" s="55"/>
      <c r="J4" s="55"/>
      <c r="K4" s="35" t="s">
        <v>66</v>
      </c>
      <c r="L4" s="81">
        <v>4</v>
      </c>
      <c r="M4" s="81"/>
      <c r="N4" s="62"/>
      <c r="O4" s="84" t="s">
        <v>214</v>
      </c>
      <c r="P4" s="86">
        <v>43635.50126157407</v>
      </c>
      <c r="Q4" s="84" t="s">
        <v>216</v>
      </c>
      <c r="R4" s="84"/>
      <c r="S4" s="84"/>
      <c r="T4" s="84" t="s">
        <v>220</v>
      </c>
      <c r="U4" s="84"/>
      <c r="V4" s="88" t="s">
        <v>222</v>
      </c>
      <c r="W4" s="86">
        <v>43635.50126157407</v>
      </c>
      <c r="X4" s="88" t="s">
        <v>224</v>
      </c>
      <c r="Y4" s="84"/>
      <c r="Z4" s="84"/>
      <c r="AA4" s="90" t="s">
        <v>226</v>
      </c>
      <c r="AB4" s="84"/>
      <c r="AC4" s="84" t="b">
        <v>0</v>
      </c>
      <c r="AD4" s="84">
        <v>0</v>
      </c>
      <c r="AE4" s="90" t="s">
        <v>227</v>
      </c>
      <c r="AF4" s="84" t="b">
        <v>0</v>
      </c>
      <c r="AG4" s="84" t="s">
        <v>228</v>
      </c>
      <c r="AH4" s="84"/>
      <c r="AI4" s="90" t="s">
        <v>227</v>
      </c>
      <c r="AJ4" s="84" t="b">
        <v>0</v>
      </c>
      <c r="AK4" s="84">
        <v>2</v>
      </c>
      <c r="AL4" s="90" t="s">
        <v>225</v>
      </c>
      <c r="AM4" s="84" t="s">
        <v>229</v>
      </c>
      <c r="AN4" s="84" t="b">
        <v>0</v>
      </c>
      <c r="AO4" s="90" t="s">
        <v>225</v>
      </c>
      <c r="AP4" s="84" t="s">
        <v>176</v>
      </c>
      <c r="AQ4" s="84">
        <v>0</v>
      </c>
      <c r="AR4" s="84">
        <v>0</v>
      </c>
      <c r="AS4" s="84"/>
      <c r="AT4" s="84"/>
      <c r="AU4" s="84"/>
      <c r="AV4" s="84"/>
      <c r="AW4" s="84"/>
      <c r="AX4" s="84"/>
      <c r="AY4" s="84"/>
      <c r="AZ4" s="84"/>
      <c r="BA4">
        <v>1</v>
      </c>
      <c r="BB4" s="83" t="str">
        <f>REPLACE(INDEX(GroupVertices[Group],MATCH(Edges24[[#This Row],[Vertex 1]],GroupVertices[Vertex],0)),1,1,"")</f>
        <v>1</v>
      </c>
      <c r="BC4" s="83" t="str">
        <f>REPLACE(INDEX(GroupVertices[Group],MATCH(Edges24[[#This Row],[Vertex 2]],GroupVertices[Vertex],0)),1,1,"")</f>
        <v>1</v>
      </c>
      <c r="BD4" s="50">
        <v>1</v>
      </c>
      <c r="BE4" s="51">
        <v>4.545454545454546</v>
      </c>
      <c r="BF4" s="50">
        <v>0</v>
      </c>
      <c r="BG4" s="51">
        <v>0</v>
      </c>
      <c r="BH4" s="50">
        <v>0</v>
      </c>
      <c r="BI4" s="51">
        <v>0</v>
      </c>
      <c r="BJ4" s="50">
        <v>21</v>
      </c>
      <c r="BK4" s="51">
        <v>95.45454545454545</v>
      </c>
      <c r="BL4" s="50">
        <v>22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dkoding.in/business/tech-startup/bahrain-tops-list-of-startups-with-female-founders/"/>
    <hyperlink ref="V3" r:id="rId2" display="http://pbs.twimg.com/profile_images/1120949292456382464/GiOtVNMH_normal.jpg"/>
    <hyperlink ref="V4" r:id="rId3" display="http://pbs.twimg.com/profile_images/1040146321875845120/8DX37ldZ_normal.jpg"/>
    <hyperlink ref="X3" r:id="rId4" display="https://twitter.com/#!/iabhinavranjan/status/1141311623761498112"/>
    <hyperlink ref="X4" r:id="rId5" display="https://twitter.com/#!/kaistha_deepak/status/1141315142476369920"/>
  </hyperlinks>
  <printOptions/>
  <pageMargins left="0.7" right="0.7" top="0.75" bottom="0.75" header="0.3" footer="0.3"/>
  <pageSetup horizontalDpi="600" verticalDpi="600" orientation="portrait" r:id="rId9"/>
  <legacyDrawing r:id="rId7"/>
  <tableParts>
    <tablePart r:id="rId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420</v>
      </c>
      <c r="B1" s="13" t="s">
        <v>34</v>
      </c>
    </row>
    <row r="2" spans="1:2" ht="15">
      <c r="A2" s="108" t="s">
        <v>213</v>
      </c>
      <c r="B2" s="83">
        <v>0</v>
      </c>
    </row>
    <row r="3" spans="1:2" ht="15">
      <c r="A3" s="108" t="s">
        <v>212</v>
      </c>
      <c r="B3" s="8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8" t="s">
        <v>422</v>
      </c>
      <c r="B25" t="s">
        <v>421</v>
      </c>
    </row>
    <row r="26" spans="1:2" ht="15">
      <c r="A26" s="119">
        <v>43635.49155092592</v>
      </c>
      <c r="B26" s="3">
        <v>1</v>
      </c>
    </row>
    <row r="27" spans="1:2" ht="15">
      <c r="A27" s="119">
        <v>43635.50126157407</v>
      </c>
      <c r="B27" s="3">
        <v>1</v>
      </c>
    </row>
    <row r="28" spans="1:2" ht="15">
      <c r="A28" s="119" t="s">
        <v>423</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192</v>
      </c>
      <c r="AT2" s="13" t="s">
        <v>245</v>
      </c>
      <c r="AU2" s="13" t="s">
        <v>246</v>
      </c>
      <c r="AV2" s="13" t="s">
        <v>247</v>
      </c>
      <c r="AW2" s="13" t="s">
        <v>248</v>
      </c>
      <c r="AX2" s="13" t="s">
        <v>249</v>
      </c>
      <c r="AY2" s="13" t="s">
        <v>250</v>
      </c>
      <c r="AZ2" s="13" t="s">
        <v>309</v>
      </c>
      <c r="BA2" s="113" t="s">
        <v>380</v>
      </c>
      <c r="BB2" s="113" t="s">
        <v>381</v>
      </c>
      <c r="BC2" s="113" t="s">
        <v>382</v>
      </c>
      <c r="BD2" s="113" t="s">
        <v>383</v>
      </c>
      <c r="BE2" s="113" t="s">
        <v>384</v>
      </c>
      <c r="BF2" s="113" t="s">
        <v>385</v>
      </c>
      <c r="BG2" s="113" t="s">
        <v>386</v>
      </c>
      <c r="BH2" s="113" t="s">
        <v>388</v>
      </c>
      <c r="BI2" s="113" t="s">
        <v>389</v>
      </c>
      <c r="BJ2" s="113" t="s">
        <v>391</v>
      </c>
      <c r="BK2" s="113" t="s">
        <v>409</v>
      </c>
      <c r="BL2" s="113" t="s">
        <v>410</v>
      </c>
      <c r="BM2" s="113" t="s">
        <v>411</v>
      </c>
      <c r="BN2" s="113" t="s">
        <v>412</v>
      </c>
      <c r="BO2" s="113" t="s">
        <v>413</v>
      </c>
      <c r="BP2" s="113" t="s">
        <v>414</v>
      </c>
      <c r="BQ2" s="113" t="s">
        <v>415</v>
      </c>
      <c r="BR2" s="113" t="s">
        <v>416</v>
      </c>
      <c r="BS2" s="113" t="s">
        <v>418</v>
      </c>
      <c r="BT2" s="3"/>
      <c r="BU2" s="3"/>
    </row>
    <row r="3" spans="1:73" ht="15" customHeight="1">
      <c r="A3" s="49" t="s">
        <v>212</v>
      </c>
      <c r="B3" s="52"/>
      <c r="C3" s="52" t="s">
        <v>64</v>
      </c>
      <c r="D3" s="53">
        <v>162</v>
      </c>
      <c r="E3" s="54"/>
      <c r="F3" s="104" t="s">
        <v>221</v>
      </c>
      <c r="G3" s="52"/>
      <c r="H3" s="56" t="s">
        <v>212</v>
      </c>
      <c r="I3" s="55"/>
      <c r="J3" s="55"/>
      <c r="K3" s="106" t="s">
        <v>266</v>
      </c>
      <c r="L3" s="58">
        <v>1</v>
      </c>
      <c r="M3" s="59">
        <v>4999.5</v>
      </c>
      <c r="N3" s="59">
        <v>7322.796875</v>
      </c>
      <c r="O3" s="57"/>
      <c r="P3" s="60"/>
      <c r="Q3" s="60"/>
      <c r="R3" s="50"/>
      <c r="S3" s="50">
        <v>1</v>
      </c>
      <c r="T3" s="50">
        <v>1</v>
      </c>
      <c r="U3" s="51">
        <v>0</v>
      </c>
      <c r="V3" s="51">
        <v>1</v>
      </c>
      <c r="W3" s="51">
        <v>0.5</v>
      </c>
      <c r="X3" s="51">
        <v>0.999717</v>
      </c>
      <c r="Y3" s="51">
        <v>0</v>
      </c>
      <c r="Z3" s="51">
        <v>1</v>
      </c>
      <c r="AA3" s="61">
        <v>3</v>
      </c>
      <c r="AB3" s="61"/>
      <c r="AC3" s="62"/>
      <c r="AD3" s="83" t="s">
        <v>251</v>
      </c>
      <c r="AE3" s="83">
        <v>459</v>
      </c>
      <c r="AF3" s="83">
        <v>50</v>
      </c>
      <c r="AG3" s="83">
        <v>1612</v>
      </c>
      <c r="AH3" s="83">
        <v>1946</v>
      </c>
      <c r="AI3" s="83"/>
      <c r="AJ3" s="83" t="s">
        <v>253</v>
      </c>
      <c r="AK3" s="83" t="s">
        <v>255</v>
      </c>
      <c r="AL3" s="87" t="s">
        <v>257</v>
      </c>
      <c r="AM3" s="83"/>
      <c r="AN3" s="85">
        <v>40771.568078703705</v>
      </c>
      <c r="AO3" s="87" t="s">
        <v>259</v>
      </c>
      <c r="AP3" s="83" t="b">
        <v>0</v>
      </c>
      <c r="AQ3" s="83" t="b">
        <v>0</v>
      </c>
      <c r="AR3" s="83" t="b">
        <v>1</v>
      </c>
      <c r="AS3" s="83" t="s">
        <v>228</v>
      </c>
      <c r="AT3" s="83">
        <v>0</v>
      </c>
      <c r="AU3" s="87" t="s">
        <v>261</v>
      </c>
      <c r="AV3" s="83" t="b">
        <v>0</v>
      </c>
      <c r="AW3" s="83" t="s">
        <v>263</v>
      </c>
      <c r="AX3" s="87" t="s">
        <v>264</v>
      </c>
      <c r="AY3" s="83" t="s">
        <v>66</v>
      </c>
      <c r="AZ3" s="83" t="str">
        <f>REPLACE(INDEX(GroupVertices[Group],MATCH(Vertices[[#This Row],[Vertex]],GroupVertices[Vertex],0)),1,1,"")</f>
        <v>1</v>
      </c>
      <c r="BA3" s="50" t="s">
        <v>217</v>
      </c>
      <c r="BB3" s="50" t="s">
        <v>217</v>
      </c>
      <c r="BC3" s="50" t="s">
        <v>218</v>
      </c>
      <c r="BD3" s="50" t="s">
        <v>218</v>
      </c>
      <c r="BE3" s="50" t="s">
        <v>219</v>
      </c>
      <c r="BF3" s="50" t="s">
        <v>219</v>
      </c>
      <c r="BG3" s="114" t="s">
        <v>354</v>
      </c>
      <c r="BH3" s="114" t="s">
        <v>354</v>
      </c>
      <c r="BI3" s="114" t="s">
        <v>368</v>
      </c>
      <c r="BJ3" s="114" t="s">
        <v>368</v>
      </c>
      <c r="BK3" s="114">
        <v>1</v>
      </c>
      <c r="BL3" s="117">
        <v>2.9411764705882355</v>
      </c>
      <c r="BM3" s="114">
        <v>0</v>
      </c>
      <c r="BN3" s="117">
        <v>0</v>
      </c>
      <c r="BO3" s="114">
        <v>0</v>
      </c>
      <c r="BP3" s="117">
        <v>0</v>
      </c>
      <c r="BQ3" s="114">
        <v>33</v>
      </c>
      <c r="BR3" s="117">
        <v>97.05882352941177</v>
      </c>
      <c r="BS3" s="114">
        <v>34</v>
      </c>
      <c r="BT3" s="3"/>
      <c r="BU3" s="3"/>
    </row>
    <row r="4" spans="1:76" ht="15">
      <c r="A4" s="91" t="s">
        <v>213</v>
      </c>
      <c r="B4" s="92"/>
      <c r="C4" s="92" t="s">
        <v>64</v>
      </c>
      <c r="D4" s="93">
        <v>1000</v>
      </c>
      <c r="E4" s="94"/>
      <c r="F4" s="105" t="s">
        <v>222</v>
      </c>
      <c r="G4" s="92"/>
      <c r="H4" s="95" t="s">
        <v>213</v>
      </c>
      <c r="I4" s="96"/>
      <c r="J4" s="96"/>
      <c r="K4" s="107" t="s">
        <v>267</v>
      </c>
      <c r="L4" s="97">
        <v>1</v>
      </c>
      <c r="M4" s="98">
        <v>4999.5</v>
      </c>
      <c r="N4" s="98">
        <v>2676.202880859375</v>
      </c>
      <c r="O4" s="99"/>
      <c r="P4" s="100"/>
      <c r="Q4" s="100"/>
      <c r="R4" s="101"/>
      <c r="S4" s="50">
        <v>1</v>
      </c>
      <c r="T4" s="50">
        <v>1</v>
      </c>
      <c r="U4" s="51">
        <v>0</v>
      </c>
      <c r="V4" s="51">
        <v>1</v>
      </c>
      <c r="W4" s="51">
        <v>0.5</v>
      </c>
      <c r="X4" s="51">
        <v>0.999717</v>
      </c>
      <c r="Y4" s="51">
        <v>0</v>
      </c>
      <c r="Z4" s="51">
        <v>1</v>
      </c>
      <c r="AA4" s="102">
        <v>4</v>
      </c>
      <c r="AB4" s="102"/>
      <c r="AC4" s="103"/>
      <c r="AD4" s="83" t="s">
        <v>252</v>
      </c>
      <c r="AE4" s="83">
        <v>4690</v>
      </c>
      <c r="AF4" s="83">
        <v>6217</v>
      </c>
      <c r="AG4" s="83">
        <v>7610</v>
      </c>
      <c r="AH4" s="83">
        <v>15380</v>
      </c>
      <c r="AI4" s="83"/>
      <c r="AJ4" s="83" t="s">
        <v>254</v>
      </c>
      <c r="AK4" s="83" t="s">
        <v>256</v>
      </c>
      <c r="AL4" s="87" t="s">
        <v>258</v>
      </c>
      <c r="AM4" s="83"/>
      <c r="AN4" s="85">
        <v>42890.42616898148</v>
      </c>
      <c r="AO4" s="87" t="s">
        <v>260</v>
      </c>
      <c r="AP4" s="83" t="b">
        <v>0</v>
      </c>
      <c r="AQ4" s="83" t="b">
        <v>0</v>
      </c>
      <c r="AR4" s="83" t="b">
        <v>1</v>
      </c>
      <c r="AS4" s="83" t="s">
        <v>228</v>
      </c>
      <c r="AT4" s="83">
        <v>19</v>
      </c>
      <c r="AU4" s="87" t="s">
        <v>262</v>
      </c>
      <c r="AV4" s="83" t="b">
        <v>0</v>
      </c>
      <c r="AW4" s="83" t="s">
        <v>263</v>
      </c>
      <c r="AX4" s="87" t="s">
        <v>265</v>
      </c>
      <c r="AY4" s="83" t="s">
        <v>66</v>
      </c>
      <c r="AZ4" s="83" t="str">
        <f>REPLACE(INDEX(GroupVertices[Group],MATCH(Vertices[[#This Row],[Vertex]],GroupVertices[Vertex],0)),1,1,"")</f>
        <v>1</v>
      </c>
      <c r="BA4" s="50"/>
      <c r="BB4" s="50"/>
      <c r="BC4" s="50"/>
      <c r="BD4" s="50"/>
      <c r="BE4" s="50" t="s">
        <v>220</v>
      </c>
      <c r="BF4" s="50" t="s">
        <v>220</v>
      </c>
      <c r="BG4" s="114" t="s">
        <v>387</v>
      </c>
      <c r="BH4" s="114" t="s">
        <v>387</v>
      </c>
      <c r="BI4" s="114" t="s">
        <v>390</v>
      </c>
      <c r="BJ4" s="114" t="s">
        <v>390</v>
      </c>
      <c r="BK4" s="114">
        <v>1</v>
      </c>
      <c r="BL4" s="117">
        <v>4.545454545454546</v>
      </c>
      <c r="BM4" s="114">
        <v>0</v>
      </c>
      <c r="BN4" s="117">
        <v>0</v>
      </c>
      <c r="BO4" s="114">
        <v>0</v>
      </c>
      <c r="BP4" s="117">
        <v>0</v>
      </c>
      <c r="BQ4" s="114">
        <v>21</v>
      </c>
      <c r="BR4" s="117">
        <v>95.45454545454545</v>
      </c>
      <c r="BS4" s="114">
        <v>22</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s://t.co/wkeAeeqXIV"/>
    <hyperlink ref="AL4" r:id="rId2" display="https://t.co/HBhzfoGNjG"/>
    <hyperlink ref="AO3" r:id="rId3" display="https://pbs.twimg.com/profile_banners/356187109/1556644100"/>
    <hyperlink ref="AO4" r:id="rId4" display="https://pbs.twimg.com/profile_banners/871308968420704258/1559667322"/>
    <hyperlink ref="AU3" r:id="rId5" display="http://abs.twimg.com/images/themes/theme19/bg.gif"/>
    <hyperlink ref="AU4" r:id="rId6" display="http://abs.twimg.com/images/themes/theme1/bg.png"/>
    <hyperlink ref="F3" r:id="rId7" display="http://pbs.twimg.com/profile_images/1120949292456382464/GiOtVNMH_normal.jpg"/>
    <hyperlink ref="F4" r:id="rId8" display="http://pbs.twimg.com/profile_images/1040146321875845120/8DX37ldZ_normal.jpg"/>
    <hyperlink ref="AX3" r:id="rId9" display="https://twitter.com/iabhinavranjan"/>
    <hyperlink ref="AX4" r:id="rId10" display="https://twitter.com/kaistha_deepak"/>
  </hyperlinks>
  <printOptions/>
  <pageMargins left="0.7" right="0.7" top="0.75" bottom="0.75" header="0.3" footer="0.3"/>
  <pageSetup horizontalDpi="600" verticalDpi="600" orientation="portrait" r:id="rId14"/>
  <legacyDrawing r:id="rId12"/>
  <tableParts>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324</v>
      </c>
      <c r="Z2" s="13" t="s">
        <v>327</v>
      </c>
      <c r="AA2" s="13" t="s">
        <v>336</v>
      </c>
      <c r="AB2" s="13" t="s">
        <v>353</v>
      </c>
      <c r="AC2" s="13" t="s">
        <v>367</v>
      </c>
      <c r="AD2" s="13" t="s">
        <v>373</v>
      </c>
      <c r="AE2" s="13" t="s">
        <v>374</v>
      </c>
      <c r="AF2" s="13" t="s">
        <v>378</v>
      </c>
      <c r="AG2" s="67" t="s">
        <v>409</v>
      </c>
      <c r="AH2" s="67" t="s">
        <v>410</v>
      </c>
      <c r="AI2" s="67" t="s">
        <v>411</v>
      </c>
      <c r="AJ2" s="67" t="s">
        <v>412</v>
      </c>
      <c r="AK2" s="67" t="s">
        <v>413</v>
      </c>
      <c r="AL2" s="67" t="s">
        <v>414</v>
      </c>
      <c r="AM2" s="67" t="s">
        <v>415</v>
      </c>
      <c r="AN2" s="67" t="s">
        <v>416</v>
      </c>
      <c r="AO2" s="67" t="s">
        <v>419</v>
      </c>
    </row>
    <row r="3" spans="1:41" ht="15">
      <c r="A3" s="82" t="s">
        <v>307</v>
      </c>
      <c r="B3" s="109" t="s">
        <v>308</v>
      </c>
      <c r="C3" s="109" t="s">
        <v>56</v>
      </c>
      <c r="D3" s="14"/>
      <c r="E3" s="14"/>
      <c r="F3" s="15" t="s">
        <v>425</v>
      </c>
      <c r="G3" s="77"/>
      <c r="H3" s="77"/>
      <c r="I3" s="63">
        <v>3</v>
      </c>
      <c r="J3" s="63"/>
      <c r="K3" s="50">
        <v>2</v>
      </c>
      <c r="L3" s="50">
        <v>2</v>
      </c>
      <c r="M3" s="50">
        <v>0</v>
      </c>
      <c r="N3" s="50">
        <v>2</v>
      </c>
      <c r="O3" s="50">
        <v>0</v>
      </c>
      <c r="P3" s="51">
        <v>1</v>
      </c>
      <c r="Q3" s="51">
        <v>1</v>
      </c>
      <c r="R3" s="50">
        <v>1</v>
      </c>
      <c r="S3" s="50">
        <v>0</v>
      </c>
      <c r="T3" s="50">
        <v>2</v>
      </c>
      <c r="U3" s="50">
        <v>2</v>
      </c>
      <c r="V3" s="50">
        <v>1</v>
      </c>
      <c r="W3" s="51">
        <v>0.5</v>
      </c>
      <c r="X3" s="51">
        <v>1</v>
      </c>
      <c r="Y3" s="83" t="s">
        <v>217</v>
      </c>
      <c r="Z3" s="83" t="s">
        <v>218</v>
      </c>
      <c r="AA3" s="83" t="s">
        <v>219</v>
      </c>
      <c r="AB3" s="89" t="s">
        <v>354</v>
      </c>
      <c r="AC3" s="89" t="s">
        <v>368</v>
      </c>
      <c r="AD3" s="89"/>
      <c r="AE3" s="89" t="s">
        <v>375</v>
      </c>
      <c r="AF3" s="89" t="s">
        <v>379</v>
      </c>
      <c r="AG3" s="114">
        <v>2</v>
      </c>
      <c r="AH3" s="117">
        <v>3.5714285714285716</v>
      </c>
      <c r="AI3" s="114">
        <v>0</v>
      </c>
      <c r="AJ3" s="117">
        <v>0</v>
      </c>
      <c r="AK3" s="114">
        <v>0</v>
      </c>
      <c r="AL3" s="117">
        <v>0</v>
      </c>
      <c r="AM3" s="114">
        <v>54</v>
      </c>
      <c r="AN3" s="117">
        <v>96.42857142857143</v>
      </c>
      <c r="AO3" s="114">
        <v>56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307</v>
      </c>
      <c r="B2" s="89" t="s">
        <v>213</v>
      </c>
      <c r="C2" s="83">
        <f>VLOOKUP(GroupVertices[[#This Row],[Vertex]],Vertices[],MATCH("ID",Vertices[[#Headers],[Vertex]:[Vertex Content Word Count]],0),FALSE)</f>
        <v>4</v>
      </c>
    </row>
    <row r="3" spans="1:3" ht="15">
      <c r="A3" s="83" t="s">
        <v>307</v>
      </c>
      <c r="B3" s="89" t="s">
        <v>212</v>
      </c>
      <c r="C3"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315</v>
      </c>
      <c r="B2" s="35" t="s">
        <v>268</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2"/>
      <c r="B3" s="112"/>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0.5</v>
      </c>
      <c r="O3" s="41">
        <f>COUNTIF(Vertices[Eigenvector Centrality],"&gt;= "&amp;N3)-COUNTIF(Vertices[Eigenvector Centrality],"&gt;="&amp;N4)</f>
        <v>0</v>
      </c>
      <c r="P3" s="40">
        <f aca="true" t="shared" si="7" ref="P3:P26">P2+($P$57-$P$2)/BinDivisor</f>
        <v>0.999717</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316</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2</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2"/>
      <c r="B13" s="112"/>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2"/>
      <c r="B15" s="112"/>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v>1</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v>1</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2"/>
      <c r="B18" s="112"/>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2</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2"/>
      <c r="B23" s="112"/>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1</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0.5</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2"/>
      <c r="B26" s="112"/>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1</v>
      </c>
      <c r="D27" s="33"/>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317</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0.5</v>
      </c>
      <c r="O28" s="41">
        <f>COUNTIF(Vertices[Eigenvector Centrality],"&gt;= "&amp;N28)-COUNTIF(Vertices[Eigenvector Centrality],"&gt;="&amp;N40)</f>
        <v>0</v>
      </c>
      <c r="P28" s="40">
        <f>P26+($P$57-$P$2)/BinDivisor</f>
        <v>0.999717</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12"/>
      <c r="B29" s="11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318</v>
      </c>
      <c r="B30" s="35" t="s">
        <v>319</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0.5</v>
      </c>
      <c r="O40" s="39">
        <f>COUNTIF(Vertices[Eigenvector Centrality],"&gt;= "&amp;N40)-COUNTIF(Vertices[Eigenvector Centrality],"&gt;="&amp;N41)</f>
        <v>0</v>
      </c>
      <c r="P40" s="38">
        <f>P28+($P$57-$P$2)/BinDivisor</f>
        <v>0.999717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0.5</v>
      </c>
      <c r="O41" s="41">
        <f>COUNTIF(Vertices[Eigenvector Centrality],"&gt;= "&amp;N41)-COUNTIF(Vertices[Eigenvector Centrality],"&gt;="&amp;N42)</f>
        <v>0</v>
      </c>
      <c r="P41" s="40">
        <f aca="true" t="shared" si="16" ref="P41:P56">P40+($P$57-$P$2)/BinDivisor</f>
        <v>0.999717</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v>
      </c>
      <c r="O42" s="39">
        <f>COUNTIF(Vertices[Eigenvector Centrality],"&gt;= "&amp;N42)-COUNTIF(Vertices[Eigenvector Centrality],"&gt;="&amp;N43)</f>
        <v>0</v>
      </c>
      <c r="P42" s="38">
        <f t="shared" si="16"/>
        <v>0.999717</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v>
      </c>
      <c r="O43" s="41">
        <f>COUNTIF(Vertices[Eigenvector Centrality],"&gt;= "&amp;N43)-COUNTIF(Vertices[Eigenvector Centrality],"&gt;="&amp;N44)</f>
        <v>0</v>
      </c>
      <c r="P43" s="40">
        <f t="shared" si="16"/>
        <v>0.999717</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v>
      </c>
      <c r="O49" s="41">
        <f>COUNTIF(Vertices[Eigenvector Centrality],"&gt;= "&amp;N49)-COUNTIF(Vertices[Eigenvector Centrality],"&gt;="&amp;N50)</f>
        <v>0</v>
      </c>
      <c r="P49" s="40">
        <f t="shared" si="16"/>
        <v>0.999717</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v>
      </c>
      <c r="O50" s="39">
        <f>COUNTIF(Vertices[Eigenvector Centrality],"&gt;= "&amp;N50)-COUNTIF(Vertices[Eigenvector Centrality],"&gt;="&amp;N51)</f>
        <v>0</v>
      </c>
      <c r="P50" s="38">
        <f t="shared" si="16"/>
        <v>0.999717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v>
      </c>
      <c r="O51" s="41">
        <f>COUNTIF(Vertices[Eigenvector Centrality],"&gt;= "&amp;N51)-COUNTIF(Vertices[Eigenvector Centrality],"&gt;="&amp;N52)</f>
        <v>0</v>
      </c>
      <c r="P51" s="40">
        <f t="shared" si="16"/>
        <v>0.999717</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v>
      </c>
      <c r="O52" s="39">
        <f>COUNTIF(Vertices[Eigenvector Centrality],"&gt;= "&amp;N52)-COUNTIF(Vertices[Eigenvector Centrality],"&gt;="&amp;N53)</f>
        <v>0</v>
      </c>
      <c r="P52" s="38">
        <f t="shared" si="16"/>
        <v>0.999717</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v>
      </c>
      <c r="O53" s="41">
        <f>COUNTIF(Vertices[Eigenvector Centrality],"&gt;= "&amp;N53)-COUNTIF(Vertices[Eigenvector Centrality],"&gt;="&amp;N54)</f>
        <v>0</v>
      </c>
      <c r="P53" s="40">
        <f t="shared" si="16"/>
        <v>0.999717</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v>
      </c>
      <c r="O54" s="39">
        <f>COUNTIF(Vertices[Eigenvector Centrality],"&gt;= "&amp;N54)-COUNTIF(Vertices[Eigenvector Centrality],"&gt;="&amp;N55)</f>
        <v>0</v>
      </c>
      <c r="P54" s="38">
        <f t="shared" si="16"/>
        <v>0.999717</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v>
      </c>
      <c r="O55" s="41">
        <f>COUNTIF(Vertices[Eigenvector Centrality],"&gt;= "&amp;N55)-COUNTIF(Vertices[Eigenvector Centrality],"&gt;="&amp;N56)</f>
        <v>0</v>
      </c>
      <c r="P55" s="40">
        <f t="shared" si="16"/>
        <v>0.999717</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v>
      </c>
      <c r="O56" s="39">
        <f>COUNTIF(Vertices[Eigenvector Centrality],"&gt;= "&amp;N56)-COUNTIF(Vertices[Eigenvector Centrality],"&gt;="&amp;N57)</f>
        <v>0</v>
      </c>
      <c r="P56" s="38">
        <f t="shared" si="16"/>
        <v>0.999717</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2</v>
      </c>
      <c r="H57" s="42">
        <f>MAX(Vertices[Out-Degree])</f>
        <v>1</v>
      </c>
      <c r="I57" s="43">
        <f>COUNTIF(Vertices[Out-Degree],"&gt;= "&amp;H57)-COUNTIF(Vertices[Out-Degree],"&gt;="&amp;H58)</f>
        <v>2</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0.5</v>
      </c>
      <c r="O57" s="43">
        <f>COUNTIF(Vertices[Eigenvector Centrality],"&gt;= "&amp;N57)-COUNTIF(Vertices[Eigenvector Centrality],"&gt;="&amp;N58)</f>
        <v>2</v>
      </c>
      <c r="P57" s="42">
        <f>MAX(Vertices[PageRank])</f>
        <v>0.999717</v>
      </c>
      <c r="Q57" s="43">
        <f>COUNTIF(Vertices[PageRank],"&gt;= "&amp;P57)-COUNTIF(Vertices[PageRank],"&gt;="&amp;P58)</f>
        <v>2</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0.5</v>
      </c>
    </row>
    <row r="126" spans="1:2" ht="15">
      <c r="A126" s="34" t="s">
        <v>113</v>
      </c>
      <c r="B126" s="48">
        <f>IF(COUNT(Vertices[Eigenvector Centrality])&gt;0,N57,NoMetricMessage)</f>
        <v>0.5</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0.999717</v>
      </c>
    </row>
    <row r="140" spans="1:2" ht="15">
      <c r="A140" s="34" t="s">
        <v>141</v>
      </c>
      <c r="B140" s="48">
        <f>IF(COUNT(Vertices[PageRank])&gt;0,P57,NoMetricMessage)</f>
        <v>0.999717</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270</v>
      </c>
      <c r="K7" s="13" t="s">
        <v>271</v>
      </c>
    </row>
    <row r="8" spans="1:11" ht="409.5">
      <c r="A8"/>
      <c r="B8">
        <v>2</v>
      </c>
      <c r="C8">
        <v>2</v>
      </c>
      <c r="D8" t="s">
        <v>61</v>
      </c>
      <c r="E8" t="s">
        <v>61</v>
      </c>
      <c r="H8" t="s">
        <v>73</v>
      </c>
      <c r="J8" t="s">
        <v>272</v>
      </c>
      <c r="K8" s="13" t="s">
        <v>273</v>
      </c>
    </row>
    <row r="9" spans="1:11" ht="409.5">
      <c r="A9"/>
      <c r="B9">
        <v>3</v>
      </c>
      <c r="C9">
        <v>4</v>
      </c>
      <c r="D9" t="s">
        <v>62</v>
      </c>
      <c r="E9" t="s">
        <v>62</v>
      </c>
      <c r="H9" t="s">
        <v>74</v>
      </c>
      <c r="J9" t="s">
        <v>274</v>
      </c>
      <c r="K9" s="13" t="s">
        <v>275</v>
      </c>
    </row>
    <row r="10" spans="1:11" ht="409.5">
      <c r="A10"/>
      <c r="B10">
        <v>4</v>
      </c>
      <c r="D10" t="s">
        <v>63</v>
      </c>
      <c r="E10" t="s">
        <v>63</v>
      </c>
      <c r="H10" t="s">
        <v>75</v>
      </c>
      <c r="J10" t="s">
        <v>276</v>
      </c>
      <c r="K10" s="13" t="s">
        <v>277</v>
      </c>
    </row>
    <row r="11" spans="1:11" ht="15">
      <c r="A11"/>
      <c r="B11">
        <v>5</v>
      </c>
      <c r="D11" t="s">
        <v>46</v>
      </c>
      <c r="E11">
        <v>1</v>
      </c>
      <c r="H11" t="s">
        <v>76</v>
      </c>
      <c r="J11" t="s">
        <v>278</v>
      </c>
      <c r="K11" t="s">
        <v>279</v>
      </c>
    </row>
    <row r="12" spans="1:11" ht="15">
      <c r="A12"/>
      <c r="B12"/>
      <c r="D12" t="s">
        <v>64</v>
      </c>
      <c r="E12">
        <v>2</v>
      </c>
      <c r="H12">
        <v>0</v>
      </c>
      <c r="J12" t="s">
        <v>280</v>
      </c>
      <c r="K12" t="s">
        <v>281</v>
      </c>
    </row>
    <row r="13" spans="1:11" ht="15">
      <c r="A13"/>
      <c r="B13"/>
      <c r="D13">
        <v>1</v>
      </c>
      <c r="E13">
        <v>3</v>
      </c>
      <c r="H13">
        <v>1</v>
      </c>
      <c r="J13" t="s">
        <v>282</v>
      </c>
      <c r="K13" t="s">
        <v>283</v>
      </c>
    </row>
    <row r="14" spans="4:11" ht="15">
      <c r="D14">
        <v>2</v>
      </c>
      <c r="E14">
        <v>4</v>
      </c>
      <c r="H14">
        <v>2</v>
      </c>
      <c r="J14" t="s">
        <v>284</v>
      </c>
      <c r="K14" t="s">
        <v>285</v>
      </c>
    </row>
    <row r="15" spans="4:11" ht="15">
      <c r="D15">
        <v>3</v>
      </c>
      <c r="E15">
        <v>5</v>
      </c>
      <c r="H15">
        <v>3</v>
      </c>
      <c r="J15" t="s">
        <v>286</v>
      </c>
      <c r="K15" t="s">
        <v>287</v>
      </c>
    </row>
    <row r="16" spans="4:11" ht="15">
      <c r="D16">
        <v>4</v>
      </c>
      <c r="E16">
        <v>6</v>
      </c>
      <c r="H16">
        <v>4</v>
      </c>
      <c r="J16" t="s">
        <v>288</v>
      </c>
      <c r="K16" t="s">
        <v>289</v>
      </c>
    </row>
    <row r="17" spans="4:11" ht="15">
      <c r="D17">
        <v>5</v>
      </c>
      <c r="E17">
        <v>7</v>
      </c>
      <c r="H17">
        <v>5</v>
      </c>
      <c r="J17" t="s">
        <v>290</v>
      </c>
      <c r="K17" t="s">
        <v>291</v>
      </c>
    </row>
    <row r="18" spans="4:11" ht="15">
      <c r="D18">
        <v>6</v>
      </c>
      <c r="E18">
        <v>8</v>
      </c>
      <c r="H18">
        <v>6</v>
      </c>
      <c r="J18" t="s">
        <v>292</v>
      </c>
      <c r="K18" t="s">
        <v>293</v>
      </c>
    </row>
    <row r="19" spans="4:11" ht="15">
      <c r="D19">
        <v>7</v>
      </c>
      <c r="E19">
        <v>9</v>
      </c>
      <c r="H19">
        <v>7</v>
      </c>
      <c r="J19" t="s">
        <v>294</v>
      </c>
      <c r="K19" t="s">
        <v>295</v>
      </c>
    </row>
    <row r="20" spans="4:11" ht="15">
      <c r="D20">
        <v>8</v>
      </c>
      <c r="H20">
        <v>8</v>
      </c>
      <c r="J20" t="s">
        <v>296</v>
      </c>
      <c r="K20" t="s">
        <v>297</v>
      </c>
    </row>
    <row r="21" spans="4:11" ht="409.5">
      <c r="D21">
        <v>9</v>
      </c>
      <c r="H21">
        <v>9</v>
      </c>
      <c r="J21" t="s">
        <v>298</v>
      </c>
      <c r="K21" s="13" t="s">
        <v>299</v>
      </c>
    </row>
    <row r="22" spans="4:11" ht="409.5">
      <c r="D22">
        <v>10</v>
      </c>
      <c r="J22" t="s">
        <v>300</v>
      </c>
      <c r="K22" s="13" t="s">
        <v>301</v>
      </c>
    </row>
    <row r="23" spans="4:11" ht="409.5">
      <c r="D23">
        <v>11</v>
      </c>
      <c r="J23" t="s">
        <v>302</v>
      </c>
      <c r="K23" s="13" t="s">
        <v>303</v>
      </c>
    </row>
    <row r="24" spans="10:11" ht="409.5">
      <c r="J24" t="s">
        <v>304</v>
      </c>
      <c r="K24" s="13" t="s">
        <v>428</v>
      </c>
    </row>
    <row r="25" spans="10:11" ht="15">
      <c r="J25" t="s">
        <v>305</v>
      </c>
      <c r="K25" t="b">
        <v>0</v>
      </c>
    </row>
    <row r="26" spans="10:11" ht="15">
      <c r="J26" t="s">
        <v>426</v>
      </c>
      <c r="K26" t="s">
        <v>427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312</v>
      </c>
      <c r="B2" s="111" t="s">
        <v>313</v>
      </c>
      <c r="C2" s="67" t="s">
        <v>314</v>
      </c>
    </row>
    <row r="3" spans="1:3" ht="15">
      <c r="A3" s="110" t="s">
        <v>307</v>
      </c>
      <c r="B3" s="110" t="s">
        <v>307</v>
      </c>
      <c r="C3" s="35">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320</v>
      </c>
      <c r="B1" s="13" t="s">
        <v>321</v>
      </c>
      <c r="C1" s="13" t="s">
        <v>322</v>
      </c>
      <c r="D1" s="13" t="s">
        <v>323</v>
      </c>
    </row>
    <row r="2" spans="1:4" ht="15">
      <c r="A2" s="87" t="s">
        <v>217</v>
      </c>
      <c r="B2" s="83">
        <v>1</v>
      </c>
      <c r="C2" s="87" t="s">
        <v>217</v>
      </c>
      <c r="D2" s="83">
        <v>1</v>
      </c>
    </row>
    <row r="5" spans="1:4" ht="15" customHeight="1">
      <c r="A5" s="13" t="s">
        <v>325</v>
      </c>
      <c r="B5" s="13" t="s">
        <v>321</v>
      </c>
      <c r="C5" s="13" t="s">
        <v>326</v>
      </c>
      <c r="D5" s="13" t="s">
        <v>323</v>
      </c>
    </row>
    <row r="6" spans="1:4" ht="15">
      <c r="A6" s="83" t="s">
        <v>218</v>
      </c>
      <c r="B6" s="83">
        <v>1</v>
      </c>
      <c r="C6" s="83" t="s">
        <v>218</v>
      </c>
      <c r="D6" s="83">
        <v>1</v>
      </c>
    </row>
    <row r="9" spans="1:4" ht="15" customHeight="1">
      <c r="A9" s="13" t="s">
        <v>328</v>
      </c>
      <c r="B9" s="13" t="s">
        <v>321</v>
      </c>
      <c r="C9" s="13" t="s">
        <v>335</v>
      </c>
      <c r="D9" s="13" t="s">
        <v>323</v>
      </c>
    </row>
    <row r="10" spans="1:4" ht="15">
      <c r="A10" s="83" t="s">
        <v>329</v>
      </c>
      <c r="B10" s="83">
        <v>2</v>
      </c>
      <c r="C10" s="83" t="s">
        <v>329</v>
      </c>
      <c r="D10" s="83">
        <v>2</v>
      </c>
    </row>
    <row r="11" spans="1:4" ht="15">
      <c r="A11" s="83" t="s">
        <v>330</v>
      </c>
      <c r="B11" s="83">
        <v>2</v>
      </c>
      <c r="C11" s="83" t="s">
        <v>330</v>
      </c>
      <c r="D11" s="83">
        <v>2</v>
      </c>
    </row>
    <row r="12" spans="1:4" ht="15">
      <c r="A12" s="83" t="s">
        <v>331</v>
      </c>
      <c r="B12" s="83">
        <v>1</v>
      </c>
      <c r="C12" s="83" t="s">
        <v>331</v>
      </c>
      <c r="D12" s="83">
        <v>1</v>
      </c>
    </row>
    <row r="13" spans="1:4" ht="15">
      <c r="A13" s="83" t="s">
        <v>332</v>
      </c>
      <c r="B13" s="83">
        <v>1</v>
      </c>
      <c r="C13" s="83" t="s">
        <v>332</v>
      </c>
      <c r="D13" s="83">
        <v>1</v>
      </c>
    </row>
    <row r="14" spans="1:4" ht="15">
      <c r="A14" s="83" t="s">
        <v>333</v>
      </c>
      <c r="B14" s="83">
        <v>1</v>
      </c>
      <c r="C14" s="83" t="s">
        <v>333</v>
      </c>
      <c r="D14" s="83">
        <v>1</v>
      </c>
    </row>
    <row r="15" spans="1:4" ht="15">
      <c r="A15" s="83" t="s">
        <v>334</v>
      </c>
      <c r="B15" s="83">
        <v>1</v>
      </c>
      <c r="C15" s="83" t="s">
        <v>334</v>
      </c>
      <c r="D15" s="83">
        <v>1</v>
      </c>
    </row>
    <row r="18" spans="1:4" ht="15" customHeight="1">
      <c r="A18" s="13" t="s">
        <v>337</v>
      </c>
      <c r="B18" s="13" t="s">
        <v>321</v>
      </c>
      <c r="C18" s="13" t="s">
        <v>347</v>
      </c>
      <c r="D18" s="13" t="s">
        <v>323</v>
      </c>
    </row>
    <row r="19" spans="1:4" ht="15">
      <c r="A19" s="89" t="s">
        <v>338</v>
      </c>
      <c r="B19" s="89">
        <v>2</v>
      </c>
      <c r="C19" s="89" t="s">
        <v>343</v>
      </c>
      <c r="D19" s="89">
        <v>2</v>
      </c>
    </row>
    <row r="20" spans="1:4" ht="15">
      <c r="A20" s="89" t="s">
        <v>339</v>
      </c>
      <c r="B20" s="89">
        <v>0</v>
      </c>
      <c r="C20" s="89" t="s">
        <v>344</v>
      </c>
      <c r="D20" s="89">
        <v>2</v>
      </c>
    </row>
    <row r="21" spans="1:4" ht="15">
      <c r="A21" s="89" t="s">
        <v>340</v>
      </c>
      <c r="B21" s="89">
        <v>0</v>
      </c>
      <c r="C21" s="89" t="s">
        <v>345</v>
      </c>
      <c r="D21" s="89">
        <v>2</v>
      </c>
    </row>
    <row r="22" spans="1:4" ht="15">
      <c r="A22" s="89" t="s">
        <v>341</v>
      </c>
      <c r="B22" s="89">
        <v>54</v>
      </c>
      <c r="C22" s="89" t="s">
        <v>346</v>
      </c>
      <c r="D22" s="89">
        <v>2</v>
      </c>
    </row>
    <row r="23" spans="1:4" ht="15">
      <c r="A23" s="89" t="s">
        <v>342</v>
      </c>
      <c r="B23" s="89">
        <v>56</v>
      </c>
      <c r="C23" s="89" t="s">
        <v>331</v>
      </c>
      <c r="D23" s="89">
        <v>2</v>
      </c>
    </row>
    <row r="24" spans="1:4" ht="15">
      <c r="A24" s="89" t="s">
        <v>343</v>
      </c>
      <c r="B24" s="89">
        <v>2</v>
      </c>
      <c r="C24" s="89" t="s">
        <v>348</v>
      </c>
      <c r="D24" s="89">
        <v>2</v>
      </c>
    </row>
    <row r="25" spans="1:4" ht="15">
      <c r="A25" s="89" t="s">
        <v>344</v>
      </c>
      <c r="B25" s="89">
        <v>2</v>
      </c>
      <c r="C25" s="89" t="s">
        <v>349</v>
      </c>
      <c r="D25" s="89">
        <v>2</v>
      </c>
    </row>
    <row r="26" spans="1:4" ht="15">
      <c r="A26" s="89" t="s">
        <v>345</v>
      </c>
      <c r="B26" s="89">
        <v>2</v>
      </c>
      <c r="C26" s="89" t="s">
        <v>350</v>
      </c>
      <c r="D26" s="89">
        <v>2</v>
      </c>
    </row>
    <row r="27" spans="1:4" ht="15">
      <c r="A27" s="89" t="s">
        <v>346</v>
      </c>
      <c r="B27" s="89">
        <v>2</v>
      </c>
      <c r="C27" s="89" t="s">
        <v>351</v>
      </c>
      <c r="D27" s="89">
        <v>2</v>
      </c>
    </row>
    <row r="28" spans="1:4" ht="15">
      <c r="A28" s="89" t="s">
        <v>331</v>
      </c>
      <c r="B28" s="89">
        <v>2</v>
      </c>
      <c r="C28" s="89" t="s">
        <v>352</v>
      </c>
      <c r="D28" s="89">
        <v>2</v>
      </c>
    </row>
    <row r="31" spans="1:4" ht="15" customHeight="1">
      <c r="A31" s="13" t="s">
        <v>355</v>
      </c>
      <c r="B31" s="13" t="s">
        <v>321</v>
      </c>
      <c r="C31" s="13" t="s">
        <v>366</v>
      </c>
      <c r="D31" s="13" t="s">
        <v>323</v>
      </c>
    </row>
    <row r="32" spans="1:4" ht="15">
      <c r="A32" s="89" t="s">
        <v>356</v>
      </c>
      <c r="B32" s="89">
        <v>2</v>
      </c>
      <c r="C32" s="89" t="s">
        <v>356</v>
      </c>
      <c r="D32" s="89">
        <v>2</v>
      </c>
    </row>
    <row r="33" spans="1:4" ht="15">
      <c r="A33" s="89" t="s">
        <v>357</v>
      </c>
      <c r="B33" s="89">
        <v>2</v>
      </c>
      <c r="C33" s="89" t="s">
        <v>357</v>
      </c>
      <c r="D33" s="89">
        <v>2</v>
      </c>
    </row>
    <row r="34" spans="1:4" ht="15">
      <c r="A34" s="89" t="s">
        <v>358</v>
      </c>
      <c r="B34" s="89">
        <v>2</v>
      </c>
      <c r="C34" s="89" t="s">
        <v>358</v>
      </c>
      <c r="D34" s="89">
        <v>2</v>
      </c>
    </row>
    <row r="35" spans="1:4" ht="15">
      <c r="A35" s="89" t="s">
        <v>359</v>
      </c>
      <c r="B35" s="89">
        <v>2</v>
      </c>
      <c r="C35" s="89" t="s">
        <v>359</v>
      </c>
      <c r="D35" s="89">
        <v>2</v>
      </c>
    </row>
    <row r="36" spans="1:4" ht="15">
      <c r="A36" s="89" t="s">
        <v>360</v>
      </c>
      <c r="B36" s="89">
        <v>2</v>
      </c>
      <c r="C36" s="89" t="s">
        <v>360</v>
      </c>
      <c r="D36" s="89">
        <v>2</v>
      </c>
    </row>
    <row r="37" spans="1:4" ht="15">
      <c r="A37" s="89" t="s">
        <v>361</v>
      </c>
      <c r="B37" s="89">
        <v>2</v>
      </c>
      <c r="C37" s="89" t="s">
        <v>361</v>
      </c>
      <c r="D37" s="89">
        <v>2</v>
      </c>
    </row>
    <row r="38" spans="1:4" ht="15">
      <c r="A38" s="89" t="s">
        <v>362</v>
      </c>
      <c r="B38" s="89">
        <v>2</v>
      </c>
      <c r="C38" s="89" t="s">
        <v>362</v>
      </c>
      <c r="D38" s="89">
        <v>2</v>
      </c>
    </row>
    <row r="39" spans="1:4" ht="15">
      <c r="A39" s="89" t="s">
        <v>363</v>
      </c>
      <c r="B39" s="89">
        <v>2</v>
      </c>
      <c r="C39" s="89" t="s">
        <v>363</v>
      </c>
      <c r="D39" s="89">
        <v>2</v>
      </c>
    </row>
    <row r="40" spans="1:4" ht="15">
      <c r="A40" s="89" t="s">
        <v>364</v>
      </c>
      <c r="B40" s="89">
        <v>2</v>
      </c>
      <c r="C40" s="89" t="s">
        <v>364</v>
      </c>
      <c r="D40" s="89">
        <v>2</v>
      </c>
    </row>
    <row r="41" spans="1:4" ht="15">
      <c r="A41" s="89" t="s">
        <v>365</v>
      </c>
      <c r="B41" s="89">
        <v>2</v>
      </c>
      <c r="C41" s="89" t="s">
        <v>365</v>
      </c>
      <c r="D41" s="89">
        <v>2</v>
      </c>
    </row>
    <row r="44" spans="1:4" ht="15" customHeight="1">
      <c r="A44" s="83" t="s">
        <v>369</v>
      </c>
      <c r="B44" s="83" t="s">
        <v>321</v>
      </c>
      <c r="C44" s="83" t="s">
        <v>371</v>
      </c>
      <c r="D44" s="83" t="s">
        <v>323</v>
      </c>
    </row>
    <row r="45" spans="1:4" ht="15">
      <c r="A45" s="83"/>
      <c r="B45" s="83"/>
      <c r="C45" s="83"/>
      <c r="D45" s="83"/>
    </row>
    <row r="47" spans="1:4" ht="15" customHeight="1">
      <c r="A47" s="13" t="s">
        <v>370</v>
      </c>
      <c r="B47" s="13" t="s">
        <v>321</v>
      </c>
      <c r="C47" s="13" t="s">
        <v>372</v>
      </c>
      <c r="D47" s="13" t="s">
        <v>323</v>
      </c>
    </row>
    <row r="48" spans="1:4" ht="15">
      <c r="A48" s="83" t="s">
        <v>212</v>
      </c>
      <c r="B48" s="83">
        <v>1</v>
      </c>
      <c r="C48" s="83" t="s">
        <v>212</v>
      </c>
      <c r="D48" s="83">
        <v>1</v>
      </c>
    </row>
    <row r="49" spans="1:4" ht="15">
      <c r="A49" s="83" t="s">
        <v>213</v>
      </c>
      <c r="B49" s="83">
        <v>1</v>
      </c>
      <c r="C49" s="83" t="s">
        <v>213</v>
      </c>
      <c r="D49" s="83">
        <v>1</v>
      </c>
    </row>
    <row r="52" spans="1:4" ht="15" customHeight="1">
      <c r="A52" s="13" t="s">
        <v>376</v>
      </c>
      <c r="B52" s="13" t="s">
        <v>321</v>
      </c>
      <c r="C52" s="13" t="s">
        <v>377</v>
      </c>
      <c r="D52" s="13" t="s">
        <v>323</v>
      </c>
    </row>
    <row r="53" spans="1:4" ht="15">
      <c r="A53" s="108" t="s">
        <v>213</v>
      </c>
      <c r="B53" s="83">
        <v>7610</v>
      </c>
      <c r="C53" s="108" t="s">
        <v>213</v>
      </c>
      <c r="D53" s="83">
        <v>7610</v>
      </c>
    </row>
    <row r="54" spans="1:4" ht="15">
      <c r="A54" s="108" t="s">
        <v>212</v>
      </c>
      <c r="B54" s="83">
        <v>1612</v>
      </c>
      <c r="C54" s="108" t="s">
        <v>212</v>
      </c>
      <c r="D54" s="83">
        <v>1612</v>
      </c>
    </row>
  </sheetData>
  <hyperlinks>
    <hyperlink ref="A2" r:id="rId1" display="https://dkoding.in/business/tech-startup/bahrain-tops-list-of-startups-with-female-founders/"/>
    <hyperlink ref="C2" r:id="rId2" display="https://dkoding.in/business/tech-startup/bahrain-tops-list-of-startups-with-female-founders/"/>
  </hyperlinks>
  <printOptions/>
  <pageMargins left="0.7" right="0.7" top="0.75" bottom="0.75" header="0.3" footer="0.3"/>
  <pageSetup orientation="portrait" paperSize="9"/>
  <tableParts>
    <tablePart r:id="rId3"/>
    <tablePart r:id="rId9"/>
    <tablePart r:id="rId6"/>
    <tablePart r:id="rId10"/>
    <tablePart r:id="rId4"/>
    <tablePart r:id="rId5"/>
    <tablePart r:id="rId7"/>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2019-06-26T18:55:06Z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