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<sst xmlns="http://schemas.openxmlformats.org/spreadsheetml/2006/main" count="18538" uniqueCount="3312">
  <si>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</si>
  <si>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</si>
  <si>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</si>
  <si>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</si>
  <si>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</si>
  <si>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</si>
  <si>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</si>
  <si>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</si>
  <si>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</si>
  <si>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</si>
  <si>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</si>
  <si>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</si>
  <si>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</si>
  <si>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</si>
  <si>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</si>
  <si>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</si>
  <si>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</si>
  <si>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</si>
  <si>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</si>
  <si>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</si>
  <si>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</si>
  <si>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</si>
  <si>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</si>
  <si>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</si>
  <si>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</si>
  <si>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</si>
  <si>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</si>
  <si>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</si>
  <si>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</si>
  <si>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</si>
  <si>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</si>
  <si>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</si>
  <si>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</si>
  <si>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</si>
  <si>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</si>
  <si>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</si>
  <si>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</si>
  <si>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</si>
  <si>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</si>
  <si>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</si>
  <si>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</si>
  <si>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</si>
  <si>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</si>
  <si>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</si>
  <si>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</si>
  <si>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</si>
  <si>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</si>
  <si>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</si>
  <si>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</si>
  <si>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</si>
  <si>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</si>
  <si>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</si>
  <si>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</si>
  <si>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</si>
  <si>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</si>
  <si>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</si>
  <si>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</si>
  <si>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</si>
  <si>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</si>
  <si>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</si>
  <si>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</si>
  <si>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</si>
  <si>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</si>
  <si>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</si>
  <si>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</si>
  <si>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</si>
  <si>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</si>
  <si>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</si>
  <si>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</si>
  <si>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</si>
  <si>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</si>
  <si>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</si>
  <si>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</si>
  <si>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</si>
  <si>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</si>
  <si>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</si>
  <si>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</si>
  <si>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</si>
  <si>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</si>
  <si>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</si>
  <si>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</si>
  <si>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</si>
  <si>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</si>
  <si>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</si>
  <si>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</si>
  <si>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</si>
  <si>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</si>
  <si>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</si>
  <si>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</si>
  <si>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</si>
  <si>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</si>
  <si>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</si>
  <si>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</si>
  <si>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</si>
  <si>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</si>
  <si>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</si>
  <si>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</si>
  <si>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</si>
  <si>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</si>
  <si>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</si>
  <si>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</si>
  <si>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</si>
  <si>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</si>
  <si>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</si>
  <si>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</si>
  <si>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</si>
  <si>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</si>
  <si>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</si>
  <si>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</si>
  <si>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</si>
  <si>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</si>
  <si>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</si>
  <si>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</si>
  <si>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</si>
  <si>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</si>
  <si>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</si>
  <si>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</si>
  <si>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</si>
  <si>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</si>
  <si>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</si>
  <si>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</si>
  <si>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</si>
  <si>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</si>
  <si>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</si>
  <si>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</si>
  <si>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</si>
  <si>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</si>
  <si>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</si>
  <si>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</si>
  <si>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</si>
  <si>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</si>
  <si>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</si>
  <si>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</si>
  <si>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</si>
  <si>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</si>
  <si>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</si>
  <si>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</si>
  <si>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</si>
  <si>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</si>
  <si>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</si>
  <si>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</si>
  <si>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</si>
  <si>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</si>
  <si>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</si>
  <si>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</si>
  <si>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</si>
  <si>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</si>
  <si>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</si>
  <si>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</si>
  <si>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</si>
  <si>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</si>
  <si>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</si>
  <si>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</si>
  <si>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</si>
  <si>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</si>
  <si>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</si>
  <si>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</si>
  <si>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</si>
  <si>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</si>
  <si>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</si>
  <si>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</si>
  <si>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</si>
  <si>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</si>
  <si>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</si>
  <si>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</si>
  <si>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</si>
  <si>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</si>
  <si>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</si>
  <si>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</si>
  <si>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</si>
  <si>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</si>
  <si>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</si>
  <si>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</si>
  <si>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</si>
  <si>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</si>
  <si>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</si>
  <si>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</si>
  <si>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</si>
  <si>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</si>
  <si>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</si>
  <si>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</si>
  <si>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</si>
  <si>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</si>
  <si>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</si>
  <si>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</si>
  <si>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</si>
  <si>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</si>
  <si>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</si>
  <si>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</si>
  <si>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</si>
  <si>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</si>
  <si>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</si>
  <si>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</si>
  <si>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</si>
  <si>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</si>
  <si>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</si>
  <si>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</si>
  <si>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</si>
  <si>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</si>
  <si>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</si>
  <si>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</si>
  <si>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</si>
  <si>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</si>
  <si>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</si>
  <si>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</si>
  <si>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</si>
  <si>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</si>
  <si>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</si>
  <si>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</si>
  <si>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</si>
  <si>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</si>
  <si>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</si>
  <si>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matdanglobal</t>
  </si>
  <si>
    <t>mckinseyindia</t>
  </si>
  <si>
    <t>katetracy__</t>
  </si>
  <si>
    <t>seasave</t>
  </si>
  <si>
    <t>donnawhitbread</t>
  </si>
  <si>
    <t>teleacoustics</t>
  </si>
  <si>
    <t>caroljd1964</t>
  </si>
  <si>
    <t>love_leitrim</t>
  </si>
  <si>
    <t>majorcafan</t>
  </si>
  <si>
    <t>millennium_boy1</t>
  </si>
  <si>
    <t>thriftbee</t>
  </si>
  <si>
    <t>younggreens</t>
  </si>
  <si>
    <t>davewalshphoto</t>
  </si>
  <si>
    <t>eamonderry</t>
  </si>
  <si>
    <t>ecoclare</t>
  </si>
  <si>
    <t>ginosocialist</t>
  </si>
  <si>
    <t>pbp_gillian</t>
  </si>
  <si>
    <t>danny_dullea</t>
  </si>
  <si>
    <t>megkuster</t>
  </si>
  <si>
    <t>marcineiaoliver</t>
  </si>
  <si>
    <t>ourocean</t>
  </si>
  <si>
    <t>path2positive</t>
  </si>
  <si>
    <t>greentoneenviro</t>
  </si>
  <si>
    <t>pb4p</t>
  </si>
  <si>
    <t>scc_ireland</t>
  </si>
  <si>
    <t>nhnaireland</t>
  </si>
  <si>
    <t>seriousclits</t>
  </si>
  <si>
    <t>jgrandausa</t>
  </si>
  <si>
    <t>sdmexicoexpo</t>
  </si>
  <si>
    <t>cisnerosardura</t>
  </si>
  <si>
    <t>desderamona</t>
  </si>
  <si>
    <t>mickeefl</t>
  </si>
  <si>
    <t>goodlorde</t>
  </si>
  <si>
    <t>adams_alex101</t>
  </si>
  <si>
    <t>jonbearca</t>
  </si>
  <si>
    <t>marilucflores</t>
  </si>
  <si>
    <t>mckinsey</t>
  </si>
  <si>
    <t>abbwana</t>
  </si>
  <si>
    <t>elisabeast</t>
  </si>
  <si>
    <t>mahonebaymyers</t>
  </si>
  <si>
    <t>leomckayjr</t>
  </si>
  <si>
    <t>murrant_fred</t>
  </si>
  <si>
    <t>aquaterraenergy</t>
  </si>
  <si>
    <t>craigmain73</t>
  </si>
  <si>
    <t>braingymza</t>
  </si>
  <si>
    <t>spectrum1995</t>
  </si>
  <si>
    <t>jessica30050419</t>
  </si>
  <si>
    <t>marion12moore</t>
  </si>
  <si>
    <t>bigjmcc</t>
  </si>
  <si>
    <t>globalnka</t>
  </si>
  <si>
    <t>bd_cda</t>
  </si>
  <si>
    <t>350montana</t>
  </si>
  <si>
    <t>svsmktg</t>
  </si>
  <si>
    <t>oceanpinesmd</t>
  </si>
  <si>
    <t>scottewen13</t>
  </si>
  <si>
    <t>johnbro02552835</t>
  </si>
  <si>
    <t>melisheath</t>
  </si>
  <si>
    <t>stratasadvisors</t>
  </si>
  <si>
    <t>lenvermillion</t>
  </si>
  <si>
    <t>spetweets</t>
  </si>
  <si>
    <t>askgro</t>
  </si>
  <si>
    <t>laurielitman</t>
  </si>
  <si>
    <t>reddpups</t>
  </si>
  <si>
    <t>11patience</t>
  </si>
  <si>
    <t>maryjobrooks</t>
  </si>
  <si>
    <t>lisamarieharpe1</t>
  </si>
  <si>
    <t>wildlifeaction</t>
  </si>
  <si>
    <t>langfieldjoshua</t>
  </si>
  <si>
    <t>theshippingguru</t>
  </si>
  <si>
    <t>creativegreeniu</t>
  </si>
  <si>
    <t>technavio</t>
  </si>
  <si>
    <t>blondrocker1967</t>
  </si>
  <si>
    <t>kevindk82</t>
  </si>
  <si>
    <t>waterdesal</t>
  </si>
  <si>
    <t>uswatermaker</t>
  </si>
  <si>
    <t>tomshrader</t>
  </si>
  <si>
    <t>cprblog</t>
  </si>
  <si>
    <t>oeg_offshore</t>
  </si>
  <si>
    <t>craigrussell10</t>
  </si>
  <si>
    <t>bluebizcouncil</t>
  </si>
  <si>
    <t>ca_waterkeepers</t>
  </si>
  <si>
    <t>wolfiemouse</t>
  </si>
  <si>
    <t>cclsvn</t>
  </si>
  <si>
    <t>theresa_reel</t>
  </si>
  <si>
    <t>grannygrande</t>
  </si>
  <si>
    <t>jamescounihan1</t>
  </si>
  <si>
    <t>artyghok21</t>
  </si>
  <si>
    <t>cleanenergyorg</t>
  </si>
  <si>
    <t>daisypl</t>
  </si>
  <si>
    <t>bgiinsights</t>
  </si>
  <si>
    <t>arvind_1994</t>
  </si>
  <si>
    <t>geewhizpat</t>
  </si>
  <si>
    <t>danbacher</t>
  </si>
  <si>
    <t>resourceslf</t>
  </si>
  <si>
    <t>egypsofficial</t>
  </si>
  <si>
    <t>nrdc_af</t>
  </si>
  <si>
    <t>crudecalendars</t>
  </si>
  <si>
    <t>worldoil</t>
  </si>
  <si>
    <t>lonelywhale</t>
  </si>
  <si>
    <t>jimkchin</t>
  </si>
  <si>
    <t>polarbeartrust</t>
  </si>
  <si>
    <t>gatesarcticnps</t>
  </si>
  <si>
    <t>arcticseatours</t>
  </si>
  <si>
    <t>gofossilfree</t>
  </si>
  <si>
    <t>goingsgds</t>
  </si>
  <si>
    <t>reprooney</t>
  </si>
  <si>
    <t>bseegov</t>
  </si>
  <si>
    <t>thankyousurfing</t>
  </si>
  <si>
    <t>bradfwells</t>
  </si>
  <si>
    <t>wsl</t>
  </si>
  <si>
    <t>tcgreenberg</t>
  </si>
  <si>
    <t>petestauffer</t>
  </si>
  <si>
    <t>surfrider</t>
  </si>
  <si>
    <t>seamusoregan</t>
  </si>
  <si>
    <t>bernjordanmp</t>
  </si>
  <si>
    <t>cathmckenna</t>
  </si>
  <si>
    <t>cnlopb</t>
  </si>
  <si>
    <t>cnsopb</t>
  </si>
  <si>
    <t>oilgascanada</t>
  </si>
  <si>
    <t>shell</t>
  </si>
  <si>
    <t>nrdems</t>
  </si>
  <si>
    <t>chevron</t>
  </si>
  <si>
    <t>bhgeco</t>
  </si>
  <si>
    <t>vallourec</t>
  </si>
  <si>
    <t>novglobal</t>
  </si>
  <si>
    <t>briankempga</t>
  </si>
  <si>
    <t>govrondesantis</t>
  </si>
  <si>
    <t>govkemp</t>
  </si>
  <si>
    <t>henrymcmaster</t>
  </si>
  <si>
    <t>nc_governor</t>
  </si>
  <si>
    <t>johncarneyde</t>
  </si>
  <si>
    <t>governorva</t>
  </si>
  <si>
    <t>govmurphy</t>
  </si>
  <si>
    <t>billgalvano</t>
  </si>
  <si>
    <t>repjoseoliva</t>
  </si>
  <si>
    <t>harveypeeler</t>
  </si>
  <si>
    <t>schousespeaker</t>
  </si>
  <si>
    <t>nchousespeaker</t>
  </si>
  <si>
    <t>senatornewman</t>
  </si>
  <si>
    <t>speakercox</t>
  </si>
  <si>
    <t>njsenatepres</t>
  </si>
  <si>
    <t>speakercoughlin</t>
  </si>
  <si>
    <t>guykovner</t>
  </si>
  <si>
    <t>pressdemocrat</t>
  </si>
  <si>
    <t>repcunningham</t>
  </si>
  <si>
    <t>kosmosenergy</t>
  </si>
  <si>
    <t>consumerwd</t>
  </si>
  <si>
    <t>natcounterpunch</t>
  </si>
  <si>
    <t>rheasuh</t>
  </si>
  <si>
    <t>Mentions</t>
  </si>
  <si>
    <t>Replies to</t>
  </si>
  <si>
    <t>To improve safety, @BSEEgov launched its #WellControl Rule, requiring real-time monitoring for all future well operations. @WorldOil #oilandgas #offshoredrilling https://t.co/MqKXigRlg9 https://t.co/k3ajhR1RY5</t>
  </si>
  <si>
    <t>Our perspective on the global offshore-drilling market offers projections to 2035. https://t.co/qXHqgeKybk  #oil #oildriilling #offshoredrilling</t>
  </si>
  <si>
    <t>@jimkchin @lonelywhale And you can VOTE for leaders that take the impacts of #climatechange seriously and vow to #protectourcoasts from the threats of #offshoredrilling and push for policy that bans single-use plastic! Thank you Jimmy for all you do!</t>
  </si>
  <si>
    <t>Sea Save Foundation's #WeekinReview, Knowledge Is Power! Excerpt From This Week's Edition, Trump administration appeals ruling that blocked offshore Arctic drilling https://t.co/TpN8WxfFDT @goingSGDs @GoFossilFree @ArcticSeaTours @GatesArcticNPS @PolarBearTrust #OffShoreDrilling https://t.co/gLH89ONaUr</t>
  </si>
  <si>
    <t>RT @seasave: Sea Save Foundation's #WeekinReview, Knowledge Is Power! Excerpt From This Week's Edition, Trump administration appeals ruling…</t>
  </si>
  <si>
    <t>Anti-Static T5000 Marine telephone hood is now available in yellow and other colours. #offshore #offshorewind #offshoredrilling #offshoreoilandgas #refineryoperations #chemicalindustry #manufacturing #oilindustry #oilfield #oilandgascompanies https://t.co/pe0iaUQx1d</t>
  </si>
  <si>
    <t>RT @NHNAireland: Today the #climateemergency bill to end #offshoredrilling in Ireland will be debated by the cross-party Dáil committee on…</t>
  </si>
  <si>
    <t>Ah!!! como é bom ver os queridos alunos levando o livro pra ler a bordo.
.
#offshoredrilling
#offshore
#oleoegas 
#marcineiaoliveira 
#marcineiaoliveiraescritora https://t.co/B7aoqbJd6n</t>
  </si>
  <si>
    <t>.@RepRooney’s top priority is extending the moratorium on #OffshoreDrilling in the Eastern Gulf of Mexico. Ocean Conservancy recently endorsed his legislation and several others to protect our ocean from offshore drilling. _xD83C__xDF0A_✔️ https://t.co/ux156cXVxI</t>
  </si>
  <si>
    <t>RT @OurOcean: .@RepRooney’s top priority is extending the moratorium on #OffshoreDrilling in the Eastern Gulf of Mexico. Ocean Conservancy…</t>
  </si>
  <si>
    <t>#OffShoreDrilling https://t.co/fxTaaGVqjD</t>
  </si>
  <si>
    <t>RT @NHNAireland: Big crowd at the Dail this evening to ask the government to pass the #ClimateEmergency bill and ban #offshoredrilling. For…</t>
  </si>
  <si>
    <t>Today the #climateemergency bill to end #offshoredrilling in Ireland will be debated by the cross-party Dáil committee on climate action. Come to the protest outside the Dáil at 5.30pm and public meeting in Buswells at 6.45pm to show our politicians we want #climateactionnow https://t.co/YbvKxpNVna</t>
  </si>
  <si>
    <t>Big crowd at the Dail this evening to ask the government to pass the #ClimateEmergency bill and ban #offshoredrilling. For real #ClimateAction we need to #ditchthedrills and #KeepItInTheGround https://t.co/nIkLc6AWTY</t>
  </si>
  <si>
    <t>Shell will invest $397 million and up to 1.3 billion in Mexico's deepwater exploration plans.  
 https://t.co/fcWZMT75ry #deepwater #energy #oilandgas #offshore #upstream 
#offshoredrilling #shallowanddeepwaterexpo https://t.co/OKxenF5tLo</t>
  </si>
  <si>
    <t>RT @JgrandaUSA: Shell will invest $397 million and up to 1.3 billion in Mexico's deepwater exploration plans.  
 https://t.co/fcWZMT75ry #d…</t>
  </si>
  <si>
    <t>RT @matdanglobal: To improve safety, @BSEEgov launched its #WellControl Rule, requiring real-time monitoring for all future well operations…</t>
  </si>
  <si>
    <t>Trump #FossilFuel https://t.co/lE3IL9sMhp #KeystoneXL #StreamProtectionRule #DakotaAccess #CleanPowerPlan #AntiquitiesAct #OffshoreDrilling</t>
  </si>
  <si>
    <t>RT @desderamona: Trump #FossilFuel https://t.co/lE3IL9sMhp #KeystoneXL #StreamProtectionRule #DakotaAccess #CleanPowerPlan #AntiquitiesAct…</t>
  </si>
  <si>
    <t>RT @NRDC_AF: NRDC's new tool lets you find out if our if your elected leaders are on record opposing #offshoredrilling. And if they aren't…</t>
  </si>
  <si>
    <t>Stoked to be on 2 panels at this year’s @Surfrider Nat’l Summit! One w/ the amazing @PeteStauffer on #OffshoreDrilling &amp;amp; the other which I will be moderating with my absolute #SocialMedia heroes @tcgreenberg from @wsl and @bradfwells from @thankyousurfing _xD83D__xDE06_ https://t.co/iOCyQuImca</t>
  </si>
  <si>
    <t>Our perspective on the global offshore-drilling market offers projections to 2035. https://t.co/gKuHlPKjIT #oil #oildriilling #offshoredrilling</t>
  </si>
  <si>
    <t>RT @McKinsey: Our perspective on the global offshore-drilling market offers projections to 2035. https://t.co/gKuHlPKjIT #oil #oildriilling…</t>
  </si>
  <si>
    <t>RT @BigJMcC: #DoctorShortage
#HealthcareCrisis
#NorthernPulp
#PublicAccounts
#StockTransport
#TollHighways
#QE2
#StreetChecks
#AtlanticGold…</t>
  </si>
  <si>
    <t>What factors are important when desiging high-pressure riser systems? Find out the 4 key things that need to be considered on our recent blog post. Read more here: https://t.co/wp54fTHGOq 
#riseranalysis #risersystem #offshore #oilandgas #engineer #jackuprig #offshoredrilling</t>
  </si>
  <si>
    <t>RT @AquaterraEnergy: What factors are important when desiging high-pressure riser systems? Find out the 4 key things that need to be consid…</t>
  </si>
  <si>
    <t>RT @spectrum1995: SISGAIN is leading offshore #software #Development Company. Reduce your cost upto 50% by outsourcing your software and bu…</t>
  </si>
  <si>
    <t>At SISGAIN, we offer offshore #IT services to provide IT #outsourcing solution, offshore outsourcing software development for our global clients. Visit https://t.co/AN4XjogfmK to know more.
#offshore #onshore #seekoffshore #offshorelife #offshoredrilling #consultoroffshore https://t.co/eA5KaWBm66</t>
  </si>
  <si>
    <t>SISGAIN is leading offshore #software #Development Company. Reduce your cost upto 50% by outsourcing your software and business needs. Know more visit https://t.co/AN4XjogfmK
#offshore #onshore #seekoffshore #offshorelife #offshoredrilling #consultoroffshore https://t.co/GVJGNiWXeU</t>
  </si>
  <si>
    <t>RT @BigJMcC: #OffshoreDrilling #nspoli #nlpoli #BillC69 #ClimateEmergency @CNSOPB @CNLOPB @cathmckenna @BernJordanMP @SeamusORegan https://…</t>
  </si>
  <si>
    <t>#OffshoreDrilling #BigOil #CAPP @OilGasCanada @BernJordanMP 
@SeamusORegan @CNSOPB @CNLOPB https://t.co/uph46zbVAs</t>
  </si>
  <si>
    <t>#OffshoreDrilling #nspoli #nlpoli #BillC69 #ClimateEmergency @CNSOPB @CNLOPB @cathmckenna @BernJordanMP @SeamusORegan https://t.co/pO3df6jCzF</t>
  </si>
  <si>
    <t>#DoctorShortage
#HealthcareCrisis
#NorthernPulp
#PublicAccounts
#StockTransport
#TollHighways
#QE2
#StreetChecks
#AtlanticGold
#ChildPoverty
#LowWageModel
#OffshoreDrilling
#Biomass
#Clearcutting 
#UnionBashing 
#nspoli https://t.co/Cl9vvuPGFb</t>
  </si>
  <si>
    <t>Visit our Website to Know More:  https://t.co/HGngTkUJcK 
#barge #freezone #vessel #offshore #ship #oilandgas #sharjah #cable #powercable #salavge #mydubai #abudhabi #offshoredrilling #nka_global #mussafah #rawis #adnac #enoc #dubaiinvestmentpark #oilfield #jebelali https://t.co/uFHriLw5N9</t>
  </si>
  <si>
    <t>Documentary tackles effect of deafening #seismic blasts on whales and other sea life in Nova Scotia’s offshore https://t.co/ufKKKgxlXg 
#nspoli #cdnpoli #OffshoreDrilling #whales #marinelife</t>
  </si>
  <si>
    <t>RT @BD_CDA: Documentary tackles effect of deafening #seismic blasts on whales and other sea life in Nova Scotia’s offshore https://t.co/ufK…</t>
  </si>
  <si>
    <t>Benefits of a Storacall ST Call Recorder. #offshore #offshorewind #offshoredrilling #offshoreoilandgas #refineryoperations #chemicalindustry #oilindustry #oilfield #oilandgascompanies https://t.co/AfR0TS6Qgl</t>
  </si>
  <si>
    <t>Ocean Pines Board statement on offshore drilling: https://t.co/AKYiUW9L4b #OPA #OPMD #OceanPines #offshoredrilling https://t.co/YED1Kej9m0</t>
  </si>
  <si>
    <t>We are on our way to our new clients vessel. IOTA  ‘Taking The Training To You’
#offshoredrilling #rigging #crane #training #assessments #rescueatheight #banksman #confinedspace https://t.co/oA8rnyGvcE</t>
  </si>
  <si>
    <t>RT @OEG_Offshore: Our fleet of US based cylinder racks are designed to API RP2A &amp;amp; SEPCo OPS 0055 or #DNV271 and are available from stock th…</t>
  </si>
  <si>
    <t>RT @cleanenergyorg: Every American has the right to enjoy a healthy ocean and clean beaches, but we have to fight to keep them that way, fo…</t>
  </si>
  <si>
    <t>https://t.co/pm6aChjd2z  What's shakin' offshore and what might it mean?  Read our May 2019 Offshore Projects Update.  Want more? Subscribe to our Global Upstream Project Analystics Service. #offshore #offshoredrilling #oil #energy #oilandgas #oilgas #energy https://t.co/mfQrb4Nzb3</t>
  </si>
  <si>
    <t>RT @StratasAdvisors: https://t.co/pm6aChjd2z  What's shakin' offshore and what might it mean?  Read our May 2019 Offshore Projects Update.…</t>
  </si>
  <si>
    <t>Although new #wellcontrol regulations may not contain as much detail as prior rules, they do come with clarifications and strings attached. #SPEjpt https://t.co/jKfDeQte5B
@shell #transocean
#deepwaterhorizon #offshore #oilandgas #offshoredrilling</t>
  </si>
  <si>
    <t>RT @DanBacher: Until "ocean advocates" are willing to discuss how a #BigOil lobbyist captured so-called "marine protection" in SoCal, there…</t>
  </si>
  <si>
    <t>RT @DanBacher: This is what "green" California's reputation is based - a Big Lie. In fact, state regulators under #JerryBrown approved 21,0…</t>
  </si>
  <si>
    <t>RT @wildlifeaction: Congress should swiftly enact the bills passed today by @NRDems to protect coastal #wildlife, communities and habitat f…</t>
  </si>
  <si>
    <t>Congress should swiftly enact the bills passed today by @NRDems to protect coastal #wildlife, communities and habitat from catastrophic oil spills  &amp;amp; environmental disasters caused by unfettered #offshoredrilling. https://t.co/18tftb3jeq https://t.co/s0n5W8eG2U</t>
  </si>
  <si>
    <t>We can offer Jack-Up Rigs and Drillships for sale still at low prices... Market is improving and prices are going up! Time to invest now...
 #oilprice #oilandgas #offshoredrilling #offshoreservices #subsea #subseaengineering https://t.co/Y4p1behEXS</t>
  </si>
  <si>
    <t>Global #oilwell #spacerfluids market is forecast to grow at a CAGR of 6%, the market size will increase by USD 110.96 million by 2023.  Read@ https://t.co/juWPon4igY  
@BHGECO @Chevron 
#onshoredrilling #drillingrigs #oilandgascompanies #offshoredrilling https://t.co/o3UsPRFBBW</t>
  </si>
  <si>
    <t>Global #landingstring equipment market is forecast to grow at a CAGR of 6%, the market size will increase by USD 315.49 million by 2023.
Read@ https://t.co/CCaqLFteKG  
@NOVGlobal @Vallourec 
#deepwaterdrilling #subseawell #oilandgascompanies #offshoredrilling https://t.co/5WxtN7naXL</t>
  </si>
  <si>
    <t>The advantages of #drillships over other #offshoredrilling units to positively drive the market. 
Read@ https://t.co/wuylyUlog8 to understand this market better.
#deepwaterdrilling  #oilandgasindustry #oilfields #oilandgasdrilling https://t.co/jEeouQBcKb</t>
  </si>
  <si>
    <t>President Trump’s offshore drilling plan would open more than 90 percent of our oceans to #offshoredrilling, and it’s time for Congress to ensure this does not happen. Add your name now to #ProtectOurCoast! https://t.co/heoB4vvL9G #ProtectOurSpecies #ProtectOurWorld</t>
  </si>
  <si>
    <t>@GovMurphy @GovernorVA @JohnCarneyDE @NC_Governor @henrymcmaster @BrianKempGA @GovRonDeSantis Promoting #offshoredrilling will bring prosperity to help US #takethelead over the 9 nations that lead us. https://t.co/d88uk1VdiD</t>
  </si>
  <si>
    <t>@GovMurphy @GovernorVA @JohnCarneyDE @NC_Governor @henrymcmaster @GovKemp @GovRonDeSantis Promoting #offshoredrilling will bring prosperity to help US #takethelead over the 9 nations that lead us. https://t.co/d88uk1VdiD</t>
  </si>
  <si>
    <t>@GovMurphy @GovernorVA @JohnCarneyDE @NC_Governor @henrymcmaster @GovKemp @GovRonDeSantis Promoting #offshoredrilling will bring prosperity to help US #takethelead over the 9 nations that lead us. https://t.co/L610SVv35z</t>
  </si>
  <si>
    <t>@GovMurphy @GovernorVA @JohnCarneyDE @NC_Governor @henrymcmaster @GovKemp @GovRonDeSantis Promoting #offshoredrilling will bring prosperity to help the US #takethelead over the 9 nations that lead us. https://t.co/L610SVv35z</t>
  </si>
  <si>
    <t>@GovMurphy @GovernorVA @JohnCarneyDE @NC_Governor @henrymcmaster @GovKemp @GovRonDeSantis Promoting #offshoredrilling will bring prosperity to help USA #takethelead over the 9 nations that lead us. https://t.co/L610SVv35z</t>
  </si>
  <si>
    <t>@SpeakerCoughlin @NJSenatePres @SpeakerCox @senatornewman @NCHouseSpeaker @schousespeaker @harveypeeler @RepJoseOliva @BillGalvano Promoting #offshoredrilling will bring prosperity to help US #takethelead over the 9 nations that lead us. https://t.co/L610SVv35z</t>
  </si>
  <si>
    <t>@SpeakerCoughlin @NJSenatePres @SpeakerCox @senatornewman @NCHouseSpeaker @schousespeaker @RepJoseOliva @BillGalvano Promoting #offshoredrilling will bring prosperity to help US #takethelead over the 9 nations that lead us. https://t.co/L610SVv35z</t>
  </si>
  <si>
    <t>@SpeakerCoughlin @NJSenatePres @SpeakerCox @NCHouseSpeaker @schousespeaker @RepJoseOliva Promoting #offshoredrilling will bring prosperity to help US #takethelead over the 9 nations that lead us. https://t.co/d88uk1VdiD</t>
  </si>
  <si>
    <t>RT @uswatermaker: Visit us today @ https://t.co/cmc7pUZjIu 
Slovakian Proverb #watermaker #marine #offshoredrilling #reverseosmosis #desal…</t>
  </si>
  <si>
    <t>RT @uswatermaker: Visit us today @ https://t.co/cmc7pUZjIu 
#Watermaker #Marine #OffshoreDrilling #Offshore #OilandGas #ReverseOsmosis #De…</t>
  </si>
  <si>
    <t>RT @uswatermaker: Visit us today @ https://t.co/cmc7pUZjIu 
#watermaker #marine #offshoredrilling  #offshore #reverseosmosis #desalination…</t>
  </si>
  <si>
    <t>Another testimonial showing the advantages of the GreenOil Filter over a L.O. Purifier/Separator.  Let us know if we can hlep.  #filtration #centrifuge #purifier #GreenOil #Oil #Marine #OSV #WorkBoat #offshoredrilling #oilandgas
https://t.co/EHmTnd1YCz</t>
  </si>
  <si>
    <t>Visit us today @ https://t.co/cmc7pUZjIu 
Slovakian Proverb #watermaker #marine #offshoredrilling #reverseosmosis #desalination #workboat #osv #uswatermaker #hds https://t.co/Xx1FwFUkfC</t>
  </si>
  <si>
    <t>Visit us today @ https://t.co/cmc7pUZjIu 
#Watermaker #Marine #OffshoreDrilling #Offshore #OilandGas #ReverseOsmosis #Desalination #Workboat #OSV #uswatermaker https://t.co/vMUoCNmEOt</t>
  </si>
  <si>
    <t>Watch as the GreenOil Filter effeciently removes water from Diesel Oil. #filtration #centrifuge #purifier #GreenOil #Oil #Marine #OSV #WorkBoat #offshoredrilling #oilandgas 
Vist us @ https://t.co/oKRVIYFAfE 
https://t.co/wLpKUp3r5c</t>
  </si>
  <si>
    <t>5000 GPD RO Watermaker shipped ahead of schedule to supply water on a Inspection, Repair &amp;amp; Maintenance Vessel.  #oilandgas #offshoredrilling #upstream #watermaker #offshore #marine #workboat #osv #desalination #reverseosmosis 
Visit us @ https://t.co/YthoqGjO33 https://t.co/ipNkANoSWC</t>
  </si>
  <si>
    <t>Visit us today @ https://t.co/cmc7pUZjIu 
#watermaker #marine #offshoredrilling  #offshore #reverseosmosis #desalination #workboat #osv #uswatermaker #hds https://t.co/kTAMzhINSB</t>
  </si>
  <si>
    <t>RT @uswatermaker: Another testimonial showing the advantages of the GreenOil Filter over a L.O. Purifier/Separator.  Let us know if we can…</t>
  </si>
  <si>
    <t>RT @uswatermaker: 5000 GPD RO Watermaker shipped ahead of schedule to supply water on a Inspection, Repair &amp;amp; Maintenance Vessel.  #oilandga…</t>
  </si>
  <si>
    <t>Love good news! - Oil Prices End Tough Week on Strong Note  | Rigzone https://t.co/lguD9EVj6C #oilandgas #offshoredrilling #upstream #houstonoilandgas #oil #offshore #drilling</t>
  </si>
  <si>
    <t>#House votes to extend #offshoredrilling moratorium by one year. https://t.co/HSwViHezzF</t>
  </si>
  <si>
    <t>Our fleet of US based cylinder racks are designed to API RP2A &amp;amp; SEPCo OPS 0055 or #DNV271 and are available from stock throughout our Gulf of Mexico bases for sale and rental.  #CCU #oilandgas #louisiana #offshore #USA #offshoredrilling https://t.co/Dj7lkFmDcy</t>
  </si>
  <si>
    <t>#fridayfocus Our Norwegian base delivered a mix of cargo units to a major drilling contractor today, consisting of minis, dry goods, open tops &amp;amp; half height containers, all certified to #DNV271.  Submit a Quick Quote Form https://t.co/FLW59ZoRDe  #oilandgas #offshoredrilling #CCU https://t.co/lbJ6AKW2HT</t>
  </si>
  <si>
    <t>RT @OEG_Offshore: #fridayfocus Our Norwegian base delivered a mix of cargo units to a major drilling contractor today, consisting of minis,…</t>
  </si>
  <si>
    <t>Nearly 100 California cities &amp;amp; counties, 3800 businesses, and #CALeg have said no to #offshoredrilling. It's great to see the House of Representatives join us to #ProtectOurCoasts! https://t.co/VRYBURsNSh. @pressdemocrat @guykovner https://t.co/ihcO4PJ5BL</t>
  </si>
  <si>
    <t>RT @BlueBizCouncil: Nearly 100 California cities &amp;amp; counties, 3800 businesses, and #CALeg have said no to #offshoredrilling. It's great to s…</t>
  </si>
  <si>
    <t>#SouthCarolina @RepCunningham wants to permanently ban #offshoredrilling. 
“Every coastal state with thriving tourism outdoor recreation or fishing industry is in danger if drilling is allowed to take place off of its shores."
#ProtectOurCoasts
https://t.co/CE7bi84oX3 https://t.co/IVB3QS3n0Y</t>
  </si>
  <si>
    <t>RT @cleanenergyorg: #SouthCarolina @RepCunningham wants to permanently ban #offshoredrilling. 
“Every coastal state with thriving tourism…</t>
  </si>
  <si>
    <t>Every American has the right to enjoy a healthy ocean and clean beaches, but we have to fight to keep them that way, for the health of our ocean and the sake of our planet. 
#Tourism #ProtectOurCoast #OffshoreDrilling 
https://t.co/SFrSPeFZKu</t>
  </si>
  <si>
    <t>#offshoredrilling Contractor / Owner 'Seadrill Partners' has successfully strikes a one well deal with @KosmosEnergy in #Gulf of Mexico Operations. #BGIinsights https://t.co/CwpIkJIHp9</t>
  </si>
  <si>
    <t>RT @BGIinsights: #offshoredrilling Contractor / Owner 'Seadrill Partners' has successfully strikes a one well deal with @KosmosEnergy in #G…</t>
  </si>
  <si>
    <t>RT @DanBacher: A judge orders a moratorium on offshore fracking in federal waters off California. Will #GavinNewsom, unlike #JerryBrown, ha…</t>
  </si>
  <si>
    <t>A judge in November ordered a moratorium on offshore fracking in federal waters off California. Will #GavinNewsom, unlike #JerryBrown, halt new #offshoredrilling in state waters? #CalifMPAs #thankyouocean #SaveOurCoast @ConsumerWD #MPAswork #unfrackcal https://t.co/zaZl0apMfS https://t.co/NVUsHKfzWM</t>
  </si>
  <si>
    <t>A judge orders a moratorium on offshore fracking in federal waters off California. Will #GavinNewsom, unlike #JerryBrown, halt new #offshoredrilling in state waters? #BrownsLastChance #CalifMPAs  #thankyouocean #SaveOurCoast @ConsumerWD #CAAgainstFrack https://t.co/zaZl0apMfS</t>
  </si>
  <si>
    <t>Until "ocean advocates" are willing to discuss how a #BigOil lobbyist was able to capture what passes for "marine protection" in SoCal, there is NO chance #CA ocean waters will be really protected and #offshoredrilling will stop expanding. https://t.co/6AS785FItW @NatCounterPunch https://t.co/ZwUHHcT2nj</t>
  </si>
  <si>
    <t>Until "ocean advocates" are willing to discuss how a #BigOil lobbyist was able to capture what passes for "marine protection" in SoCal, there is NO chance #CA ocean waters will be really protected and #offshoredrilling will stop expanding. https://t.co/6AS785FItW @NatCounterPunch https://t.co/znfLilLHOp</t>
  </si>
  <si>
    <t>Almost 100 California cities and counties have said no to #offshoredrilling. The 3800 members of the Business Alliance for Protecting the Pacific Coast have too, as well as #CAleg. Great to see the House of Representatives join us to #ProtectOurCoasts https://t.co/C52rb31vOR</t>
  </si>
  <si>
    <t>I'm glad these #CA cities &amp;amp; counties oppose #offshoredrilling. Yet the @ResourcesLF funded the creation of faux #CalifMPAs under a process led by a Big Oil llobbyist. These MPAs don't protect state waters from oil drilling. #OurLastChance #LastChanceAlliance #unfrackcal #BigOil https://t.co/G8bjs1JK3W</t>
  </si>
  <si>
    <t>RT @DanBacher: I'm glad these #CA cities &amp;amp; counties oppose #offshoredrilling. Yet the @ResourcesLF funded the creation of faux #CalifMPAs u…</t>
  </si>
  <si>
    <t>I'm glad these #CA cities &amp;amp; counties oppose #offshoredrilling. Yet the @ResourcesLF funded the creation of faux #CalifMPAs under a process led by a Big Oil lobbyist. These MPAs don't protect state waters from oil drilling. #OurLastChance #LastChanceAlliance #unfrackcal #BigOil https://t.co/G8bjs1JK3W</t>
  </si>
  <si>
    <t>If you claim to be an "environmentalist" but you are afraid to talk about #BigOil #regulatory capture in California, you're not serious. If you discuss #offshoredrilling without discussing Big Oil capture of #CalifMPAs, you're not serious. #OurLastChance https://t.co/QH3cuEPnli</t>
  </si>
  <si>
    <t>RT @DanBacher: If you claim to be an "environmentalist" but you are afraid to talk about #BigOil #regulatory capture in California, you're…</t>
  </si>
  <si>
    <t>I wonder why I didn't get invited to participate in the WSPA Northwest Associates golf tournament? I'm so sad that I wasn't asked to attend. #OurLastChance #oilmoneyout #BigOil #ExtinctionRebellion #offshoredrilling https://t.co/UA9A5J0ybF</t>
  </si>
  <si>
    <t>RT @DanBacher: I wonder why I didn't get invited to participate in the WSPA Northwest Associates golf tournament? I'm so sad that I wasn't…</t>
  </si>
  <si>
    <t>Until "ocean advocates" are willing to discuss how a #BigOil lobbyist captured so-called "marine protection" in SoCal, there is NO chance #CA ocean waters will be really protected. #LastChanceAlliance #offshoredrilling #OurLastChance #CalifMPAs #unfrackcal #thankyouocean https://t.co/k3gWbqb1mx</t>
  </si>
  <si>
    <t>This is what "green" California's reputation is based - a Big Lie. In fact, state regulators under #JerryBrown approved 21,000 new oil &amp;amp; gas drilling permits. #CA crude oil is some of the nation's dirtiest - and #offshoredrilling in state waters has expanded. #LastChanceAlliance https://t.co/vv5tdFiyCJ</t>
  </si>
  <si>
    <t>RT @DanBacher: A judge in November ordered a moratorium on offshore fracking in federal waters off California. Will #GavinNewsom, unlike #J…</t>
  </si>
  <si>
    <t>RT @DanBacher: Until "ocean advocates" are willing to discuss how a #BigOil lobbyist was able to capture what passes for "marine protection…</t>
  </si>
  <si>
    <t>Until "ocean advocates" are willing to discuss how a #BigOil lobbyist was able to capture "marine protection" in SoCal, there is NO chance #CA ocean waters will be really protected &amp;amp; #offshoredrilling will stop expanding. #OurLastChamce #LastChanceAlliance https://t.co/tUhxi0fX9P</t>
  </si>
  <si>
    <t>RT @DanBacher: Until "ocean advocates" are willing to discuss how a #BigOil lobbyist was able to capture "marine protection" in SoCal, ther…</t>
  </si>
  <si>
    <t>If you claim to be an "environmentalist" but you are afraid to discuss #BigOil #regulatory capture in #CA, you're not serious. If you discuss #offshoredrilling without discussing Big Oil capture of #CalifMPAs, you're not serious. #LastChanceAlliance https://t.co/QH3cuEPnli https://t.co/NZtXrbiGaV</t>
  </si>
  <si>
    <t>RT @DanBacher: If you claim to be an "environmentalist" but you are afraid to discuss #BigOil #regulatory capture in #CA, you're not seriou…</t>
  </si>
  <si>
    <t>This is what "green" California's reputation is based upon - a Big Lie. State regulators under #JerryBrown approved 21,000 new oil &amp;amp; gas drilling permits. #CA crude oil is some of the nation's dirtiest - and #offshoredrilling in state waters has expanded. #LastChanceAlliance https://t.co/vv5tdFiyCJ</t>
  </si>
  <si>
    <t>RT @DanBacher: This is what "green" California's reputation is based upon - a Big Lie. State regulators under #JerryBrown approved 21,000 n…</t>
  </si>
  <si>
    <t>One of the worst events I ever went to was a faux rally organized "against" #offshoredrilling in February 2018. Not one legislator or "activist" told the truth about the big expansion of offshore drilling in state waters. #OurLastChance #LastChanceAlliance https://t.co/bOa8S6svEo</t>
  </si>
  <si>
    <t>RT @DanBacher: One of the worst events I ever went to was a faux rally organized "against" #offshoredrilling in February 2018. Not one legi…</t>
  </si>
  <si>
    <t>All #oilandgas professionals working on #offshore or #subsea #projects are welcome to submit their technical #abstracts for the #EGYPS2020 #Technical #Conference! Submit before Thursday 27 June! https://t.co/pqnFS2TD1y
#marineindustry #marineengineering #offshoredrilling https://t.co/msY4XCXA6C</t>
  </si>
  <si>
    <t>To protect our coastal communities, we need to strengthen, not weaken, critical protections for our workers, waters and wildlife. Read on for more from @RheaSuh. #OffshoreDrilling https://t.co/7ctr546NPi</t>
  </si>
  <si>
    <t>NRDC's new tool lets you find out if our if your elected leaders are on record opposing #offshoredrilling. And if they aren't fighting to protect our coasts, it makes it easy for you to weigh in. #ProtectOurCoasts https://t.co/AmGWNXkzGJ</t>
  </si>
  <si>
    <t>#oilfield #oilfieldlife #drillingrig #drilling #drillingengineering #offshoredrilling #exploration #shale #oilandgas #petroleum https://t.co/1l5CmkcOOg</t>
  </si>
  <si>
    <t>https://www.worldoil.com/news/2019/4/29/securing-bsee-real-time-monitoring-for-offshore-oil-gas-operations</t>
  </si>
  <si>
    <t>https://www.mckinsey.com/industries/oil-and-gas/our-insights/offshore-drilling-outlook-to-2035?cid=other-soc-twi-mip-mck-oth-1906--&amp;sid=2392921906&amp;linkId=68746254</t>
  </si>
  <si>
    <t>http://its-your-ocean-news.seasave.org/2019/06/sea-save-foundation-ocean-week-in.html?fbclid=IwAR0MTi748s7I4F5_22g0KtiV8r4ZGdkisW_GdmN7Wp2BuNqWlEtnmjeGCFw</t>
  </si>
  <si>
    <t>https://www.instagram.com/p/BykqJUJgJ13/?igshid=bp0l25m2i20d</t>
  </si>
  <si>
    <t>https://twitter.com/NRDC/status/1138492165347323905</t>
  </si>
  <si>
    <t>https://lnkd.in/ddyzTRg https://lnkd.in/dE_VcN9</t>
  </si>
  <si>
    <t>https://lnkd.in/ddyzTRg</t>
  </si>
  <si>
    <t>http://grist.org/article/fossil-fuel-giants-poured-millions-into-trumps-inauguration-now-its-paying-off/</t>
  </si>
  <si>
    <t>https://cgt.bz/23nn7</t>
  </si>
  <si>
    <t>https://sisgain.com/</t>
  </si>
  <si>
    <t>https://twitter.com/GreenMission/status/1139564054257786880</t>
  </si>
  <si>
    <t>https://twitter.com/ecelaw/status/1139265589439074310</t>
  </si>
  <si>
    <t>https://twitter.com/marklaventure/status/1139197326692630529</t>
  </si>
  <si>
    <t>https://www.nkaglobal.com/</t>
  </si>
  <si>
    <t>https://nsadvocate.org/2019/05/14/documentary-tackles-effect-of-deafening-seismic-blasts-on-whales-and-other-sea-life-in-nova-scotias-offshore/</t>
  </si>
  <si>
    <t>https://oceanpines.org/opa-board-statement-on-offshore-drilling/</t>
  </si>
  <si>
    <t>https://lnkd.in/gUzjAgc</t>
  </si>
  <si>
    <t>https://okt.to/fYdmcq</t>
  </si>
  <si>
    <t>https://www.spe.org/en/jpt/jpt-article-detail/?art=5566&amp;utm_source=twitter-spe&amp;utm_medium=social-content&amp;utm_campaign=jpt&amp;utm_content=More%20Tweaks%20Than%20Transformation%20in%20Rewrite%20of%20Well%20Control%20Rules</t>
  </si>
  <si>
    <t>https://nwfaction.org/Congress-offshore-drilling</t>
  </si>
  <si>
    <t>https://lnkd.in/dJwdq9i</t>
  </si>
  <si>
    <t>http://bit.do/eVgXH</t>
  </si>
  <si>
    <t>http://bit.do/eVmQf</t>
  </si>
  <si>
    <t>http://bit.do/eUUiw</t>
  </si>
  <si>
    <t>https://act.oceana.org/page/43838/action/1?ea.tracking.id=twitter&amp;en_chan=tw</t>
  </si>
  <si>
    <t>http://benefitof.net/benefits-of-offshore-drilling/</t>
  </si>
  <si>
    <t>https://www.api.org/oil-and-natural-gas/energy-primers/offshore</t>
  </si>
  <si>
    <t>https://hdsmarine.com/ro-watermakers</t>
  </si>
  <si>
    <t>https://zurl.co/OzcH</t>
  </si>
  <si>
    <t>https://hdsmarine.com/greenoil-filters https://www.youtube.com/watch?v=Qw4HAk2rK1Y</t>
  </si>
  <si>
    <t>http://hdsmarine.com/ro-watermakers</t>
  </si>
  <si>
    <t>https://www.rigzone.com/news/oil_prices_end_tough_week_on_strong_note-07-jun-2019-159028-article/?amp&amp;utm_source=GLOBAL_ENG&amp;utm_medium=SM_TW&amp;utm_campaign=FANS&amp;__twitter_impression=true</t>
  </si>
  <si>
    <t>https://thehill.com/policy/energy-environment/449696-house-votes-to-block-offshore-drilling-across-us-for-one-year</t>
  </si>
  <si>
    <t>https://www.oegoffshore.com/quote.php</t>
  </si>
  <si>
    <t>https://www.pressdemocrat.com/news/local/9724004-181/house-approves-measures-that-would?sba=AAS</t>
  </si>
  <si>
    <t>https://www.wsav.com/news/bill-would-ban-offshore-drilling/</t>
  </si>
  <si>
    <t>https://www.postandcourier.com/opinion/commentary/commentary-south-carolina-must-retain-control-over-what-happens-off/article_9d84551a-9101-11e9-b34b-8bc5102e80eb.html</t>
  </si>
  <si>
    <t>http://www.dailykos.com/stories/2018/11/9/1811677/-Judge-orders-moratorium-on-offshore-fracking-in-federal-waters-off-California</t>
  </si>
  <si>
    <t>https://www.counterpunch.org/2018/06/20/california-lacks-real-marine-protection-as-offshore-drilling-expands-in-state-waters/</t>
  </si>
  <si>
    <t>https://twitter.com/ResourcesLF/status/1142310050628689920</t>
  </si>
  <si>
    <t>https://www.counterpunch.org/2019/06/07/californias-biggest-secret-how-big-oil-dominates-public-discourse-to-manipulate-and-deceive/</t>
  </si>
  <si>
    <t>https://twitter.com/OfficialWSPA/status/1134541450698342400</t>
  </si>
  <si>
    <t>https://twitter.com/sfchronicle/status/1141483630973394944</t>
  </si>
  <si>
    <t>https://www.dailykos.com/stories/2019/4/27/1853575/-Judge-Fines-Pipeline-Company-3-3-Million-for-2015-Santa-Barbara-Oil-Spill</t>
  </si>
  <si>
    <t>http://www.dailykos.com/stories/2018/2/9/1740062/--Climate-leaders-Justin-Trudeau-and-Jerry-Brown-are-both-promoters-of-oil-industry-expansion</t>
  </si>
  <si>
    <t>https://www.egyps.com/cfp</t>
  </si>
  <si>
    <t>https://pilotonline.com/opinion/columnist/guest/article_cad9deba-921c-11e9-ba4e-9f2e68077783.html?utm_source=tw&amp;utm_medium=tweet&amp;utm_campaign=AFOCS</t>
  </si>
  <si>
    <t>https://www.nrdc.org/where-do-your-elected-officials-stand-on-offshore-drilling?utm_source=tw&amp;utm_medium=tweet&amp;utm_campaign=AFOCS</t>
  </si>
  <si>
    <t>https://lnkd.in/epwV2pz</t>
  </si>
  <si>
    <t>worldoil.com</t>
  </si>
  <si>
    <t>mckinsey.com</t>
  </si>
  <si>
    <t>seasave.org</t>
  </si>
  <si>
    <t>instagram.com</t>
  </si>
  <si>
    <t>twitter.com</t>
  </si>
  <si>
    <t>lnkd.in lnkd.in</t>
  </si>
  <si>
    <t>lnkd.in</t>
  </si>
  <si>
    <t>grist.org</t>
  </si>
  <si>
    <t>cgt.bz</t>
  </si>
  <si>
    <t>sisgain.com</t>
  </si>
  <si>
    <t>nkaglobal.com</t>
  </si>
  <si>
    <t>nsadvocate.org</t>
  </si>
  <si>
    <t>oceanpines.org</t>
  </si>
  <si>
    <t>okt.to</t>
  </si>
  <si>
    <t>spe.org</t>
  </si>
  <si>
    <t>nwfaction.org</t>
  </si>
  <si>
    <t>bit.do</t>
  </si>
  <si>
    <t>oceana.org</t>
  </si>
  <si>
    <t>benefitof.net</t>
  </si>
  <si>
    <t>api.org</t>
  </si>
  <si>
    <t>hdsmarine.com</t>
  </si>
  <si>
    <t>zurl.co</t>
  </si>
  <si>
    <t>hdsmarine.com youtube.com</t>
  </si>
  <si>
    <t>rigzone.com</t>
  </si>
  <si>
    <t>thehill.com</t>
  </si>
  <si>
    <t>oegoffshore.com</t>
  </si>
  <si>
    <t>pressdemocrat.com</t>
  </si>
  <si>
    <t>wsav.com</t>
  </si>
  <si>
    <t>postandcourier.com</t>
  </si>
  <si>
    <t>dailykos.com</t>
  </si>
  <si>
    <t>counterpunch.org</t>
  </si>
  <si>
    <t>egyps.com</t>
  </si>
  <si>
    <t>pilotonline.com</t>
  </si>
  <si>
    <t>nrdc.org</t>
  </si>
  <si>
    <t>wellcontrol oilandgas offshoredrilling</t>
  </si>
  <si>
    <t>oil oildriilling offshoredrilling</t>
  </si>
  <si>
    <t>climatechange protectourcoasts offshoredrilling</t>
  </si>
  <si>
    <t>weekinreview offshoredrilling</t>
  </si>
  <si>
    <t>weekinreview</t>
  </si>
  <si>
    <t>offshore offshorewind offshoredrilling offshoreoilandgas refineryoperations chemicalindustry manufacturing oilindustry oilfield oilandgascompanies</t>
  </si>
  <si>
    <t>climateemergency offshoredrilling</t>
  </si>
  <si>
    <t>offshoredrilling offshore oleoegas marcineiaoliveira marcineiaoliveiraescritora</t>
  </si>
  <si>
    <t>offshoredrilling</t>
  </si>
  <si>
    <t>climateemergency offshoredrilling climateactionnow</t>
  </si>
  <si>
    <t>climateemergency offshoredrilling climateaction ditchthedrills keepitintheground</t>
  </si>
  <si>
    <t>deepwater energy oilandgas offshore upstream offshoredrilling shallowanddeepwaterexpo</t>
  </si>
  <si>
    <t>wellcontrol</t>
  </si>
  <si>
    <t>fossilfuel keystonexl streamprotectionrule dakotaaccess cleanpowerplan antiquitiesact offshoredrilling</t>
  </si>
  <si>
    <t>fossilfuel keystonexl streamprotectionrule dakotaaccess cleanpowerplan antiquitiesact</t>
  </si>
  <si>
    <t>offshoredrilling socialmedia</t>
  </si>
  <si>
    <t>oil oildriilling</t>
  </si>
  <si>
    <t>doctorshortage healthcarecrisis northernpulp publicaccounts stocktransport tollhighways qe2 streetchecks atlanticgold</t>
  </si>
  <si>
    <t>riseranalysis risersystem offshore oilandgas engineer jackuprig offshoredrilling</t>
  </si>
  <si>
    <t>software development</t>
  </si>
  <si>
    <t>it outsourcing offshore onshore seekoffshore offshorelife offshoredrilling consultoroffshore</t>
  </si>
  <si>
    <t>software development offshore onshore seekoffshore offshorelife offshoredrilling consultoroffshore</t>
  </si>
  <si>
    <t>offshoredrilling nspoli nlpoli billc69 climateemergency</t>
  </si>
  <si>
    <t>offshoredrilling bigoil capp</t>
  </si>
  <si>
    <t>doctorshortage healthcarecrisis northernpulp publicaccounts stocktransport tollhighways qe2 streetchecks atlanticgold childpoverty lowwagemodel offshoredrilling biomass clearcutting unionbashing nspoli</t>
  </si>
  <si>
    <t>barge freezone vessel offshore ship oilandgas sharjah cable powercable salavge mydubai abudhabi offshoredrilling nka_global mussafah rawis adnac enoc dubaiinvestmentpark oilfield jebelali</t>
  </si>
  <si>
    <t>seismic nspoli cdnpoli offshoredrilling whales marinelife</t>
  </si>
  <si>
    <t>seismic</t>
  </si>
  <si>
    <t>offshore offshorewind offshoredrilling offshoreoilandgas refineryoperations chemicalindustry oilindustry oilfield oilandgascompanies</t>
  </si>
  <si>
    <t>opa opmd oceanpines offshoredrilling</t>
  </si>
  <si>
    <t>offshoredrilling rigging crane training assessments rescueatheight banksman confinedspace</t>
  </si>
  <si>
    <t>dnv271</t>
  </si>
  <si>
    <t>offshore offshoredrilling oil energy oilandgas oilgas energy</t>
  </si>
  <si>
    <t>wellcontrol spejpt transocean deepwaterhorizon offshore oilandgas offshoredrilling</t>
  </si>
  <si>
    <t>bigoil</t>
  </si>
  <si>
    <t>jerrybrown</t>
  </si>
  <si>
    <t>wildlife</t>
  </si>
  <si>
    <t>wildlife offshoredrilling</t>
  </si>
  <si>
    <t>oilprice oilandgas offshoredrilling offshoreservices subsea subseaengineering</t>
  </si>
  <si>
    <t>oilwell spacerfluids onshoredrilling drillingrigs oilandgascompanies offshoredrilling</t>
  </si>
  <si>
    <t>landingstring deepwaterdrilling subseawell oilandgascompanies offshoredrilling</t>
  </si>
  <si>
    <t>drillships offshoredrilling deepwaterdrilling oilandgasindustry oilfields oilandgasdrilling</t>
  </si>
  <si>
    <t>offshoredrilling protectourcoast protectourspecies protectourworld</t>
  </si>
  <si>
    <t>offshoredrilling takethelead</t>
  </si>
  <si>
    <t>watermaker marine offshoredrilling reverseosmosis</t>
  </si>
  <si>
    <t>watermaker marine offshoredrilling offshore oilandgas reverseosmosis</t>
  </si>
  <si>
    <t>watermaker marine offshoredrilling offshore reverseosmosis desalination</t>
  </si>
  <si>
    <t>filtration centrifuge purifier greenoil oil marine osv workboat offshoredrilling oilandgas</t>
  </si>
  <si>
    <t>watermaker marine offshoredrilling reverseosmosis desalination workboat osv uswatermaker hds</t>
  </si>
  <si>
    <t>watermaker marine offshoredrilling offshore oilandgas reverseosmosis desalination workboat osv uswatermaker</t>
  </si>
  <si>
    <t>oilandgas offshoredrilling upstream watermaker offshore marine workboat osv desalination reverseosmosis</t>
  </si>
  <si>
    <t>watermaker marine offshoredrilling offshore reverseosmosis desalination workboat osv uswatermaker hds</t>
  </si>
  <si>
    <t>oilandgas offshoredrilling upstream houstonoilandgas oil offshore drilling</t>
  </si>
  <si>
    <t>house offshoredrilling</t>
  </si>
  <si>
    <t>dnv271 ccu oilandgas louisiana offshore usa offshoredrilling</t>
  </si>
  <si>
    <t>fridayfocus dnv271 oilandgas offshoredrilling ccu</t>
  </si>
  <si>
    <t>fridayfocus</t>
  </si>
  <si>
    <t>caleg offshoredrilling protectourcoasts</t>
  </si>
  <si>
    <t>caleg offshoredrilling</t>
  </si>
  <si>
    <t>southcarolina offshoredrilling protectourcoasts</t>
  </si>
  <si>
    <t>southcarolina offshoredrilling</t>
  </si>
  <si>
    <t>tourism protectourcoast offshoredrilling</t>
  </si>
  <si>
    <t>offshoredrilling gulf bgiinsights</t>
  </si>
  <si>
    <t>gavinnewsom jerrybrown</t>
  </si>
  <si>
    <t>gavinnewsom jerrybrown offshoredrilling califmpas thankyouocean saveourcoast mpaswork unfrackcal</t>
  </si>
  <si>
    <t>gavinnewsom jerrybrown offshoredrilling brownslastchance califmpas thankyouocean saveourcoast caagainstfrack</t>
  </si>
  <si>
    <t>bigoil ca offshoredrilling</t>
  </si>
  <si>
    <t>offshoredrilling caleg protectourcoasts</t>
  </si>
  <si>
    <t>ca offshoredrilling califmpas ourlastchance lastchancealliance unfrackcal bigoil</t>
  </si>
  <si>
    <t>ca offshoredrilling califmpas</t>
  </si>
  <si>
    <t>bigoil regulatory offshoredrilling califmpas ourlastchance</t>
  </si>
  <si>
    <t>bigoil regulatory</t>
  </si>
  <si>
    <t>ourlastchance oilmoneyout bigoil extinctionrebellion offshoredrilling</t>
  </si>
  <si>
    <t>bigoil ca lastchancealliance offshoredrilling ourlastchance califmpas unfrackcal thankyouocean</t>
  </si>
  <si>
    <t>jerrybrown ca offshoredrilling lastchancealliance</t>
  </si>
  <si>
    <t>gavinnewsom</t>
  </si>
  <si>
    <t>bigoil ca offshoredrilling ourlastchamce lastchancealliance</t>
  </si>
  <si>
    <t>bigoil regulatory ca offshoredrilling califmpas lastchancealliance</t>
  </si>
  <si>
    <t>bigoil regulatory ca</t>
  </si>
  <si>
    <t>offshoredrilling ourlastchance lastchancealliance</t>
  </si>
  <si>
    <t>oilandgas offshore subsea projects abstracts egyps2020 technical conference marineindustry marineengineering offshoredrilling</t>
  </si>
  <si>
    <t>offshoredrilling protectourcoasts</t>
  </si>
  <si>
    <t>oilfield oilfieldlife drillingrig drilling drillingengineering offshoredrilling exploration shale oilandgas petroleum</t>
  </si>
  <si>
    <t>https://pbs.twimg.com/media/D5lpPg8XsAUdtnY.png</t>
  </si>
  <si>
    <t>https://pbs.twimg.com/media/D8uHzGfWwAAWX2b.jpg</t>
  </si>
  <si>
    <t>https://pbs.twimg.com/media/D8uMNz4WsAIBREP.jpg</t>
  </si>
  <si>
    <t>https://pbs.twimg.com/media/D6nk55xWwAIw1M-.jpg</t>
  </si>
  <si>
    <t>https://pbs.twimg.com/media/D8xOuXfXUAAhtaN.png</t>
  </si>
  <si>
    <t>https://pbs.twimg.com/media/D8zJSlXXYAAYEx2.jpg</t>
  </si>
  <si>
    <t>https://pbs.twimg.com/media/D85v2KUWkAAmXnt.jpg</t>
  </si>
  <si>
    <t>https://pbs.twimg.com/media/D8x4LCwXsAA5Bh-.jpg</t>
  </si>
  <si>
    <t>https://pbs.twimg.com/media/D9FNDRrXkAEBY8p.jpg</t>
  </si>
  <si>
    <t>https://pbs.twimg.com/media/D9NK6f4XkAIISEM.jpg</t>
  </si>
  <si>
    <t>https://pbs.twimg.com/media/D9Qhf1vXsAY2yvw.jpg</t>
  </si>
  <si>
    <t>https://pbs.twimg.com/media/D9SjSqRWsAsUgEU.jpg</t>
  </si>
  <si>
    <t>https://pbs.twimg.com/media/D9XtNJkWkAE4tS-.jpg</t>
  </si>
  <si>
    <t>https://pbs.twimg.com/media/D9dlvKMXkAY6tLL.jpg</t>
  </si>
  <si>
    <t>https://pbs.twimg.com/media/D9bIQJgW4AEMhJc.jpg</t>
  </si>
  <si>
    <t>https://pbs.twimg.com/media/D9ck9JGWkAUyHXf.jpg</t>
  </si>
  <si>
    <t>https://pbs.twimg.com/media/D9hNW1UWsAM6iNu.jpg</t>
  </si>
  <si>
    <t>https://pbs.twimg.com/media/D8yVnZkWwAIERJh.jpg</t>
  </si>
  <si>
    <t>https://pbs.twimg.com/media/D9BwUufUcAAixAy.jpg</t>
  </si>
  <si>
    <t>https://pbs.twimg.com/media/D9gmxV1UwAANYM0.jpg</t>
  </si>
  <si>
    <t>https://pbs.twimg.com/media/D9l7AsGVAAEDAmt.jpg</t>
  </si>
  <si>
    <t>https://pbs.twimg.com/media/D8KBRx5XsAEorbf.jpg</t>
  </si>
  <si>
    <t>https://pbs.twimg.com/media/D9l3bpDX4AAyUBl.jpg</t>
  </si>
  <si>
    <t>https://pbs.twimg.com/media/D9neQmYU0AAhIas.jpg</t>
  </si>
  <si>
    <t>https://pbs.twimg.com/media/D9rIhElWsAAUCw4.jpg</t>
  </si>
  <si>
    <t>https://pbs.twimg.com/media/D9fOiCYUIAAvcnw.jpg</t>
  </si>
  <si>
    <t>https://pbs.twimg.com/media/DwbR8TQUwAIh9Bz.jpg</t>
  </si>
  <si>
    <t>https://pbs.twimg.com/media/D9nEAN-VAAA0pYZ.jpg</t>
  </si>
  <si>
    <t>https://pbs.twimg.com/media/D9nEeCGUEAALUc0.jpg</t>
  </si>
  <si>
    <t>https://pbs.twimg.com/media/D9ddLEpU8AAEp-E.jpg</t>
  </si>
  <si>
    <t>https://pbs.twimg.com/media/D9p6-S0VAAAVOgw.jpg</t>
  </si>
  <si>
    <t>https://pbs.twimg.com/media/D9vi9MMXUAECk9y.jpg</t>
  </si>
  <si>
    <t>http://pbs.twimg.com/profile_images/1099948116332007424/AheNENyh_normal.png</t>
  </si>
  <si>
    <t>http://pbs.twimg.com/profile_images/1064623106420023296/HVjQsljc_normal.jpg</t>
  </si>
  <si>
    <t>http://pbs.twimg.com/profile_images/1067487655674425346/UPp8Xo6d_normal.jpg</t>
  </si>
  <si>
    <t>http://pbs.twimg.com/profile_images/520131402923114497/TcyR6RHI_normal.png</t>
  </si>
  <si>
    <t>http://pbs.twimg.com/profile_images/1112315007793094656/uQ1i1cHx_normal.jpg</t>
  </si>
  <si>
    <t>http://pbs.twimg.com/profile_images/1213890179/100_4578_normal.JPG</t>
  </si>
  <si>
    <t>http://pbs.twimg.com/profile_images/1097245466918612992/z9XjNQWZ_normal.jpg</t>
  </si>
  <si>
    <t>http://pbs.twimg.com/profile_images/2486591340/rzoz5up6z9qvhvr43gks_normal.jpeg</t>
  </si>
  <si>
    <t>http://pbs.twimg.com/profile_images/1089616824289935360/YoEjXRR4_normal.jpg</t>
  </si>
  <si>
    <t>http://pbs.twimg.com/profile_images/1003997150550855680/v1lp5h4o_normal.jpg</t>
  </si>
  <si>
    <t>http://pbs.twimg.com/profile_images/474858073824043008/L0mTsV6K_normal.jpeg</t>
  </si>
  <si>
    <t>http://pbs.twimg.com/profile_images/1107679342845456384/lJ-98xF2_normal.png</t>
  </si>
  <si>
    <t>http://pbs.twimg.com/profile_images/974712320537649152/G-pw2hz5_normal.jpg</t>
  </si>
  <si>
    <t>http://pbs.twimg.com/profile_images/1100803616649162753/JZGt4o2A_normal.png</t>
  </si>
  <si>
    <t>http://pbs.twimg.com/profile_images/819219582976135168/xNtOPsAz_normal.jpg</t>
  </si>
  <si>
    <t>http://pbs.twimg.com/profile_images/819288505218199554/SytQBVHz_normal.jpg</t>
  </si>
  <si>
    <t>http://pbs.twimg.com/profile_images/988589186742738944/ZTNHSH--_normal.jpg</t>
  </si>
  <si>
    <t>http://pbs.twimg.com/profile_images/583760121043361792/_WCYWp28_normal.png</t>
  </si>
  <si>
    <t>http://pbs.twimg.com/profile_images/923218232626044929/PJKe1Ynp_normal.jpg</t>
  </si>
  <si>
    <t>http://pbs.twimg.com/profile_images/1001495083466838017/r81uT-Ac_normal.jpg</t>
  </si>
  <si>
    <t>http://pbs.twimg.com/profile_images/1064845608085798913/8orJwLgA_normal.jpg</t>
  </si>
  <si>
    <t>http://pbs.twimg.com/profile_images/1036492706640474112/BXWKIGhg_normal.jpg</t>
  </si>
  <si>
    <t>http://pbs.twimg.com/profile_images/1143421020726026240/_dSQ-AQe_normal.jpg</t>
  </si>
  <si>
    <t>http://pbs.twimg.com/profile_images/1012023812756406273/qfqTMULn_normal.jpg</t>
  </si>
  <si>
    <t>http://pbs.twimg.com/profile_images/1044755172143104000/oRbW99t3_normal.jpg</t>
  </si>
  <si>
    <t>http://pbs.twimg.com/profile_images/1560299985/Portrait_of_Actress_Jeanne_Samary_1877_Renoir_normal.jpg</t>
  </si>
  <si>
    <t>http://pbs.twimg.com/profile_images/988844202917285891/TjHV0yJU_normal.jpg</t>
  </si>
  <si>
    <t>http://pbs.twimg.com/profile_images/1050378915880062977/_B6M6Fwt_normal.jpg</t>
  </si>
  <si>
    <t>http://pbs.twimg.com/profile_images/505730164286697473/cSQlBKL2_normal.jpeg</t>
  </si>
  <si>
    <t>http://pbs.twimg.com/profile_images/1080341111648878592/FWRHPmYt_normal.jpg</t>
  </si>
  <si>
    <t>http://pbs.twimg.com/profile_images/1142316455955959808/L-keg1ji_normal.png</t>
  </si>
  <si>
    <t>http://pbs.twimg.com/profile_images/1026377172104237056/vwjvF3qI_normal.jpg</t>
  </si>
  <si>
    <t>http://pbs.twimg.com/profile_images/1141319630524506112/Yvf027yS_normal.png</t>
  </si>
  <si>
    <t>http://abs.twimg.com/sticky/default_profile_images/default_profile_normal.png</t>
  </si>
  <si>
    <t>http://pbs.twimg.com/profile_images/1075093493595410432/hS579RCi_normal.jpg</t>
  </si>
  <si>
    <t>http://pbs.twimg.com/profile_images/967942406229430272/hmB2Ud0L_normal.jpg</t>
  </si>
  <si>
    <t>http://pbs.twimg.com/profile_images/999992732574732288/lhKgG8zq_normal.jpg</t>
  </si>
  <si>
    <t>http://pbs.twimg.com/profile_images/1050025879613648896/ATNntfAS_normal.jpg</t>
  </si>
  <si>
    <t>http://pbs.twimg.com/profile_images/996532834520174592/R0makGIi_normal.jpg</t>
  </si>
  <si>
    <t>http://pbs.twimg.com/profile_images/1076054771373502464/_7_esilY_normal.jpg</t>
  </si>
  <si>
    <t>http://pbs.twimg.com/profile_images/1131342106256187394/1cmxZBI__normal.jpg</t>
  </si>
  <si>
    <t>http://pbs.twimg.com/profile_images/1108021730591821824/xlPe3vnL_normal.jpg</t>
  </si>
  <si>
    <t>http://pbs.twimg.com/profile_images/955235376364273664/HgXXFu-0_normal.jpg</t>
  </si>
  <si>
    <t>http://pbs.twimg.com/profile_images/730720805688987650/kgcGFb_x_normal.jpg</t>
  </si>
  <si>
    <t>http://pbs.twimg.com/profile_images/663002244988731396/WibhK3QN_normal.jpg</t>
  </si>
  <si>
    <t>http://pbs.twimg.com/profile_images/1135002754601160705/NwU6_RtC_normal.jpg</t>
  </si>
  <si>
    <t>http://pbs.twimg.com/profile_images/1131323837956657153/0ABUdf_w_normal.jpg</t>
  </si>
  <si>
    <t>http://pbs.twimg.com/profile_images/1092113397204713472/ngWYChj__normal.jpg</t>
  </si>
  <si>
    <t>http://pbs.twimg.com/profile_images/996767066509033473/dl40Jxcm_normal.jpg</t>
  </si>
  <si>
    <t>http://pbs.twimg.com/profile_images/776249184785604608/OugBYEvC_normal.jpg</t>
  </si>
  <si>
    <t>http://pbs.twimg.com/profile_images/934170907697917952/ksB9X__p_normal.jpg</t>
  </si>
  <si>
    <t>http://pbs.twimg.com/profile_images/871521500892864514/LztNJw3u_normal.jpg</t>
  </si>
  <si>
    <t>http://pbs.twimg.com/profile_images/1107052514078121985/vmjW9CiZ_normal.jpg</t>
  </si>
  <si>
    <t>http://pbs.twimg.com/profile_images/1071969365971623936/Eq9ub3x6_normal.jpg</t>
  </si>
  <si>
    <t>http://pbs.twimg.com/profile_images/1073285439975448576/UciML71Z_normal.jpg</t>
  </si>
  <si>
    <t>http://pbs.twimg.com/profile_images/640080595771650048/LwcAZQ97_normal.jpg</t>
  </si>
  <si>
    <t>http://pbs.twimg.com/profile_images/917869485331066880/6wHKyYIR_normal.jpg</t>
  </si>
  <si>
    <t>http://pbs.twimg.com/profile_images/512527814394785792/MQJ46cVq_normal.jpeg</t>
  </si>
  <si>
    <t>http://pbs.twimg.com/profile_images/822379248056795139/s1sqOXyr_normal.jpg</t>
  </si>
  <si>
    <t>http://pbs.twimg.com/profile_images/858099323254558720/dSqPtzP9_normal.jpg</t>
  </si>
  <si>
    <t>http://pbs.twimg.com/profile_images/1017122729357553666/KqO-IE6p_normal.jpg</t>
  </si>
  <si>
    <t>http://pbs.twimg.com/profile_images/592504457788657665/ba8j4HE8_normal.jpg</t>
  </si>
  <si>
    <t>http://pbs.twimg.com/profile_images/1100845568035700737/W3Uu0gxy_normal.png</t>
  </si>
  <si>
    <t>http://pbs.twimg.com/profile_images/916607835219341312/N3Kvjke2_normal.jpg</t>
  </si>
  <si>
    <t>http://pbs.twimg.com/profile_images/811353360062365696/sXanaj3u_normal.jpg</t>
  </si>
  <si>
    <t>http://pbs.twimg.com/profile_images/874720780222779392/Ly7sJa9t_normal.jpg</t>
  </si>
  <si>
    <t>http://pbs.twimg.com/profile_images/878362054922391552/ueEjNnUG_normal.jpg</t>
  </si>
  <si>
    <t>http://pbs.twimg.com/profile_images/736740064244338688/b0gOXHXn_normal.jpg</t>
  </si>
  <si>
    <t>http://pbs.twimg.com/profile_images/1127132143778435072/GAYJhAkv_normal.jpg</t>
  </si>
  <si>
    <t>http://pbs.twimg.com/profile_images/378800000211546819/6070491cdceac8992856a9bf6f560a99_normal.jpeg</t>
  </si>
  <si>
    <t>http://pbs.twimg.com/profile_images/942774839688929281/z10ILesH_normal.jpg</t>
  </si>
  <si>
    <t>http://pbs.twimg.com/profile_images/708329500291911680/_71LUvj8_normal.jpg</t>
  </si>
  <si>
    <t>http://pbs.twimg.com/profile_images/1080349350478307333/LxVcrT2x_normal.jpg</t>
  </si>
  <si>
    <t>http://pbs.twimg.com/profile_images/565710210614824960/_tjijrkv_normal.jpeg</t>
  </si>
  <si>
    <t>http://pbs.twimg.com/profile_images/589122789757456384/TkXG2qZz_normal.jpg</t>
  </si>
  <si>
    <t>http://pbs.twimg.com/profile_images/885171092188532737/RN-Xynsf_normal.jpg</t>
  </si>
  <si>
    <t>http://pbs.twimg.com/profile_images/645342433715183616/QFxDcgxW_normal.jpg</t>
  </si>
  <si>
    <t>https://twitter.com/#!/matdanglobal/status/1124045308915331078</t>
  </si>
  <si>
    <t>https://twitter.com/#!/mckinseyindia/status/1138038479974088705</t>
  </si>
  <si>
    <t>https://twitter.com/#!/katetracy__/status/1138115656346456065</t>
  </si>
  <si>
    <t>https://twitter.com/#!/seasave/status/1138152675651018752</t>
  </si>
  <si>
    <t>https://twitter.com/#!/donnawhitbread/status/1138155876555137028</t>
  </si>
  <si>
    <t>https://twitter.com/#!/teleacoustics/status/1138158359423700997</t>
  </si>
  <si>
    <t>https://twitter.com/#!/caroljd1964/status/1138320791362080768</t>
  </si>
  <si>
    <t>https://twitter.com/#!/love_leitrim/status/1138372931686477826</t>
  </si>
  <si>
    <t>https://twitter.com/#!/majorcafan/status/1138373065077874689</t>
  </si>
  <si>
    <t>https://twitter.com/#!/millennium_boy1/status/1138375424424235008</t>
  </si>
  <si>
    <t>https://twitter.com/#!/thriftbee/status/1138382564283047936</t>
  </si>
  <si>
    <t>https://twitter.com/#!/younggreens/status/1138386464700620801</t>
  </si>
  <si>
    <t>https://twitter.com/#!/davewalshphoto/status/1138392332481564672</t>
  </si>
  <si>
    <t>https://twitter.com/#!/eamonderry/status/1138396102816927744</t>
  </si>
  <si>
    <t>https://twitter.com/#!/ecoclare/status/1138401982249623552</t>
  </si>
  <si>
    <t>https://twitter.com/#!/ginosocialist/status/1138407163221725185</t>
  </si>
  <si>
    <t>https://twitter.com/#!/pbp_gillian/status/1138407927025475585</t>
  </si>
  <si>
    <t>https://twitter.com/#!/danny_dullea/status/1138432911324188674</t>
  </si>
  <si>
    <t>https://twitter.com/#!/megkuster/status/1138441178972590080</t>
  </si>
  <si>
    <t>https://twitter.com/#!/marcineiaoliver/status/1138452565924950016</t>
  </si>
  <si>
    <t>https://twitter.com/#!/ourocean/status/1128684867263315969</t>
  </si>
  <si>
    <t>https://twitter.com/#!/path2positive/status/1138455747245871104</t>
  </si>
  <si>
    <t>https://twitter.com/#!/greentoneenviro/status/1138493136915849225</t>
  </si>
  <si>
    <t>https://twitter.com/#!/pb4p/status/1138372429775036418</t>
  </si>
  <si>
    <t>https://twitter.com/#!/pb4p/status/1138510893812203525</t>
  </si>
  <si>
    <t>https://twitter.com/#!/scc_ireland/status/1138512245430902784</t>
  </si>
  <si>
    <t>https://twitter.com/#!/nhnaireland/status/1138371466599251969</t>
  </si>
  <si>
    <t>https://twitter.com/#!/nhnaireland/status/1138506182946185216</t>
  </si>
  <si>
    <t>https://twitter.com/#!/seriousclits/status/1138533577388371971</t>
  </si>
  <si>
    <t>https://twitter.com/#!/jgrandausa/status/1138553891908411393</t>
  </si>
  <si>
    <t>https://twitter.com/#!/sdmexicoexpo/status/1138556135076708352</t>
  </si>
  <si>
    <t>https://twitter.com/#!/cisnerosardura/status/1138599007134113792</t>
  </si>
  <si>
    <t>https://twitter.com/#!/desderamona/status/876646994818850818</t>
  </si>
  <si>
    <t>https://twitter.com/#!/mickeefl/status/1138855731116085254</t>
  </si>
  <si>
    <t>https://twitter.com/#!/goodlorde/status/1138922010980036608</t>
  </si>
  <si>
    <t>https://twitter.com/#!/adams_alex101/status/1138928571005714433</t>
  </si>
  <si>
    <t>https://twitter.com/#!/jonbearca/status/1138928942994190336</t>
  </si>
  <si>
    <t>https://twitter.com/#!/marilucflores/status/1138970737157578752</t>
  </si>
  <si>
    <t>https://twitter.com/#!/mckinsey/status/1137796504754753541</t>
  </si>
  <si>
    <t>https://twitter.com/#!/abbwana/status/1139030515321884672</t>
  </si>
  <si>
    <t>https://twitter.com/#!/elisabeast/status/1139306215874449410</t>
  </si>
  <si>
    <t>https://twitter.com/#!/mahonebaymyers/status/1139312729037135873</t>
  </si>
  <si>
    <t>https://twitter.com/#!/leomckayjr/status/1139481558971244544</t>
  </si>
  <si>
    <t>https://twitter.com/#!/murrant_fred/status/1139562822663376896</t>
  </si>
  <si>
    <t>https://twitter.com/#!/aquaterraenergy/status/1139523574706900993</t>
  </si>
  <si>
    <t>https://twitter.com/#!/craigmain73/status/1139565056457396224</t>
  </si>
  <si>
    <t>https://twitter.com/#!/braingymza/status/1139779890402811905</t>
  </si>
  <si>
    <t>https://twitter.com/#!/spectrum1995/status/1138417008486363136</t>
  </si>
  <si>
    <t>https://twitter.com/#!/spectrum1995/status/1139776914774745088</t>
  </si>
  <si>
    <t>https://twitter.com/#!/jessica30050419/status/1139842190207795200</t>
  </si>
  <si>
    <t>https://twitter.com/#!/marion12moore/status/1139896443689492482</t>
  </si>
  <si>
    <t>https://twitter.com/#!/bigjmcc/status/1139863037655932928</t>
  </si>
  <si>
    <t>https://twitter.com/#!/bigjmcc/status/1139727312721719297</t>
  </si>
  <si>
    <t>https://twitter.com/#!/bigjmcc/status/1139903676833837056</t>
  </si>
  <si>
    <t>https://twitter.com/#!/bigjmcc/status/1139305121542803456</t>
  </si>
  <si>
    <t>https://twitter.com/#!/bigjmcc/status/1139692600900771840</t>
  </si>
  <si>
    <t>https://twitter.com/#!/globalnka/status/1140337509118951425</t>
  </si>
  <si>
    <t>https://twitter.com/#!/bd_cda/status/1129006144624693248</t>
  </si>
  <si>
    <t>https://twitter.com/#!/350montana/status/1140467806565126145</t>
  </si>
  <si>
    <t>https://twitter.com/#!/svsmktg/status/1140573448961478659</t>
  </si>
  <si>
    <t>https://twitter.com/#!/oceanpinesmd/status/1140716166077399044</t>
  </si>
  <si>
    <t>https://twitter.com/#!/scottewen13/status/1140827116197388290</t>
  </si>
  <si>
    <t>https://twitter.com/#!/johnbro02552835/status/1140904001757753344</t>
  </si>
  <si>
    <t>https://twitter.com/#!/melisheath/status/1141004060981649410</t>
  </si>
  <si>
    <t>https://twitter.com/#!/stratasadvisors/status/1141078893127983104</t>
  </si>
  <si>
    <t>https://twitter.com/#!/lenvermillion/status/1141081852637323270</t>
  </si>
  <si>
    <t>https://twitter.com/#!/spetweets/status/1141231638950621185</t>
  </si>
  <si>
    <t>https://twitter.com/#!/askgro/status/1141484168024481793</t>
  </si>
  <si>
    <t>https://twitter.com/#!/laurielitman/status/1141488045666918400</t>
  </si>
  <si>
    <t>https://twitter.com/#!/reddpups/status/1141495677492649984</t>
  </si>
  <si>
    <t>https://twitter.com/#!/11patience/status/1141500123156869121</t>
  </si>
  <si>
    <t>https://twitter.com/#!/maryjobrooks/status/1141537063591747584</t>
  </si>
  <si>
    <t>https://twitter.com/#!/lisamarieharpe1/status/1141538278237200384</t>
  </si>
  <si>
    <t>https://twitter.com/#!/wildlifeaction/status/1141493514628489217</t>
  </si>
  <si>
    <t>https://twitter.com/#!/langfieldjoshua/status/1141555051602694144</t>
  </si>
  <si>
    <t>https://twitter.com/#!/theshippingguru/status/1141599925861519360</t>
  </si>
  <si>
    <t>https://twitter.com/#!/creativegreeniu/status/1141727666279612416</t>
  </si>
  <si>
    <t>https://twitter.com/#!/technavio/status/1141319736908795905</t>
  </si>
  <si>
    <t>https://twitter.com/#!/technavio/status/1141421665517260800</t>
  </si>
  <si>
    <t>https://twitter.com/#!/technavio/status/1141747562157957120</t>
  </si>
  <si>
    <t>https://twitter.com/#!/blondrocker1967/status/1141826518374440960</t>
  </si>
  <si>
    <t>https://twitter.com/#!/kevindk82/status/1137879058585440257</t>
  </si>
  <si>
    <t>https://twitter.com/#!/kevindk82/status/1138202009176289281</t>
  </si>
  <si>
    <t>https://twitter.com/#!/kevindk82/status/1138926346955120643</t>
  </si>
  <si>
    <t>https://twitter.com/#!/kevindk82/status/1140045511136817152</t>
  </si>
  <si>
    <t>https://twitter.com/#!/kevindk82/status/1140344363463172097</t>
  </si>
  <si>
    <t>https://twitter.com/#!/kevindk82/status/1140744790893576192</t>
  </si>
  <si>
    <t>https://twitter.com/#!/kevindk82/status/1141102568539660290</t>
  </si>
  <si>
    <t>https://twitter.com/#!/kevindk82/status/1141832083943383045</t>
  </si>
  <si>
    <t>https://twitter.com/#!/kevindk82/status/1140345343860760577</t>
  </si>
  <si>
    <t>https://twitter.com/#!/kevindk82/status/1140745515803533318</t>
  </si>
  <si>
    <t>https://twitter.com/#!/kevindk82/status/1141103008765358080</t>
  </si>
  <si>
    <t>https://twitter.com/#!/kevindk82/status/1141832721435713536</t>
  </si>
  <si>
    <t>https://twitter.com/#!/kevindk82/status/1137879404300906496</t>
  </si>
  <si>
    <t>https://twitter.com/#!/kevindk82/status/1138202339066687488</t>
  </si>
  <si>
    <t>https://twitter.com/#!/kevindk82/status/1138926668045795329</t>
  </si>
  <si>
    <t>https://twitter.com/#!/kevindk82/status/1140046429945311232</t>
  </si>
  <si>
    <t>https://twitter.com/#!/waterdesal/status/1138455888606486529</t>
  </si>
  <si>
    <t>https://twitter.com/#!/waterdesal/status/1139603458431094790</t>
  </si>
  <si>
    <t>https://twitter.com/#!/waterdesal/status/1142079766863994881</t>
  </si>
  <si>
    <t>https://twitter.com/#!/uswatermaker/status/1138108362904592390</t>
  </si>
  <si>
    <t>https://twitter.com/#!/uswatermaker/status/1138449312772345856</t>
  </si>
  <si>
    <t>https://twitter.com/#!/uswatermaker/status/1139534209368743936</t>
  </si>
  <si>
    <t>https://twitter.com/#!/uswatermaker/status/1140978976275349504</t>
  </si>
  <si>
    <t>https://twitter.com/#!/uswatermaker/status/1141705137808789505</t>
  </si>
  <si>
    <t>https://twitter.com/#!/uswatermaker/status/1142079236217307137</t>
  </si>
  <si>
    <t>https://twitter.com/#!/tomshrader/status/1138108857618706433</t>
  </si>
  <si>
    <t>https://twitter.com/#!/tomshrader/status/1139370408203948032</t>
  </si>
  <si>
    <t>https://twitter.com/#!/tomshrader/status/1139598306408042496</t>
  </si>
  <si>
    <t>https://twitter.com/#!/tomshrader/status/1141705881668739072</t>
  </si>
  <si>
    <t>https://twitter.com/#!/tomshrader/status/1142081065017888775</t>
  </si>
  <si>
    <t>https://twitter.com/#!/tomshrader/status/1138088458164080641</t>
  </si>
  <si>
    <t>https://twitter.com/#!/cprblog/status/1142094338505281536</t>
  </si>
  <si>
    <t>https://twitter.com/#!/oeg_offshore/status/1135613436241620992</t>
  </si>
  <si>
    <t>https://twitter.com/#!/oeg_offshore/status/1142075584471863297</t>
  </si>
  <si>
    <t>https://twitter.com/#!/craigrussell10/status/1142128325143486468</t>
  </si>
  <si>
    <t>https://twitter.com/#!/bluebizcouncil/status/1142188365405548544</t>
  </si>
  <si>
    <t>https://twitter.com/#!/ca_waterkeepers/status/1142188572386066432</t>
  </si>
  <si>
    <t>https://twitter.com/#!/wolfiemouse/status/1142188671040233472</t>
  </si>
  <si>
    <t>https://twitter.com/#!/cclsvn/status/1142188957515444224</t>
  </si>
  <si>
    <t>https://twitter.com/#!/theresa_reel/status/1142190107186716672</t>
  </si>
  <si>
    <t>https://twitter.com/#!/grannygrande/status/1142191112557252608</t>
  </si>
  <si>
    <t>https://twitter.com/#!/jamescounihan1/status/1142196173773639686</t>
  </si>
  <si>
    <t>https://twitter.com/#!/artyghok21/status/1142208407849639937</t>
  </si>
  <si>
    <t>https://twitter.com/#!/cleanenergyorg/status/1142445927543844871</t>
  </si>
  <si>
    <t>https://twitter.com/#!/daisypl/status/1142448865896878081</t>
  </si>
  <si>
    <t>https://twitter.com/#!/cleanenergyorg/status/1140981958043979776</t>
  </si>
  <si>
    <t>https://twitter.com/#!/bgiinsights/status/1141608235448717312</t>
  </si>
  <si>
    <t>https://twitter.com/#!/arvind_1994/status/1142467577592987648</t>
  </si>
  <si>
    <t>https://twitter.com/#!/geewhizpat/status/1142514538970898432</t>
  </si>
  <si>
    <t>https://twitter.com/#!/danbacher/status/1082783621767786496</t>
  </si>
  <si>
    <t>https://twitter.com/#!/danbacher/status/1061454464496758784</t>
  </si>
  <si>
    <t>https://twitter.com/#!/danbacher/status/1142159588101201922</t>
  </si>
  <si>
    <t>https://twitter.com/#!/danbacher/status/1142160102993981440</t>
  </si>
  <si>
    <t>https://twitter.com/#!/resourceslf/status/1142310050628689920</t>
  </si>
  <si>
    <t>https://twitter.com/#!/danbacher/status/1142560228111577088</t>
  </si>
  <si>
    <t>https://twitter.com/#!/danbacher/status/1142560320721784832</t>
  </si>
  <si>
    <t>https://twitter.com/#!/danbacher/status/1142562084770570240</t>
  </si>
  <si>
    <t>https://twitter.com/#!/danbacher/status/1142562262302904320</t>
  </si>
  <si>
    <t>https://twitter.com/#!/danbacher/status/1140772394262335488</t>
  </si>
  <si>
    <t>https://twitter.com/#!/danbacher/status/1140876112576176128</t>
  </si>
  <si>
    <t>https://twitter.com/#!/danbacher/status/1141157881254780929</t>
  </si>
  <si>
    <t>https://twitter.com/#!/danbacher/status/1141157940201549824</t>
  </si>
  <si>
    <t>https://twitter.com/#!/danbacher/status/1141483499947323393</t>
  </si>
  <si>
    <t>https://twitter.com/#!/danbacher/status/1141485029077291009</t>
  </si>
  <si>
    <t>https://twitter.com/#!/danbacher/status/1141602812100374528</t>
  </si>
  <si>
    <t>https://twitter.com/#!/danbacher/status/1141602840097386497</t>
  </si>
  <si>
    <t>https://twitter.com/#!/danbacher/status/1141671302144520192</t>
  </si>
  <si>
    <t>https://twitter.com/#!/danbacher/status/1142159622683295744</t>
  </si>
  <si>
    <t>https://twitter.com/#!/danbacher/status/1142160139186663424</t>
  </si>
  <si>
    <t>https://twitter.com/#!/danbacher/status/1142161022561607680</t>
  </si>
  <si>
    <t>https://twitter.com/#!/danbacher/status/1142161231987396613</t>
  </si>
  <si>
    <t>https://twitter.com/#!/danbacher/status/1142360765770260480</t>
  </si>
  <si>
    <t>https://twitter.com/#!/danbacher/status/1142360807339986944</t>
  </si>
  <si>
    <t>https://twitter.com/#!/danbacher/status/1142510963691671553</t>
  </si>
  <si>
    <t>https://twitter.com/#!/danbacher/status/1142511228700413953</t>
  </si>
  <si>
    <t>https://twitter.com/#!/danbacher/status/1142511660935946240</t>
  </si>
  <si>
    <t>https://twitter.com/#!/danbacher/status/1142513822227259393</t>
  </si>
  <si>
    <t>https://twitter.com/#!/danbacher/status/1142557471254253568</t>
  </si>
  <si>
    <t>https://twitter.com/#!/danbacher/status/1142583229867687937</t>
  </si>
  <si>
    <t>https://twitter.com/#!/danbacher/status/1142583405856481283</t>
  </si>
  <si>
    <t>https://twitter.com/#!/danbacher/status/1142584140174254080</t>
  </si>
  <si>
    <t>https://twitter.com/#!/egypsofficial/status/1142756481315590145</t>
  </si>
  <si>
    <t>https://twitter.com/#!/nrdc_af/status/1142816332221755392</t>
  </si>
  <si>
    <t>https://twitter.com/#!/nrdc_af/status/1138903812557746176</t>
  </si>
  <si>
    <t>https://twitter.com/#!/crudecalendars/status/1142852198818357249</t>
  </si>
  <si>
    <t>1124045308915331078</t>
  </si>
  <si>
    <t>1138038479974088705</t>
  </si>
  <si>
    <t>1138115656346456065</t>
  </si>
  <si>
    <t>1138152675651018752</t>
  </si>
  <si>
    <t>1138155876555137028</t>
  </si>
  <si>
    <t>1138158359423700997</t>
  </si>
  <si>
    <t>1138320791362080768</t>
  </si>
  <si>
    <t>1138372931686477826</t>
  </si>
  <si>
    <t>1138373065077874689</t>
  </si>
  <si>
    <t>1138375424424235008</t>
  </si>
  <si>
    <t>1138382564283047936</t>
  </si>
  <si>
    <t>1138386464700620801</t>
  </si>
  <si>
    <t>1138392332481564672</t>
  </si>
  <si>
    <t>1138396102816927744</t>
  </si>
  <si>
    <t>1138401982249623552</t>
  </si>
  <si>
    <t>1138407163221725185</t>
  </si>
  <si>
    <t>1138407927025475585</t>
  </si>
  <si>
    <t>1138432911324188674</t>
  </si>
  <si>
    <t>1138441178972590080</t>
  </si>
  <si>
    <t>1138452565924950016</t>
  </si>
  <si>
    <t>1128684867263315969</t>
  </si>
  <si>
    <t>1138455747245871104</t>
  </si>
  <si>
    <t>1138493136915849225</t>
  </si>
  <si>
    <t>1138372429775036418</t>
  </si>
  <si>
    <t>1138510893812203525</t>
  </si>
  <si>
    <t>1138512245430902784</t>
  </si>
  <si>
    <t>1138371466599251969</t>
  </si>
  <si>
    <t>1138506182946185216</t>
  </si>
  <si>
    <t>1138533577388371971</t>
  </si>
  <si>
    <t>1138553891908411393</t>
  </si>
  <si>
    <t>1138556135076708352</t>
  </si>
  <si>
    <t>1138599007134113792</t>
  </si>
  <si>
    <t>876646994818850818</t>
  </si>
  <si>
    <t>1138855731116085254</t>
  </si>
  <si>
    <t>1138922010980036608</t>
  </si>
  <si>
    <t>1138928571005714433</t>
  </si>
  <si>
    <t>1138928942994190336</t>
  </si>
  <si>
    <t>1138970737157578752</t>
  </si>
  <si>
    <t>1137796504754753541</t>
  </si>
  <si>
    <t>1139030515321884672</t>
  </si>
  <si>
    <t>1139306215874449410</t>
  </si>
  <si>
    <t>1139312729037135873</t>
  </si>
  <si>
    <t>1139481558971244544</t>
  </si>
  <si>
    <t>1139562822663376896</t>
  </si>
  <si>
    <t>1139523574706900993</t>
  </si>
  <si>
    <t>1139565056457396224</t>
  </si>
  <si>
    <t>1139779890402811905</t>
  </si>
  <si>
    <t>1138417008486363136</t>
  </si>
  <si>
    <t>1139776914774745088</t>
  </si>
  <si>
    <t>1139842190207795200</t>
  </si>
  <si>
    <t>1139896443689492482</t>
  </si>
  <si>
    <t>1139863037655932928</t>
  </si>
  <si>
    <t>1139727312721719297</t>
  </si>
  <si>
    <t>1139903676833837056</t>
  </si>
  <si>
    <t>1139305121542803456</t>
  </si>
  <si>
    <t>1139692600900771840</t>
  </si>
  <si>
    <t>1140337509118951425</t>
  </si>
  <si>
    <t>1129006144624693248</t>
  </si>
  <si>
    <t>1140467806565126145</t>
  </si>
  <si>
    <t>1140573448961478659</t>
  </si>
  <si>
    <t>1140716166077399044</t>
  </si>
  <si>
    <t>1140827116197388290</t>
  </si>
  <si>
    <t>1140904001757753344</t>
  </si>
  <si>
    <t>1141004060981649410</t>
  </si>
  <si>
    <t>1141078893127983104</t>
  </si>
  <si>
    <t>1141081852637323270</t>
  </si>
  <si>
    <t>1141231638950621185</t>
  </si>
  <si>
    <t>1141484168024481793</t>
  </si>
  <si>
    <t>1141488045666918400</t>
  </si>
  <si>
    <t>1141495677492649984</t>
  </si>
  <si>
    <t>1141500123156869121</t>
  </si>
  <si>
    <t>1141537063591747584</t>
  </si>
  <si>
    <t>1141538278237200384</t>
  </si>
  <si>
    <t>1141493514628489217</t>
  </si>
  <si>
    <t>1141555051602694144</t>
  </si>
  <si>
    <t>1141599925861519360</t>
  </si>
  <si>
    <t>1141727666279612416</t>
  </si>
  <si>
    <t>1141319736908795905</t>
  </si>
  <si>
    <t>1141421665517260800</t>
  </si>
  <si>
    <t>1141747562157957120</t>
  </si>
  <si>
    <t>1141826518374440960</t>
  </si>
  <si>
    <t>1137879058585440257</t>
  </si>
  <si>
    <t>1138202009176289281</t>
  </si>
  <si>
    <t>1138926346955120643</t>
  </si>
  <si>
    <t>1140045511136817152</t>
  </si>
  <si>
    <t>1140344363463172097</t>
  </si>
  <si>
    <t>1140744790893576192</t>
  </si>
  <si>
    <t>1141102568539660290</t>
  </si>
  <si>
    <t>1141832083943383045</t>
  </si>
  <si>
    <t>1140345343860760577</t>
  </si>
  <si>
    <t>1140745515803533318</t>
  </si>
  <si>
    <t>1141103008765358080</t>
  </si>
  <si>
    <t>1141832721435713536</t>
  </si>
  <si>
    <t>1137879404300906496</t>
  </si>
  <si>
    <t>1138202339066687488</t>
  </si>
  <si>
    <t>1138926668045795329</t>
  </si>
  <si>
    <t>1140046429945311232</t>
  </si>
  <si>
    <t>1138455888606486529</t>
  </si>
  <si>
    <t>1139603458431094790</t>
  </si>
  <si>
    <t>1142079766863994881</t>
  </si>
  <si>
    <t>1138108362904592390</t>
  </si>
  <si>
    <t>1138449312772345856</t>
  </si>
  <si>
    <t>1139534209368743936</t>
  </si>
  <si>
    <t>1140978976275349504</t>
  </si>
  <si>
    <t>1141705137808789505</t>
  </si>
  <si>
    <t>1142079236217307137</t>
  </si>
  <si>
    <t>1138108857618706433</t>
  </si>
  <si>
    <t>1139370408203948032</t>
  </si>
  <si>
    <t>1139598306408042496</t>
  </si>
  <si>
    <t>1141705881668739072</t>
  </si>
  <si>
    <t>1142081065017888775</t>
  </si>
  <si>
    <t>1138088458164080641</t>
  </si>
  <si>
    <t>1142094338505281536</t>
  </si>
  <si>
    <t>1135613436241620992</t>
  </si>
  <si>
    <t>1142075584471863297</t>
  </si>
  <si>
    <t>1142128325143486468</t>
  </si>
  <si>
    <t>1142188365405548544</t>
  </si>
  <si>
    <t>1142188572386066432</t>
  </si>
  <si>
    <t>1142188671040233472</t>
  </si>
  <si>
    <t>1142188957515444224</t>
  </si>
  <si>
    <t>1142190107186716672</t>
  </si>
  <si>
    <t>1142191112557252608</t>
  </si>
  <si>
    <t>1142196173773639686</t>
  </si>
  <si>
    <t>1142208407849639937</t>
  </si>
  <si>
    <t>1142445927543844871</t>
  </si>
  <si>
    <t>1142448865896878081</t>
  </si>
  <si>
    <t>1140981958043979776</t>
  </si>
  <si>
    <t>1141608235448717312</t>
  </si>
  <si>
    <t>1142467577592987648</t>
  </si>
  <si>
    <t>1142514538970898432</t>
  </si>
  <si>
    <t>1082783621767786496</t>
  </si>
  <si>
    <t>1061454464496758784</t>
  </si>
  <si>
    <t>1142159588101201922</t>
  </si>
  <si>
    <t>1142160102993981440</t>
  </si>
  <si>
    <t>1142310050628689920</t>
  </si>
  <si>
    <t>1142560228111577088</t>
  </si>
  <si>
    <t>1142560320721784832</t>
  </si>
  <si>
    <t>1142562084770570240</t>
  </si>
  <si>
    <t>1142562262302904320</t>
  </si>
  <si>
    <t>1140772394262335488</t>
  </si>
  <si>
    <t>1140876112576176128</t>
  </si>
  <si>
    <t>1141157881254780929</t>
  </si>
  <si>
    <t>1141157940201549824</t>
  </si>
  <si>
    <t>1141483499947323393</t>
  </si>
  <si>
    <t>1141485029077291009</t>
  </si>
  <si>
    <t>1141602812100374528</t>
  </si>
  <si>
    <t>1141602840097386497</t>
  </si>
  <si>
    <t>1141671302144520192</t>
  </si>
  <si>
    <t>1142159622683295744</t>
  </si>
  <si>
    <t>1142160139186663424</t>
  </si>
  <si>
    <t>1142161022561607680</t>
  </si>
  <si>
    <t>1142161231987396613</t>
  </si>
  <si>
    <t>1142360765770260480</t>
  </si>
  <si>
    <t>1142360807339986944</t>
  </si>
  <si>
    <t>1142510963691671553</t>
  </si>
  <si>
    <t>1142511228700413953</t>
  </si>
  <si>
    <t>1142511660935946240</t>
  </si>
  <si>
    <t>1142513822227259393</t>
  </si>
  <si>
    <t>1142557471254253568</t>
  </si>
  <si>
    <t>1142583229867687937</t>
  </si>
  <si>
    <t>1142583405856481283</t>
  </si>
  <si>
    <t>1142584140174254080</t>
  </si>
  <si>
    <t>1142756481315590145</t>
  </si>
  <si>
    <t>1142816332221755392</t>
  </si>
  <si>
    <t>1138903812557746176</t>
  </si>
  <si>
    <t>1142852198818357249</t>
  </si>
  <si>
    <t>1138106137881038851</t>
  </si>
  <si>
    <t>856887945789411330</t>
  </si>
  <si>
    <t>1137878916637581312</t>
  </si>
  <si>
    <t>1138201883162611712</t>
  </si>
  <si>
    <t>1138926191858135040</t>
  </si>
  <si>
    <t>1140045345101099008</t>
  </si>
  <si>
    <t>1140344240880443392</t>
  </si>
  <si>
    <t>1140744574702370816</t>
  </si>
  <si>
    <t>1141102426126258178</t>
  </si>
  <si>
    <t>1141831938447204357</t>
  </si>
  <si>
    <t>1140345215410147329</t>
  </si>
  <si>
    <t>1140745369015468033</t>
  </si>
  <si>
    <t>1141102868394647553</t>
  </si>
  <si>
    <t>1141832574324662272</t>
  </si>
  <si>
    <t>1137879276055744512</t>
  </si>
  <si>
    <t>1138202215498289155</t>
  </si>
  <si>
    <t>1138926540950052864</t>
  </si>
  <si>
    <t>1140046309946220544</t>
  </si>
  <si>
    <t/>
  </si>
  <si>
    <t>18153494</t>
  </si>
  <si>
    <t>203590668</t>
  </si>
  <si>
    <t>1895534522</t>
  </si>
  <si>
    <t>en</t>
  </si>
  <si>
    <t>pt</t>
  </si>
  <si>
    <t>und</t>
  </si>
  <si>
    <t>1138492165347323905</t>
  </si>
  <si>
    <t>1139197326692630529</t>
  </si>
  <si>
    <t>1139265589439074310</t>
  </si>
  <si>
    <t>1139564054257786880</t>
  </si>
  <si>
    <t>1141483630973394944</t>
  </si>
  <si>
    <t>1134541450698342400</t>
  </si>
  <si>
    <t>Twitter Web Client</t>
  </si>
  <si>
    <t>Twitter for iPhone</t>
  </si>
  <si>
    <t>Twitter Web App</t>
  </si>
  <si>
    <t>Twitter for iPad</t>
  </si>
  <si>
    <t>Twitter for Android</t>
  </si>
  <si>
    <t>Instagram</t>
  </si>
  <si>
    <t>Hootsuite Inc.</t>
  </si>
  <si>
    <t>LinkedIn</t>
  </si>
  <si>
    <t>Sprinklr</t>
  </si>
  <si>
    <t>Gator Social</t>
  </si>
  <si>
    <t>Bot Libre!</t>
  </si>
  <si>
    <t>Oktopost</t>
  </si>
  <si>
    <t>Twitter Ads Composer</t>
  </si>
  <si>
    <t>TweetDeck</t>
  </si>
  <si>
    <t>Ryan Winters</t>
  </si>
  <si>
    <t>Zoho Social</t>
  </si>
  <si>
    <t>Sprout Social</t>
  </si>
  <si>
    <t>Retweet</t>
  </si>
  <si>
    <t>-118.668404,33.704538 
-118.155409,33.704538 
-118.155409,34.337041 
-118.668404,34.337041</t>
  </si>
  <si>
    <t>-64.237659,43.366298 
-59.385802,43.366298 
-59.385802,45.27617 
-64.237659,45.27617</t>
  </si>
  <si>
    <t>-122.163438,38.157928 
-121.922511,38.157928 
-121.922511,38.308796 
-122.163438,38.308796</t>
  </si>
  <si>
    <t>-83.353955,32.04683 
-78.499301,32.04683 
-78.499301,35.215449 
-83.353955,35.215449</t>
  </si>
  <si>
    <t>United States</t>
  </si>
  <si>
    <t>Canada</t>
  </si>
  <si>
    <t>US</t>
  </si>
  <si>
    <t>CA</t>
  </si>
  <si>
    <t>Los Angeles, CA</t>
  </si>
  <si>
    <t>Halifax, Nova Scotia</t>
  </si>
  <si>
    <t>Fairfield, CA</t>
  </si>
  <si>
    <t>South Carolina, USA</t>
  </si>
  <si>
    <t>3b77caf94bfc81fe</t>
  </si>
  <si>
    <t>5d058f2e9fe1516c</t>
  </si>
  <si>
    <t>6da7626e4e9e26ba</t>
  </si>
  <si>
    <t>6057f1e35bcc6c20</t>
  </si>
  <si>
    <t>Los Angeles</t>
  </si>
  <si>
    <t>Halifax</t>
  </si>
  <si>
    <t>Fairfield</t>
  </si>
  <si>
    <t>South Carolina</t>
  </si>
  <si>
    <t>city</t>
  </si>
  <si>
    <t>admin</t>
  </si>
  <si>
    <t>https://api.twitter.com/1.1/geo/id/3b77caf94bfc81fe.json</t>
  </si>
  <si>
    <t>https://api.twitter.com/1.1/geo/id/5d058f2e9fe1516c.json</t>
  </si>
  <si>
    <t>https://api.twitter.com/1.1/geo/id/6da7626e4e9e26ba.json</t>
  </si>
  <si>
    <t>https://api.twitter.com/1.1/geo/id/6057f1e35bcc6c20.json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</si>
  <si>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</si>
  <si>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</si>
  <si>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</si>
  <si>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</si>
  <si>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</si>
  <si>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</si>
  <si>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</si>
  <si>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</si>
  <si>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</si>
  <si>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</si>
  <si>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</si>
  <si>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</si>
  <si>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</si>
  <si>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</si>
  <si>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</si>
  <si>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</si>
  <si>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</si>
  <si>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</si>
  <si>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</si>
  <si>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</si>
  <si>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</si>
  <si>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MatthewsDaniel</t>
  </si>
  <si>
    <t>World Oil Online</t>
  </si>
  <si>
    <t>McKinsey India</t>
  </si>
  <si>
    <t>Katea _xD83C__xDF3B_</t>
  </si>
  <si>
    <t>Lonely Whale</t>
  </si>
  <si>
    <t>Jimmy Chin</t>
  </si>
  <si>
    <t>Sea Save Foundation</t>
  </si>
  <si>
    <t>Polar Bear Trust</t>
  </si>
  <si>
    <t>Gates Of The Arctic</t>
  </si>
  <si>
    <t>Arctic Sea Tours</t>
  </si>
  <si>
    <t>Fossil Free</t>
  </si>
  <si>
    <t>Sustainable Society</t>
  </si>
  <si>
    <t>Donny</t>
  </si>
  <si>
    <t>TeleAcoustics</t>
  </si>
  <si>
    <t>_xD83D__xDCA7__xD83D__xDC28_Caroljd</t>
  </si>
  <si>
    <t>Love Leitrim</t>
  </si>
  <si>
    <t>NotHereNotAnywhere</t>
  </si>
  <si>
    <t>Dorothy R</t>
  </si>
  <si>
    <t>chris</t>
  </si>
  <si>
    <t>Thrift Bee</t>
  </si>
  <si>
    <t>Young Greens / Óige Ghlas</t>
  </si>
  <si>
    <t>Dave Walsh</t>
  </si>
  <si>
    <t>eamonn mccann</t>
  </si>
  <si>
    <t>Clare Conry</t>
  </si>
  <si>
    <t>Gino Kenny TD</t>
  </si>
  <si>
    <t>Gillian Brien PBP</t>
  </si>
  <si>
    <t>Danny Dullea</t>
  </si>
  <si>
    <t>Megan Kuster</t>
  </si>
  <si>
    <t>Marcinéia Oliveira</t>
  </si>
  <si>
    <t>Ocean Conservancy</t>
  </si>
  <si>
    <t>Francis Rooney</t>
  </si>
  <si>
    <t>Path to Positive</t>
  </si>
  <si>
    <t>Angela Rae Jones</t>
  </si>
  <si>
    <t>People Before Profit</t>
  </si>
  <si>
    <t>Stop Climate Chaos</t>
  </si>
  <si>
    <t>Garda's Reservation's _xD83D__xDC6E__xD83D__xDEB4_‍♀️_xD83D__xDCD2__xD83D__xDD26__xD83D__xDC6E_‍♀️✏️_xD83C__xDF92__xD83E__xDD1A__xD83D__xDE93__xD83D__xDE94_</t>
  </si>
  <si>
    <t>Jennifer Granda</t>
  </si>
  <si>
    <t>Shallow and Deepwater Mexico</t>
  </si>
  <si>
    <t>BSEE</t>
  </si>
  <si>
    <t>Cisnerosardura</t>
  </si>
  <si>
    <t>Ramona</t>
  </si>
  <si>
    <t>mikelf</t>
  </si>
  <si>
    <t>Kayla Calkin</t>
  </si>
  <si>
    <t>NRDC Action Fund</t>
  </si>
  <si>
    <t>Alex Adams</t>
  </si>
  <si>
    <t>Jon Colmenares</t>
  </si>
  <si>
    <t>Marilu Cristina Flores</t>
  </si>
  <si>
    <t>ThankYouSurfing</t>
  </si>
  <si>
    <t>Brad Wells</t>
  </si>
  <si>
    <t>World Surf League</t>
  </si>
  <si>
    <t>Tim Greenberg</t>
  </si>
  <si>
    <t>Pete Stauffer</t>
  </si>
  <si>
    <t>Surfrider Foundation</t>
  </si>
  <si>
    <t>McKinsey &amp; Company</t>
  </si>
  <si>
    <t>Bwana</t>
  </si>
  <si>
    <t>Elizabeth Hopkins</t>
  </si>
  <si>
    <t>BigJMcC</t>
  </si>
  <si>
    <t>Myers family</t>
  </si>
  <si>
    <t>Leo McKay</t>
  </si>
  <si>
    <t>fred murrant</t>
  </si>
  <si>
    <t>Aquaterra Energy</t>
  </si>
  <si>
    <t>Craig Main _xD83C__xDFF4__xDB40__xDC67__xDB40__xDC62__xDB40__xDC73__xDB40__xDC63__xDB40__xDC74__xDB40__xDC7F_</t>
  </si>
  <si>
    <t>Brain Gym</t>
  </si>
  <si>
    <t>SISGAIN</t>
  </si>
  <si>
    <t>Jessica Smith</t>
  </si>
  <si>
    <t>Marion Moore</t>
  </si>
  <si>
    <t>Seamus O'Regan</t>
  </si>
  <si>
    <t>Bernadette Jordan</t>
  </si>
  <si>
    <t>Catherine McKenna _xD83C__xDDE8__xD83C__xDDE6_</t>
  </si>
  <si>
    <t>C-NLOPB</t>
  </si>
  <si>
    <t>CNSOPB</t>
  </si>
  <si>
    <t>CAPP Oil Gas Canada</t>
  </si>
  <si>
    <t>NKA Global</t>
  </si>
  <si>
    <t>BarbaraD</t>
  </si>
  <si>
    <t>350 Montana  #ClimateChange</t>
  </si>
  <si>
    <t>Storacall 2</t>
  </si>
  <si>
    <t>Ocean Pines Assn.</t>
  </si>
  <si>
    <t>Scott</t>
  </si>
  <si>
    <t>John Brooks</t>
  </si>
  <si>
    <t>OEG Offshore</t>
  </si>
  <si>
    <t>Melissa Allen Heath</t>
  </si>
  <si>
    <t>Southern Alliance for Clean Energy</t>
  </si>
  <si>
    <t>Stratas Advisors</t>
  </si>
  <si>
    <t>Len Vermillion</t>
  </si>
  <si>
    <t>SPE International</t>
  </si>
  <si>
    <t>Shell</t>
  </si>
  <si>
    <t>Anne P. Grodin</t>
  </si>
  <si>
    <t>Dan Bacher</t>
  </si>
  <si>
    <t>Laurie Litman</t>
  </si>
  <si>
    <t>Betty Pappas</t>
  </si>
  <si>
    <t>Natural Resources Committee</t>
  </si>
  <si>
    <t>Wildlife Action</t>
  </si>
  <si>
    <t>NastyElizabeth _xD83C__xDF0A_</t>
  </si>
  <si>
    <t>Mary Jo Brooks</t>
  </si>
  <si>
    <t>Lisa-Marie Harper</t>
  </si>
  <si>
    <t>Joshua Douglas Langfield</t>
  </si>
  <si>
    <t>OSU™</t>
  </si>
  <si>
    <t>Joe Galliani</t>
  </si>
  <si>
    <t>Technavio</t>
  </si>
  <si>
    <t>Chevron</t>
  </si>
  <si>
    <t>BHGE</t>
  </si>
  <si>
    <t>Vallourec</t>
  </si>
  <si>
    <t>NOV</t>
  </si>
  <si>
    <t>Tracy L Sherrer</t>
  </si>
  <si>
    <t>Kevin Kiefer</t>
  </si>
  <si>
    <t>Brian Kemp</t>
  </si>
  <si>
    <t>Ron DeSantis</t>
  </si>
  <si>
    <t>Governor Brian P. Kemp</t>
  </si>
  <si>
    <t>Gov. Henry McMaster</t>
  </si>
  <si>
    <t>Governor Roy Cooper</t>
  </si>
  <si>
    <t>Governor John Carney</t>
  </si>
  <si>
    <t>Ralph Northam</t>
  </si>
  <si>
    <t>Governor Phil Murphy</t>
  </si>
  <si>
    <t>Bill Galvano</t>
  </si>
  <si>
    <t>Jose Oliva</t>
  </si>
  <si>
    <t>Harvey Peeler</t>
  </si>
  <si>
    <t>Jay Lucas</t>
  </si>
  <si>
    <t>Speaker Tim Moore</t>
  </si>
  <si>
    <t>Senator Steve Newman</t>
  </si>
  <si>
    <t>Kirk Cox</t>
  </si>
  <si>
    <t>Steve Sweeney</t>
  </si>
  <si>
    <t>Speaker Craig Coughlin</t>
  </si>
  <si>
    <t>Desalination Tweets</t>
  </si>
  <si>
    <t>Tom Shrader</t>
  </si>
  <si>
    <t>Center for Progressive Reform</t>
  </si>
  <si>
    <t>Craig Russell</t>
  </si>
  <si>
    <t>Blue Biz Council</t>
  </si>
  <si>
    <t>Guy Kovner</t>
  </si>
  <si>
    <t>CA Waterkeepers</t>
  </si>
  <si>
    <t>Victoria Wolf</t>
  </si>
  <si>
    <t>Silicon Valley North</t>
  </si>
  <si>
    <t>Theresa  Reel</t>
  </si>
  <si>
    <t>j beck</t>
  </si>
  <si>
    <t>james counihan</t>
  </si>
  <si>
    <t>@artyghok21</t>
  </si>
  <si>
    <t>Rep. Joe Cunningham</t>
  </si>
  <si>
    <t>Daisy Pistey-Lyhne</t>
  </si>
  <si>
    <t>Business Gateways International LLC</t>
  </si>
  <si>
    <t>Kosmos Energy</t>
  </si>
  <si>
    <t>Arvind Murugasamy</t>
  </si>
  <si>
    <t>Patricia Britton</t>
  </si>
  <si>
    <t>Consumer Watchdog</t>
  </si>
  <si>
    <t>CounterPunch</t>
  </si>
  <si>
    <t>ResourcesLegacyFund</t>
  </si>
  <si>
    <t>EGYPS 2020</t>
  </si>
  <si>
    <t>Rhea Suh</t>
  </si>
  <si>
    <t>Steve Burnett</t>
  </si>
  <si>
    <t>MatthewsDaniel is a worldwide leader in loss adjusting and  marine warranty surveying.</t>
  </si>
  <si>
    <t>World Oil provides the latest news and trends in the exploration, drilling and completion of onshore and offshore oil and gas.</t>
  </si>
  <si>
    <t>@McKinsey India partners with leaders–in business and government–to accelerate development, nurture talent, grow global businesses, and help build the nation.</t>
  </si>
  <si>
    <t>_xD83C__xDF35_ California native, who enjoys climbing, making art, &amp; advocating for clean energy in the South. _xD83E__xDD8B_</t>
  </si>
  <si>
    <t>Inspiring ocean action &amp; impact. ⏰ @ticktock_world _xD83C__xDFC6_ @oceanheroeshq _xD83E__xDD64_ #StopSucking &amp; #StrawlessOcean _xD83D__xDC0B_ @FastCompany 2019 Most Innovative Company</t>
  </si>
  <si>
    <t>National Geographic Photographer // Filmmaker // The North Face Athlete</t>
  </si>
  <si>
    <t>It's your ocean! Do something about it!</t>
  </si>
  <si>
    <t>The Polar Bear Trust Supports Polar Bear Research, Education &amp; Conservation.  Please help  us protect Polar Bears in the Arctic.</t>
  </si>
  <si>
    <t>Imagine 8.4 million acres of wild and essentially untouched and undeveloped wilderness of superlative natural beauty and scientific value.</t>
  </si>
  <si>
    <t>Arctic whale watching Iceland from Dalvik close to Akureyri. We emphasize personal service and respect for our guests experience.
More personal, less crowded.</t>
  </si>
  <si>
    <t>It's wrong to profit from wrecking the climate -- so we're building an unstoppable movement taking aim at the heart of the fossil fuel industry—join us!</t>
  </si>
  <si>
    <t>#SDGs #ClimateChange #Actonclimate #Ecotect #GoingGreen #CleanEnergy</t>
  </si>
  <si>
    <t>Slightly wacky sci fi fan who loves #Nature #Animals #AlternativeTherapies #StarTrek #SeaSave.org and hates #cruelty &amp; #litter! #KeepTheBan</t>
  </si>
  <si>
    <t>We manufacture and distribute acoustic telephone hoods, 'Hippo' telephone cabinets, industrial telephone kiosks, marine enclosures and tough internal telephones</t>
  </si>
  <si>
    <t>My kids tell me I always do things the hard way-WAIT is there another way??? Art Therapy/disability_xD83C__xDF3B_Enviro!_xD83C__xDF33_Renewable EnergyNOW! AND I Love_xD83D__xDC27_Magpies!!!#GoPies</t>
  </si>
  <si>
    <t>Aim.To ban fracking in Ireland.Objectives: 1)Create public awareness. 2) Lobby decision makers to meet our aim. 3) Celebrate positive aspects of Leitrim/Ireland</t>
  </si>
  <si>
    <t>A grassroots campaign protecting the Irish coasts from oil and gas drilling and the against the development of any new fossil fuel infrastructure in Ireland.</t>
  </si>
  <si>
    <t>Great fun, very strong political views all my own!!  Really love technology and social media. Well I am just getting the hang of it.</t>
  </si>
  <si>
    <t>"look at those hills, you can see the millennia rolling through them!" . . . Also suffering from a rare condition called stickitothemaniosis. it's incurable.</t>
  </si>
  <si>
    <t>Striving to take being a thrifty fecker to the next level. 
Delighted to discover that life gets much better the less of a consumer you become.</t>
  </si>
  <si>
    <t>_xD83D__xDC9A__xD83C__xDF33__xD83C__xDF0F__xD83C__xDF31__xD83C__xDF3B__xD83C__xDDEE__xD83C__xDDEA_ _xD83C__xDDEA__xD83C__xDDFA_
Climate Action, Social Justice, Sustainability! Change starts here - on campus and in our communities! Play your part and get involved!</t>
  </si>
  <si>
    <t>Global comms &amp; campaigns: Fish &amp; ships @our_fish @cleanarctic + @GCHAlliance @cleanupcarnival Photos: https://t.co/byVZbt57do &amp; https://t.co/hJq75GwIc7</t>
  </si>
  <si>
    <t>writer and socialist activist. rarely responds to tweets.</t>
  </si>
  <si>
    <t>The bells of mindfulness are calling out to us, trying to wake us up, reminding us to look deeply at our impact on the planet (Thich Nhat Hanh).</t>
  </si>
  <si>
    <t>People Before Profit TD for Dublin Mid-West. #freesafelegal #Now4NI #decriminalisecannabis #MIM #medicalcannabis #freepalestine</t>
  </si>
  <si>
    <t>People Before Profit @pb4p Dublin Central #EP19 &amp; #LE19 Candidate #LGBTQIA BelongTo Youth Work Manager #HomesforAll https://t.co/7b5WfwCmim</t>
  </si>
  <si>
    <t>Retired Academic, Rogue Scholar, Videographer,   
Landscape Photographer
Free Radical &amp; performance artist</t>
  </si>
  <si>
    <t>Researcher on the UCD SouthHem project | Campaigner for community-owned sustainable energy | Interested in a #JustTransition.</t>
  </si>
  <si>
    <t>_xD83C__xDDE7__xD83C__xDDF7_Escritora / Brazilian writer
Sou Filha de um analfabeto que um dia sonhou ser escritora.
 @innersmart
_xD83D__xDEE2__xD83D__xDEE0__xD83D__xDC77_ Curso online: LIDERANÇA OFFSHORE  - _xD83D__xDC47__xD83D__xDC47__xD83D__xDC47_</t>
  </si>
  <si>
    <t>Together, we create science-based solutions for a healthy ocean and the wildlife and communities that depend on it. _xD83D__xDC20_ #ourocean</t>
  </si>
  <si>
    <t>Honored to serve the citizens of Florida's 19th Congressional District. Official Government account.</t>
  </si>
  <si>
    <t>Path to Positive Communities is a council of diverse community leaders and organizations united to advance climate solutions.</t>
  </si>
  <si>
    <t>Owner-GreenTone Enviro Design-Sustainability Planner/Designer-Renewable Energy-Feng Shui Practitioner-Cherokee Granddaughter-Think Green...Be Green.</t>
  </si>
  <si>
    <t>We are a 32 county organisation rooted in the values of international solidarity, economic equality &amp; personal liberty. #HomesforAll #NorthisNext #Climateaction</t>
  </si>
  <si>
    <t>A coalition of civil society organisations campaigning for Ireland to do its fair share to tackle climate change.
#ClimateAction #JustTransition #ClimateJustice</t>
  </si>
  <si>
    <t>Solving Crimes For Mullah _xD83D__xDCB0__xD83E__xDD11__xD83D__xDCB8__xD83D__xDCB2__xD83D__xDCB6_</t>
  </si>
  <si>
    <t>Connecting the #offshore #oilandgas Community #reformaenergetica #deepwater #energy #campeche #upstream @SDMexicoExpo #hidrocarburos</t>
  </si>
  <si>
    <t>#Offshore #OilandGas gathering to converge, and understand the profound changes of #Mexico's new #energy sector. #deepwater #campeche @jgrandausa</t>
  </si>
  <si>
    <t>BSEE works to promote safety, protect the environment, and conserve resources offshore through vigorous regulatory oversight and enforcement</t>
  </si>
  <si>
    <t>Bilingual Senior Marine Surveyor, Loss Adjuster, Technical Writer and Translator</t>
  </si>
  <si>
    <t>Waffles, friends, work. Loving our environment @NRDC. #ProtectOurCoast #OHHillYes #WellesleyForever</t>
  </si>
  <si>
    <t>Building political support for protecting the planet and its people.</t>
  </si>
  <si>
    <t>Oceans @NRDC. Working to protect the world’s natural beauty while enjoying it along the way. Opinions are my own/RTs not endorsements.</t>
  </si>
  <si>
    <t>CA Campaign Manager for @NRDC. LA to the Bay. Tweets are my own; likes and retweets are not endorsements.</t>
  </si>
  <si>
    <t>Certified #SocialMedia Marketing Specialist | Marine Conservationist | Floridian | @Surfrider #FL Regional Coordinator | “Be Brave and Make Waves”</t>
  </si>
  <si>
    <t>Surf forecasts and community.</t>
  </si>
  <si>
    <t>Entrepreneur: I have taken the road less traveled. Thinker: All I know is that I know nothing. Adviser: If you can't measure it, you can't improve it.</t>
  </si>
  <si>
    <t>This is the official Twitter account of the WSL. World's best surfers, world's best waves _xD83C__xDFC4__xD83C__xDFFC__xD83C__xDFC4__xD83C__xDFFC_‍♀️</t>
  </si>
  <si>
    <t>Chief Community Officer at @WSL. World's best surfers, world's best waves _xD83C__xDF0A_ #ItTakesATour</t>
  </si>
  <si>
    <t>Environmental Director, Surfrider Foundation</t>
  </si>
  <si>
    <t>Dedicated to the protection and enjoyment of the world's oceans, waves and beaches through a powerful activist network.</t>
  </si>
  <si>
    <t>Since 1926, the trusted advisor to the world's leading businesses, governments &amp; institutions | 100+ offices in 50+ countries | Knowledge @McKQuarterly</t>
  </si>
  <si>
    <t>Nothing is True...Everything is Permitted.</t>
  </si>
  <si>
    <t>interested in music, news, photography, computer, human rights, MAID, Patient Safety, Mental Illness, PTSD</t>
  </si>
  <si>
    <t>Retired Labour Communicator living in beautiful St. Margaret's Bay, Nova Scotia. CUPE Comms Rep for 26 years, worked in radio news for 10.</t>
  </si>
  <si>
    <t>Little pieces of the big picture.  Youth, science education and social justice.  Some gardening, a plasma recipient and a little rugby. "They"</t>
  </si>
  <si>
    <t>Writer. Teacher. Small town social media presence. Encourager of persons.</t>
  </si>
  <si>
    <t>Penguins Hockey (Sid the Kid),Kyle Busch,Bubba Watson,Ybor City cigars and THE BAND PERRY.</t>
  </si>
  <si>
    <t>From seabed to surface, Aquaterra Energy is the oil and gas industry’s first choice for offshore products, systems, and projects around the world.</t>
  </si>
  <si>
    <t>Here I am giving this a go. All views my own. Family ❤️, Life, Wine, Gin, Whisky, My home town Aberdeen, Scotland _xD83C__xDFF4__xDB40__xDC67__xDB40__xDC62__xDB40__xDC73__xDB40__xDC63__xDB40__xDC74__xDB40__xDC7F_ COYR, YNWA and having a _xD83D__xDE1D_!</t>
  </si>
  <si>
    <t>Knowledge decides your future, the amount of knowledge you attain is decided by you and it cannot be taken away. Just don't bump your head_xD83D__xDE18_</t>
  </si>
  <si>
    <t>Develop Mobile Application, CRM, ERP, CMS, Web Development</t>
  </si>
  <si>
    <t>Hello World !!  Web Developer @spectrum1995 Work Enthusiastic !! #dreamer  Big Fan of #Motivators !!</t>
  </si>
  <si>
    <t>MP for St. John’s South – Mount Pearl │ Député pour St. John’s-Sud – Mount Pearl Minister of Indigenous Services │ Ministre des Services aux Autochtones</t>
  </si>
  <si>
    <t>Member of Parliament for South Shore-St. Margaret's, Minister for Rural Economic Development, wife and mother. personal account bernadette.jordan@parl.gc.ca</t>
  </si>
  <si>
    <t>Mom. Swimmer. Ottawa Centre MP/Députée. Minister of Environment and Climate Change/Ministre de l'Environnement et Changement climatique. #BetterIsPossible</t>
  </si>
  <si>
    <t>Canada-Newfoundland and Labrador Offshore Petroleum Board. Regulates offshore safety, environmental protection, resource management and industrial benefits.</t>
  </si>
  <si>
    <t>The Canada-Nova Scotia Offshore Petroleum Board is the independent regulator of Nova Scotia offshore oil &amp; gas activities.</t>
  </si>
  <si>
    <t>The Canadian Association of Petroleum Producers (CAPP) is the voice of Canada’s #oilandgas industry. #CAPP #EnergyTomorrow</t>
  </si>
  <si>
    <t>Scrap &amp; Metal Waste Trading</t>
  </si>
  <si>
    <t>The land on which I live is the traditional territory of the Mi'kmaq. #Epekwitk #Reconciliation RT ≠ endorsement.</t>
  </si>
  <si>
    <t>We are the 350 presence in Montana participating in climate action for Montana.</t>
  </si>
  <si>
    <t>Storacall Voice Systems provide Call Centre Solutions, Call Recording, Agent Training Solutions and ACD systems. Established over 45 years, a name you can trust</t>
  </si>
  <si>
    <t>Ocean Pines is a premier residental and resort community on Maryland's Eastern Shore in Northern Worcester County. Ranked by @Forbes Magazine in 2017 &amp; 2018.</t>
  </si>
  <si>
    <t>Kicking Cancer....Great feeling !!</t>
  </si>
  <si>
    <t>I'm a superintendent, actually an Independent Contractor, I work with the oil, gas and energy sector.. I provide offshore and onshore service !!!!</t>
  </si>
  <si>
    <t>OEG is one of the world's largest #oilfieldsupplier of specialist #DNV271 offshore cargo-carrying units #CCU and #DNV272 A60 engineering cabins #A60cabins.</t>
  </si>
  <si>
    <t>former biologist &amp; federal enforcement atty on environmental matters, esp climate, energy, groundwater &amp; wetlands. newly moved to mtns with kitties &amp; puppy.</t>
  </si>
  <si>
    <t>SACE promotes responsible energy choices that work to address impacts of global #climatechange and ensure clean, safe and healthy communities in the Southeast.</t>
  </si>
  <si>
    <t>A Hart Energy company, we are a global consulting &amp; advisory firm helping clients develop a deeper understanding of developments shaping the oil &amp; gas industry.</t>
  </si>
  <si>
    <t>Group Managing Editor, @HartEnergy's Digital #News Group, https://t.co/chjPysGzem. Columnist on #Energy. Always #running. #H2P Opinions are my own.</t>
  </si>
  <si>
    <t>We're the Society of Petroleum Engineers: 156,000 members in 154 countries engaged in #oilandgas exploration &amp; production #WeAreSPE #energy _xD83C__xDF0D_</t>
  </si>
  <si>
    <t>The official Twitter handle of Royal Dutch Shell, one of the world’s most innovative energy companies.</t>
  </si>
  <si>
    <t>Investigative journalist focusing on fish, water and environmental issues. Editor, Fish Sniffer magazine</t>
  </si>
  <si>
    <t>parent and grandparent, traveler, peace activist, working to save the world from climate change</t>
  </si>
  <si>
    <t>Proud to say I'm From The BRONX!  Dog Foster Mama.  WeRTheirVoice</t>
  </si>
  <si>
    <t>@RepRaulGrijalva &amp; House Dems are working to #ActOnClimate, conserve public lands/oceans, protect wildlife, boost clean energy &amp; defend Tribal rights</t>
  </si>
  <si>
    <t>National Wildlife Federation Action Fund, giving you the latest news and actions on speaking out for wildlife!</t>
  </si>
  <si>
    <t>Defiance....with stink-eye emphasis      #Resist  #NeverAgain  #ETTD              
§Artificial Intelligence is no match for Natural Stupidity §</t>
  </si>
  <si>
    <t>Communications manager for public lands at the National Wildlife Federation. Former producer for the PBS NewsHour.</t>
  </si>
  <si>
    <t>Never stop fighting for animals! We have to be their voice because they cannot speak for themselves!</t>
  </si>
  <si>
    <t>I volunteer for Greenpeace. I'm a coder at Doximity, and I make deep dubstep with Native American elements.</t>
  </si>
  <si>
    <t>We provide unlimited solutions for the #offshore industry as well as for #accommodation,#floatel, and #cruise #ships. Global &amp; reliable! Try us.</t>
  </si>
  <si>
    <t>Climate Activist/Playwright enjoying what's left of livable climate. @RL_Miller says: #MustFollowJoe @frankshyong: "The most merciless readership in the game"</t>
  </si>
  <si>
    <t>Technavio provides market research reports that are actionable, strategic, and provide a competitive edge to leading companies worldwide.</t>
  </si>
  <si>
    <t>Chevron uses ingenuity to solve today’s complex energy challenges, inspire for tomorrow and power progress around the world.</t>
  </si>
  <si>
    <t>We’re the first, and only, fullstream company in the oil &amp; gas industry with an integrated suite of products and tech for smarter, better outcomes.</t>
  </si>
  <si>
    <t>Official Twitter account of Vallourec Group, a world leader in premium tubular solutions for the energy markets and for demanding industrial applications.</t>
  </si>
  <si>
    <t>The official Twitter page of National Oilwell Varco.</t>
  </si>
  <si>
    <t>Crazy, silly dancing queen. Alaska girl &amp; Louisiana lover. Aunt of world's most precious nephew &amp; mother of an amazing son. Passionate about reading &amp; animals.</t>
  </si>
  <si>
    <t>I currently work at a factory in northern Indiana. Passionate conservative, love Indiana, love America, highly patriotic. RT =/= endorsement.</t>
  </si>
  <si>
    <t>Georgia's 83rd Governor</t>
  </si>
  <si>
    <t>46th Governor of the great state of Florida.</t>
  </si>
  <si>
    <t>83rd Governor of Georgia</t>
  </si>
  <si>
    <t>117th Governor of South Carolina. Official Press Office: @scgovernorpress</t>
  </si>
  <si>
    <t>Official account of the 75th Governor of North Carolina. Tweets from Roy are signed - RC.</t>
  </si>
  <si>
    <t>Official Twitter page for Governor John Carney.</t>
  </si>
  <si>
    <t>Official account for Virginia Governor Ralph Northam</t>
  </si>
  <si>
    <t>Building a stronger and fairer New Jersey.</t>
  </si>
  <si>
    <t>Husband to Julie, Father to Michael, William and Jacqueline, Attorney, State Senator District 21, President of the Florida Senate</t>
  </si>
  <si>
    <t>Yes. As a matter of fact, I was raised in a barn.</t>
  </si>
  <si>
    <t>North Carolina House Speaker Tim Moore</t>
  </si>
  <si>
    <t>I am honored to represent the 23rd Senatorial District of Virginia.</t>
  </si>
  <si>
    <t>55th Speaker of the @VaHouse. Husband &amp; father.</t>
  </si>
  <si>
    <t>Senate President of New Jersey &amp; GVP of @TheIronworkers. Fighter for
the middle class. Passionate advocate for people w/ disabilities. Also
a big @Packers fan</t>
  </si>
  <si>
    <t>Speaker of the New Jersey General Assembly. Husband to Tish. Dad to Craig, Vincent, and Nicholas. Proud to represent the 19th Legislative District. _xD83C__xDFDB_</t>
  </si>
  <si>
    <t>Tweets about Desalination. Not affiliated with ANY entity. Includes popular Water Tweeters &amp; also retweets #desalination hashtag</t>
  </si>
  <si>
    <t>Manufacturer of Reverse Osmosis Watermakers to produce potable water for Offshore Supply Vessels (OSV), Ships, Yachts &amp; Offshore Drilling Platforms.</t>
  </si>
  <si>
    <t>Business Development &amp; Project Manager for Water and Wastewater Treatment Systems to the Oil &amp; Gas, Marine, Water and Wastewater Industries.</t>
  </si>
  <si>
    <t>A nonprofit research &amp; educational organization w/ a network of scholars working to protect health, safety, &amp; the environment. Retweets not endorsements.</t>
  </si>
  <si>
    <t>Father to an amazing Daughter @CurvyLiving &amp; Hubby to a fantastic wife @MomagerHQ. Love work @OEG_Offshore and the challenges it brings ... most of the time !</t>
  </si>
  <si>
    <t>A network of businesses working to protect the ocean, bays and rivers that power the CA economy. A @CA_Waterkeepers initiative.</t>
  </si>
  <si>
    <t>Santa Rosa Press Democrat general assignment reporter. I cover Congress, the environment, science. Whitewater rafter, ab diver, hiker, Occidental denizen.</t>
  </si>
  <si>
    <t>Tweets about the work of local @Waterkeeper orgs to defend #swimmable, drinkable, fishable waters. @BlueBizCouncil is our business network.</t>
  </si>
  <si>
    <t>Contemplating solutions with a win-win goal. Course heading; a peaceful, healthful, &amp; educated environment, with the other natives of this planet.</t>
  </si>
  <si>
    <t>Citizens' Climate Lobby Silicon Valley North Chapter - nonpartisan - carbon fee &amp; dividend - https://t.co/SwvILYNgUU</t>
  </si>
  <si>
    <t>Animal defender.Artist.Musician.Ecology.Same of FedericaNamita.</t>
  </si>
  <si>
    <t>Official Twitter account of Rep. Joe Cunningham. Proud to serve the people of South Carolina's Lowcountry.</t>
  </si>
  <si>
    <t>Climate, energy, sustainability, housing. ED @NorthBaySCCA. Partner @TrumanProject and @NLC_SF. Stanford. RTs &amp; Tweets my own</t>
  </si>
  <si>
    <t>https://t.co/Uj8AnCoTBo -  A 'Gateway' that connects you with the O&amp;G operators and suppliers in #Oman #Procurement #Business</t>
  </si>
  <si>
    <t>Kosmos Energy is a pathfinding oil and gas exploration and production company focused on emerging areas in Africa and South America.</t>
  </si>
  <si>
    <t>Engineering Films
Dhoni ,Mithali Raj, PV Sindhu, Saina Nehwal, Smriti Mandhana, fan forever. 
Love Sports</t>
  </si>
  <si>
    <t>_xD83C__xDDFA__xD83C__xDDF8_music soundscaper, synth geek, C-Jazz artist, @ https://t.co/wQBQPmthYn, techie, ios, provocateuse, Volcano, HI; #KAMALA2020</t>
  </si>
  <si>
    <t>Providing an effective voice for American consumers in an era when special interests dominate public discourse, government and politics. Non-partisan.</t>
  </si>
  <si>
    <t>We run the stories the corporate press never print.</t>
  </si>
  <si>
    <t>Resources Legacy Fund works with philanthropists to conserve land, water, and ocean resources while advancing healthy communities and social equity.</t>
  </si>
  <si>
    <t>#EGYPS2020 - #NorthAfrica &amp; the #Mediterranean’s most important #oilandgas exhibition &amp; conference - delivering the energy needs of tomorrow
#EgyptPetroleumShow</t>
  </si>
  <si>
    <t>I'm a mom, first generation American and president of Natural Resources Defense Council (@NRDC) and NRDC Action Fund (@NRDC_AF).</t>
  </si>
  <si>
    <t>Texas Railroad Commission Safety Inspector</t>
  </si>
  <si>
    <t>London</t>
  </si>
  <si>
    <t>Houston</t>
  </si>
  <si>
    <t>India</t>
  </si>
  <si>
    <t>Knoxville, TN</t>
  </si>
  <si>
    <t>New York, NY</t>
  </si>
  <si>
    <t>here, there, everywhere</t>
  </si>
  <si>
    <t>Malibu, CA</t>
  </si>
  <si>
    <t>International</t>
  </si>
  <si>
    <t>Alaska, USA</t>
  </si>
  <si>
    <t>Dalvik near Akureyri Iceland</t>
  </si>
  <si>
    <t>global</t>
  </si>
  <si>
    <t>Berlin, Germany</t>
  </si>
  <si>
    <t>Sci-fi convention, London.</t>
  </si>
  <si>
    <t>Cheltenham, England</t>
  </si>
  <si>
    <t>millionmilesaway(Straylia;)</t>
  </si>
  <si>
    <t>Ireland</t>
  </si>
  <si>
    <t>Limerick, Ireland</t>
  </si>
  <si>
    <t>Wicklow Ireland</t>
  </si>
  <si>
    <t>Catalonia &amp; Wexford</t>
  </si>
  <si>
    <t>derry</t>
  </si>
  <si>
    <t>Galway, Ireland</t>
  </si>
  <si>
    <t>Clondalkin</t>
  </si>
  <si>
    <t>Dublin Ireland</t>
  </si>
  <si>
    <t>Gaia</t>
  </si>
  <si>
    <t>Ireland, United States</t>
  </si>
  <si>
    <t>Rio de Janeiro - Brasil</t>
  </si>
  <si>
    <t>United States of America</t>
  </si>
  <si>
    <t>SWFL</t>
  </si>
  <si>
    <t>Rockford, IL USA</t>
  </si>
  <si>
    <t>Promotion's over Truth _xD83D__xDE94_ _xD83D__xDEA8_</t>
  </si>
  <si>
    <t>Houston, TX</t>
  </si>
  <si>
    <t>Ciudad del Carmen, Campeche</t>
  </si>
  <si>
    <t>Washington, DC</t>
  </si>
  <si>
    <t>San Francisco, CA</t>
  </si>
  <si>
    <t>North Palm Beach, FL</t>
  </si>
  <si>
    <t>Miami and New York</t>
  </si>
  <si>
    <t>Planet Earth</t>
  </si>
  <si>
    <t>Venice Beach, Los Angeles</t>
  </si>
  <si>
    <t>San Clemente, California</t>
  </si>
  <si>
    <t>Global</t>
  </si>
  <si>
    <t>Cyprus</t>
  </si>
  <si>
    <t>Halifax, NS</t>
  </si>
  <si>
    <t>Head of St. Marg's Bay, NS</t>
  </si>
  <si>
    <t>Mahone Bay</t>
  </si>
  <si>
    <t>Truro, Nova Scotia</t>
  </si>
  <si>
    <t>Halifax Nova Scotia</t>
  </si>
  <si>
    <t>Norwich, Norfolk</t>
  </si>
  <si>
    <t>Aberdeen, Scotland</t>
  </si>
  <si>
    <t>Cape Town</t>
  </si>
  <si>
    <t>Noida, Uttar Pradesh</t>
  </si>
  <si>
    <t>New York</t>
  </si>
  <si>
    <t>St. John's</t>
  </si>
  <si>
    <t>South Shore, Nova Scotia</t>
  </si>
  <si>
    <t>Ottawa Centre</t>
  </si>
  <si>
    <t>Halifax, Nova Scotia, Canada</t>
  </si>
  <si>
    <t>Dubai, United Arab Emirates</t>
  </si>
  <si>
    <t>PEI, Canada</t>
  </si>
  <si>
    <t>Sunbury On Thames, United Kingdom</t>
  </si>
  <si>
    <t>Ocean Pines, MD</t>
  </si>
  <si>
    <t>Mallorca</t>
  </si>
  <si>
    <t>Global HQ - Aberdeen, U.K</t>
  </si>
  <si>
    <t>Atlanta and Asheville</t>
  </si>
  <si>
    <t>Southeast</t>
  </si>
  <si>
    <t>Houston, TX, United States</t>
  </si>
  <si>
    <t>Worldwide</t>
  </si>
  <si>
    <t>Sacramento, California</t>
  </si>
  <si>
    <t xml:space="preserve"> The Keystone State</t>
  </si>
  <si>
    <t>Washington, USA</t>
  </si>
  <si>
    <t>Denver, CO</t>
  </si>
  <si>
    <t>San Diego, CA</t>
  </si>
  <si>
    <t>Global Presence</t>
  </si>
  <si>
    <t>Hollywood Riviera</t>
  </si>
  <si>
    <t>US, UK, India, China, Canada</t>
  </si>
  <si>
    <t>San Ramon, CA</t>
  </si>
  <si>
    <t>Vallejo, CA</t>
  </si>
  <si>
    <t>Athens, GA</t>
  </si>
  <si>
    <t>Georgia, USA</t>
  </si>
  <si>
    <t>Columbia, SC</t>
  </si>
  <si>
    <t>North Carolina, USA</t>
  </si>
  <si>
    <t>Delaware</t>
  </si>
  <si>
    <t>Richmond, Va</t>
  </si>
  <si>
    <t>New Jersey, USA</t>
  </si>
  <si>
    <t>Bradenton, FL</t>
  </si>
  <si>
    <t>Raleigh, NC</t>
  </si>
  <si>
    <t>VA</t>
  </si>
  <si>
    <t>Colonial Heights, VA</t>
  </si>
  <si>
    <t>New Jersey</t>
  </si>
  <si>
    <t>Woodbridge, NJ</t>
  </si>
  <si>
    <t>Prince Edward Island, Canada</t>
  </si>
  <si>
    <t>Houma, LA</t>
  </si>
  <si>
    <t>Houston,Texas U.S.A.</t>
  </si>
  <si>
    <t>Bonnie Scotland</t>
  </si>
  <si>
    <t>California</t>
  </si>
  <si>
    <t>Santa Rosa, Calif.</t>
  </si>
  <si>
    <t>Inland Valley, The Pass, S. CA</t>
  </si>
  <si>
    <t>Mountain View, CA</t>
  </si>
  <si>
    <t>the SW corner of the states</t>
  </si>
  <si>
    <t>Oman</t>
  </si>
  <si>
    <t xml:space="preserve">Dallas, TX </t>
  </si>
  <si>
    <t>Chennai</t>
  </si>
  <si>
    <t>SF Bay Area, California, USA</t>
  </si>
  <si>
    <t>L.A. and D.C.</t>
  </si>
  <si>
    <t>PDX</t>
  </si>
  <si>
    <t>Cairo, Egypt</t>
  </si>
  <si>
    <t>Amarillo, TX</t>
  </si>
  <si>
    <t>https://t.co/aEC6mn0VJN</t>
  </si>
  <si>
    <t>http://t.co/Cy8V50eQ2N</t>
  </si>
  <si>
    <t>http://t.co/IIEVYhxyb0</t>
  </si>
  <si>
    <t>http://lonelywhale.org</t>
  </si>
  <si>
    <t>http://t.co/cSCKl34o2k</t>
  </si>
  <si>
    <t>https://t.co/Aul0roprtd</t>
  </si>
  <si>
    <t>http://t.co/n7vXVRDQbr</t>
  </si>
  <si>
    <t>http://t.co/eP0vlOPmZr</t>
  </si>
  <si>
    <t>http://t.co/0MdclCZc4K</t>
  </si>
  <si>
    <t>https://t.co/eYw9GjPNTA</t>
  </si>
  <si>
    <t>https://t.co/aDmD399LbS</t>
  </si>
  <si>
    <t>https://t.co/5xHSXlJl5D</t>
  </si>
  <si>
    <t>https://t.co/vYM8v0FGSe</t>
  </si>
  <si>
    <t>https://t.co/d0buQAxPJu</t>
  </si>
  <si>
    <t>https://t.co/S8fEqSM2JI</t>
  </si>
  <si>
    <t>https://t.co/bDEwwHWCk8</t>
  </si>
  <si>
    <t>https://t.co/kx1wd8OAFm</t>
  </si>
  <si>
    <t>https://t.co/oCEOphVt7S</t>
  </si>
  <si>
    <t>https://t.co/2Ld6xg8aH5</t>
  </si>
  <si>
    <t>https://t.co/Ftd4AtbmuK</t>
  </si>
  <si>
    <t>https://t.co/XdVGJ61mYm</t>
  </si>
  <si>
    <t>https://t.co/7f5RFXj0aA</t>
  </si>
  <si>
    <t>https://t.co/EIgOTdNcx2</t>
  </si>
  <si>
    <t>https://t.co/ln4qnh2ADE</t>
  </si>
  <si>
    <t>http://t.co/jTZ4j6Iss1</t>
  </si>
  <si>
    <t>https://t.co/XJ2Kmc4LI0</t>
  </si>
  <si>
    <t>https://t.co/jiKC9qe4YM</t>
  </si>
  <si>
    <t>http://t.co/iIPTqTD3kh</t>
  </si>
  <si>
    <t>https://t.co/xsUbgQu3i7</t>
  </si>
  <si>
    <t>https://t.co/kWceUWqfjf</t>
  </si>
  <si>
    <t>http://thankyousurfing.com</t>
  </si>
  <si>
    <t>https://t.co/arJQL8Vq5g</t>
  </si>
  <si>
    <t>https://t.co/h4LiyRIPUb</t>
  </si>
  <si>
    <t>https://t.co/BNYgJI3cx9</t>
  </si>
  <si>
    <t>https://t.co/ZzRXvKEIYI</t>
  </si>
  <si>
    <t>https://t.co/JToaMr3vg1</t>
  </si>
  <si>
    <t>https://t.co/kVZLb7c4OE</t>
  </si>
  <si>
    <t>https://t.co/BdecRdrx3A</t>
  </si>
  <si>
    <t>https://t.co/6VAA2wt9Is</t>
  </si>
  <si>
    <t>http://t.co/Z4dWK6AUMl</t>
  </si>
  <si>
    <t>https://t.co/t0tDGm0woZ</t>
  </si>
  <si>
    <t>https://t.co/aZFI7ibXIq</t>
  </si>
  <si>
    <t>https://t.co/sYkM2aMJRm</t>
  </si>
  <si>
    <t>http://t.co/Y3fOdEldJM</t>
  </si>
  <si>
    <t>https://t.co/H4wtLYsBjM</t>
  </si>
  <si>
    <t>https://t.co/YoF9haUvwl</t>
  </si>
  <si>
    <t>https://t.co/sSc6JUdq6a</t>
  </si>
  <si>
    <t>https://t.co/oJOaUaSDaL</t>
  </si>
  <si>
    <t>https://t.co/F30uS5MNVD</t>
  </si>
  <si>
    <t>https://t.co/kt98HaiWyv</t>
  </si>
  <si>
    <t>https://t.co/i1DoUSZcxG</t>
  </si>
  <si>
    <t>https://t.co/iMi7Vo9iCm</t>
  </si>
  <si>
    <t>http://t.co/dicZ464NVE</t>
  </si>
  <si>
    <t>http://t.co/xImJHuzGFy</t>
  </si>
  <si>
    <t>https://t.co/3OaChlVDAA</t>
  </si>
  <si>
    <t>https://t.co/z7tMW7q3ry</t>
  </si>
  <si>
    <t>https://t.co/7StMnbjjvn</t>
  </si>
  <si>
    <t>http://t.co/yzGb5E9HMz</t>
  </si>
  <si>
    <t>https://t.co/MpceIqSZJs</t>
  </si>
  <si>
    <t>http://t.co/1surVJz2Yu</t>
  </si>
  <si>
    <t>https://t.co/dwnpFHCnQF</t>
  </si>
  <si>
    <t>https://t.co/0O4fa45Rqa</t>
  </si>
  <si>
    <t>http://t.co/nVcbus9pII</t>
  </si>
  <si>
    <t>https://t.co/cqY36oGG8q</t>
  </si>
  <si>
    <t>https://t.co/rGxyzgtaW5</t>
  </si>
  <si>
    <t>https://t.co/5VXXOieksj</t>
  </si>
  <si>
    <t>https://t.co/oErM5dwRrV</t>
  </si>
  <si>
    <t>http://t.co/OSGGlpPUuI</t>
  </si>
  <si>
    <t>http://t.co/PLyyS73TP3</t>
  </si>
  <si>
    <t>https://t.co/8M3bLfXOs2</t>
  </si>
  <si>
    <t>https://t.co/YbXlBXO0j1</t>
  </si>
  <si>
    <t>https://t.co/rvexPheNMu</t>
  </si>
  <si>
    <t>https://t.co/OVdenvQefT</t>
  </si>
  <si>
    <t>https://t.co/nlJO1Rf35Z</t>
  </si>
  <si>
    <t>https://t.co/2zbcMYlA6q</t>
  </si>
  <si>
    <t>https://t.co/dxCmmTjaUG</t>
  </si>
  <si>
    <t>https://t.co/5KhCe4StoI</t>
  </si>
  <si>
    <t>https://t.co/bTwkt88CR1</t>
  </si>
  <si>
    <t>http://t.co/NiCwC71QjC</t>
  </si>
  <si>
    <t>https://t.co/OlJ26LlHdY</t>
  </si>
  <si>
    <t>http://t.co/xK5BmbtRvr</t>
  </si>
  <si>
    <t>https://t.co/s3gDt3PbmK</t>
  </si>
  <si>
    <t>https://t.co/figW28qBYC</t>
  </si>
  <si>
    <t>http://www.facebook.com/speakercraigcoughlin</t>
  </si>
  <si>
    <t>https://t.co/gU6YwAIzRU</t>
  </si>
  <si>
    <t>https://t.co/JjgYSB9sIj</t>
  </si>
  <si>
    <t>http://t.co/CMzzUdaZe4</t>
  </si>
  <si>
    <t>https://t.co/bB5SPzXyzl</t>
  </si>
  <si>
    <t>http://t.co/yW8wSnxc4f</t>
  </si>
  <si>
    <t>https://t.co/awV4qhfbe8</t>
  </si>
  <si>
    <t>https://t.co/mdz1HGRlwA</t>
  </si>
  <si>
    <t>https://t.co/W6f8nEOqUB</t>
  </si>
  <si>
    <t>https://cunningham.house.gov</t>
  </si>
  <si>
    <t>https://t.co/TnuQvKIvPf</t>
  </si>
  <si>
    <t>http://t.co/pEuBMZVE3Q</t>
  </si>
  <si>
    <t>https://t.co/0mDj52kIsF</t>
  </si>
  <si>
    <t>https://t.co/IXnMXErP7K</t>
  </si>
  <si>
    <t>http://t.co/OwYhrWRUVl</t>
  </si>
  <si>
    <t>http://t.co/6GnXCg9zhh</t>
  </si>
  <si>
    <t>https://t.co/tyXhzbKHvq</t>
  </si>
  <si>
    <t>https://t.co/GFqNSZ8jzJ</t>
  </si>
  <si>
    <t>http://t.co/2PNCH2SnLq</t>
  </si>
  <si>
    <t>Sydney</t>
  </si>
  <si>
    <t>Alaska</t>
  </si>
  <si>
    <t>Casablanca</t>
  </si>
  <si>
    <t>Eastern Time (US &amp; Canada)</t>
  </si>
  <si>
    <t>Arizona</t>
  </si>
  <si>
    <t>Pacific Time (US &amp; Canada)</t>
  </si>
  <si>
    <t>https://pbs.twimg.com/profile_banners/1017420089052758016/1532120130</t>
  </si>
  <si>
    <t>https://pbs.twimg.com/profile_banners/23082924/1558369504</t>
  </si>
  <si>
    <t>https://pbs.twimg.com/profile_banners/1548435690/1551083063</t>
  </si>
  <si>
    <t>https://pbs.twimg.com/profile_banners/1064619250101428229/1542661079</t>
  </si>
  <si>
    <t>https://pbs.twimg.com/profile_banners/838232557/1540230538</t>
  </si>
  <si>
    <t>https://pbs.twimg.com/profile_banners/18153494/1538268870</t>
  </si>
  <si>
    <t>https://pbs.twimg.com/profile_banners/104917777/1547993689</t>
  </si>
  <si>
    <t>https://pbs.twimg.com/profile_banners/55928951/1355359976</t>
  </si>
  <si>
    <t>https://pbs.twimg.com/profile_banners/507096743/1357770876</t>
  </si>
  <si>
    <t>https://pbs.twimg.com/profile_banners/933838590/1518481355</t>
  </si>
  <si>
    <t>https://pbs.twimg.com/profile_banners/1098688354630230016/1550782902</t>
  </si>
  <si>
    <t>https://pbs.twimg.com/profile_banners/342218370/1473108597</t>
  </si>
  <si>
    <t>https://pbs.twimg.com/profile_banners/4898152295/1535477741</t>
  </si>
  <si>
    <t>https://pbs.twimg.com/profile_banners/568052590/1364628444</t>
  </si>
  <si>
    <t>https://pbs.twimg.com/profile_banners/781296848/1498692506</t>
  </si>
  <si>
    <t>https://pbs.twimg.com/profile_banners/892675758677798912/1560017090</t>
  </si>
  <si>
    <t>https://pbs.twimg.com/profile_banners/3147884763/1452737020</t>
  </si>
  <si>
    <t>https://pbs.twimg.com/profile_banners/246523185/1356600614</t>
  </si>
  <si>
    <t>https://pbs.twimg.com/profile_banners/57595962/1550313733</t>
  </si>
  <si>
    <t>https://pbs.twimg.com/profile_banners/31739240/1353435999</t>
  </si>
  <si>
    <t>https://pbs.twimg.com/profile_banners/77457398/1448393652</t>
  </si>
  <si>
    <t>https://pbs.twimg.com/profile_banners/23322325/1521223179</t>
  </si>
  <si>
    <t>https://pbs.twimg.com/profile_banners/965731202610188288/1551282405</t>
  </si>
  <si>
    <t>https://pbs.twimg.com/profile_banners/819211790278098944/1484414592</t>
  </si>
  <si>
    <t>https://pbs.twimg.com/profile_banners/711267688560074754/1510089090</t>
  </si>
  <si>
    <t>https://pbs.twimg.com/profile_banners/82797661/1529848707</t>
  </si>
  <si>
    <t>https://pbs.twimg.com/profile_banners/71019945/1559854678</t>
  </si>
  <si>
    <t>https://pbs.twimg.com/profile_banners/816111677917851649/1495747447</t>
  </si>
  <si>
    <t>https://pbs.twimg.com/profile_banners/2850894079/1559848839</t>
  </si>
  <si>
    <t>https://pbs.twimg.com/profile_banners/132964988/1503784615</t>
  </si>
  <si>
    <t>https://pbs.twimg.com/profile_banners/237487471/1507285808</t>
  </si>
  <si>
    <t>https://pbs.twimg.com/profile_banners/43150543/1544525073</t>
  </si>
  <si>
    <t>https://pbs.twimg.com/profile_banners/2335810825/1558733806</t>
  </si>
  <si>
    <t>https://pbs.twimg.com/profile_banners/3307139286/1554413963</t>
  </si>
  <si>
    <t>https://pbs.twimg.com/profile_banners/986678222892011523/1556751675</t>
  </si>
  <si>
    <t>https://pbs.twimg.com/profile_banners/1022622785045233667/1532647718</t>
  </si>
  <si>
    <t>https://pbs.twimg.com/profile_banners/203590668/1362256365</t>
  </si>
  <si>
    <t>https://pbs.twimg.com/profile_banners/847595539856338945/1524594138</t>
  </si>
  <si>
    <t>https://pbs.twimg.com/profile_banners/358380757/1560186230</t>
  </si>
  <si>
    <t>https://pbs.twimg.com/profile_banners/56495963/1478818775</t>
  </si>
  <si>
    <t>https://pbs.twimg.com/profile_banners/175058632/1418920328</t>
  </si>
  <si>
    <t>https://pbs.twimg.com/profile_banners/811898179/1553556362</t>
  </si>
  <si>
    <t>https://pbs.twimg.com/profile_banners/3782318663/1552920514</t>
  </si>
  <si>
    <t>https://pbs.twimg.com/profile_banners/2616012139/1501212620</t>
  </si>
  <si>
    <t>https://pbs.twimg.com/profile_banners/15380621/1398874719</t>
  </si>
  <si>
    <t>https://pbs.twimg.com/profile_banners/22449367/1559638804</t>
  </si>
  <si>
    <t>https://pbs.twimg.com/profile_banners/259523423/1502492636</t>
  </si>
  <si>
    <t>https://pbs.twimg.com/profile_banners/9867582/1561052060</t>
  </si>
  <si>
    <t>https://pbs.twimg.com/profile_banners/34042766/1561184442</t>
  </si>
  <si>
    <t>https://pbs.twimg.com/profile_banners/509190166/1439008987</t>
  </si>
  <si>
    <t>https://pbs.twimg.com/profile_banners/16080547/1528661461</t>
  </si>
  <si>
    <t>https://pbs.twimg.com/profile_banners/144876537/1560861744</t>
  </si>
  <si>
    <t>https://pbs.twimg.com/profile_banners/43479158/1348008270</t>
  </si>
  <si>
    <t>https://pbs.twimg.com/profile_banners/1443382194/1527247895</t>
  </si>
  <si>
    <t>https://pbs.twimg.com/profile_banners/1019964384385396737/1541338853</t>
  </si>
  <si>
    <t>https://pbs.twimg.com/profile_banners/996152083341565952/1526426881</t>
  </si>
  <si>
    <t>https://pbs.twimg.com/profile_banners/3172076306/1430457405</t>
  </si>
  <si>
    <t>https://pbs.twimg.com/profile_banners/713421740131676160/1558568080</t>
  </si>
  <si>
    <t>https://pbs.twimg.com/profile_banners/22849568/1557148283</t>
  </si>
  <si>
    <t>https://pbs.twimg.com/profile_banners/2729561810/1548735054</t>
  </si>
  <si>
    <t>https://pbs.twimg.com/profile_banners/140252240/1553727108</t>
  </si>
  <si>
    <t>https://pbs.twimg.com/profile_banners/383704363/1411559377</t>
  </si>
  <si>
    <t>https://pbs.twimg.com/profile_banners/541934733/1418735570</t>
  </si>
  <si>
    <t>https://pbs.twimg.com/profile_banners/51252741/1554496820</t>
  </si>
  <si>
    <t>https://pbs.twimg.com/profile_banners/1083967219434958848/1548409104</t>
  </si>
  <si>
    <t>https://pbs.twimg.com/profile_banners/3035692971/1560126226</t>
  </si>
  <si>
    <t>https://pbs.twimg.com/profile_banners/729451932184510464/1463053625</t>
  </si>
  <si>
    <t>https://pbs.twimg.com/profile_banners/1066010297599692800/1542992196</t>
  </si>
  <si>
    <t>https://pbs.twimg.com/profile_banners/492329189/1529240845</t>
  </si>
  <si>
    <t>https://pbs.twimg.com/profile_banners/1971900284/1468463840</t>
  </si>
  <si>
    <t>https://pbs.twimg.com/profile_banners/1129814612772360192/1560848370</t>
  </si>
  <si>
    <t>https://pbs.twimg.com/profile_banners/385822405/1504021047</t>
  </si>
  <si>
    <t>https://pbs.twimg.com/profile_banners/43537606/1470265729</t>
  </si>
  <si>
    <t>https://pbs.twimg.com/profile_banners/92029221/1522091159</t>
  </si>
  <si>
    <t>https://pbs.twimg.com/profile_banners/2752873646/1446932449</t>
  </si>
  <si>
    <t>https://pbs.twimg.com/profile_banners/622357244/1509571778</t>
  </si>
  <si>
    <t>https://pbs.twimg.com/profile_banners/143561593/1539966391</t>
  </si>
  <si>
    <t>https://pbs.twimg.com/profile_banners/20663500/1543308515</t>
  </si>
  <si>
    <t>https://pbs.twimg.com/profile_banners/45158508/1353871460</t>
  </si>
  <si>
    <t>https://pbs.twimg.com/profile_banners/247486443/1522255238</t>
  </si>
  <si>
    <t>https://pbs.twimg.com/profile_banners/22819917/1457622789</t>
  </si>
  <si>
    <t>https://pbs.twimg.com/profile_banners/37080933/1561162658</t>
  </si>
  <si>
    <t>https://pbs.twimg.com/profile_banners/314161602/1553269106</t>
  </si>
  <si>
    <t>https://pbs.twimg.com/profile_banners/1024495897005228032/1544412361</t>
  </si>
  <si>
    <t>https://pbs.twimg.com/profile_banners/1073285160030928898/1547013699</t>
  </si>
  <si>
    <t>https://pbs.twimg.com/profile_banners/136631117/1532070329</t>
  </si>
  <si>
    <t>https://pbs.twimg.com/profile_banners/16228883/1507671997</t>
  </si>
  <si>
    <t>https://pbs.twimg.com/profile_banners/53375482/1483472625</t>
  </si>
  <si>
    <t>https://pbs.twimg.com/profile_banners/21021891/1477956204</t>
  </si>
  <si>
    <t>https://pbs.twimg.com/profile_banners/19355454/1550585115</t>
  </si>
  <si>
    <t>https://pbs.twimg.com/profile_banners/140519299/1547549876</t>
  </si>
  <si>
    <t>https://pbs.twimg.com/profile_banners/2588219916/1413829551</t>
  </si>
  <si>
    <t>https://pbs.twimg.com/profile_banners/67334855/1528077306</t>
  </si>
  <si>
    <t>https://pbs.twimg.com/profile_banners/1895534522/1480000929</t>
  </si>
  <si>
    <t>https://pbs.twimg.com/profile_banners/47437206/1555639923</t>
  </si>
  <si>
    <t>https://pbs.twimg.com/profile_banners/1058807868/1560169684</t>
  </si>
  <si>
    <t>https://pbs.twimg.com/profile_banners/1064659902071808000/1547260373</t>
  </si>
  <si>
    <t>https://pbs.twimg.com/profile_banners/16335288/1559078151</t>
  </si>
  <si>
    <t>https://pbs.twimg.com/profile_banners/813792250497028102/1521990695</t>
  </si>
  <si>
    <t>https://pbs.twimg.com/profile_banners/237770636/1491514275</t>
  </si>
  <si>
    <t>https://pbs.twimg.com/profile_banners/104198706/1536179459</t>
  </si>
  <si>
    <t>https://pbs.twimg.com/profile_banners/948946378939609089/1515609555</t>
  </si>
  <si>
    <t>https://pbs.twimg.com/profile_banners/44457848/1549552994</t>
  </si>
  <si>
    <t>https://pbs.twimg.com/profile_banners/37946269/1502422823</t>
  </si>
  <si>
    <t>https://pbs.twimg.com/profile_banners/249785871/1459816357</t>
  </si>
  <si>
    <t>https://pbs.twimg.com/profile_banners/2900023413/1417444512</t>
  </si>
  <si>
    <t>https://pbs.twimg.com/profile_banners/282219422/1548778612</t>
  </si>
  <si>
    <t>https://pbs.twimg.com/profile_banners/98238345/1393596092</t>
  </si>
  <si>
    <t>https://pbs.twimg.com/profile_banners/259381454/1515609346</t>
  </si>
  <si>
    <t>https://pbs.twimg.com/profile_banners/916935650/1452522280</t>
  </si>
  <si>
    <t>https://pbs.twimg.com/profile_banners/948586073973837825/1515430518</t>
  </si>
  <si>
    <t>https://pbs.twimg.com/profile_banners/1017086170155474944/1532010929</t>
  </si>
  <si>
    <t>https://pbs.twimg.com/profile_banners/21170718/1524750383</t>
  </si>
  <si>
    <t>https://pbs.twimg.com/profile_banners/94619562/1380246987</t>
  </si>
  <si>
    <t>https://pbs.twimg.com/profile_banners/1124756814/1429222913</t>
  </si>
  <si>
    <t>https://pbs.twimg.com/profile_banners/2480878592/1484421747</t>
  </si>
  <si>
    <t>https://pbs.twimg.com/profile_banners/107203737/1429122092</t>
  </si>
  <si>
    <t>https://pbs.twimg.com/profile_banners/84704680/1485987929</t>
  </si>
  <si>
    <t>https://pbs.twimg.com/profile_banners/16020526/1497385303</t>
  </si>
  <si>
    <t>https://pbs.twimg.com/profile_banners/709986828066144257/1498250482</t>
  </si>
  <si>
    <t>https://pbs.twimg.com/profile_banners/379367315/1514866087</t>
  </si>
  <si>
    <t>https://pbs.twimg.com/profile_banners/1126789845244837888/1557482987</t>
  </si>
  <si>
    <t>https://pbs.twimg.com/profile_banners/1080198683713507335/1546464339</t>
  </si>
  <si>
    <t>https://pbs.twimg.com/profile_banners/95292788/1415771889</t>
  </si>
  <si>
    <t>https://pbs.twimg.com/profile_banners/3917111657/1558674851</t>
  </si>
  <si>
    <t>https://pbs.twimg.com/profile_banners/184672065/1536496718</t>
  </si>
  <si>
    <t>https://pbs.twimg.com/profile_banners/17376429/1495079726</t>
  </si>
  <si>
    <t>https://pbs.twimg.com/profile_banners/98957425/1454025188</t>
  </si>
  <si>
    <t>https://pbs.twimg.com/profile_banners/297688038/1454712719</t>
  </si>
  <si>
    <t>https://pbs.twimg.com/profile_banners/3167167733/1429297050</t>
  </si>
  <si>
    <t>https://pbs.twimg.com/profile_banners/4832730413/1523337907</t>
  </si>
  <si>
    <t>https://pbs.twimg.com/profile_banners/2817082508/1521222351</t>
  </si>
  <si>
    <t>https://pbs.twimg.com/profile_banners/2735146356/1456790774</t>
  </si>
  <si>
    <t>en-gb</t>
  </si>
  <si>
    <t>en-GB</t>
  </si>
  <si>
    <t>fr</t>
  </si>
  <si>
    <t>http://abs.twimg.com/images/themes/theme1/bg.png</t>
  </si>
  <si>
    <t>http://abs.twimg.com/images/themes/theme16/bg.gif</t>
  </si>
  <si>
    <t>http://abs.twimg.com/images/themes/theme9/bg.gif</t>
  </si>
  <si>
    <t>http://pbs.twimg.com/profile_background_images/54374562/small.png</t>
  </si>
  <si>
    <t>http://a0.twimg.com/profile_background_images/632505161/cu6fblp4ggb41o3x6jxu.jpeg</t>
  </si>
  <si>
    <t>http://abs.twimg.com/images/themes/theme8/bg.gif</t>
  </si>
  <si>
    <t>http://abs.twimg.com/images/themes/theme13/bg.gif</t>
  </si>
  <si>
    <t>http://abs.twimg.com/images/themes/theme14/bg.gif</t>
  </si>
  <si>
    <t>http://abs.twimg.com/images/themes/theme19/bg.gif</t>
  </si>
  <si>
    <t>http://abs.twimg.com/images/themes/theme5/bg.gif</t>
  </si>
  <si>
    <t>http://pbs.twimg.com/profile_background_images/446734533505716224/FWBwELOX.png</t>
  </si>
  <si>
    <t>http://abs.twimg.com/images/themes/theme4/bg.gif</t>
  </si>
  <si>
    <t>http://abs.twimg.com/images/themes/theme18/bg.gif</t>
  </si>
  <si>
    <t>http://abs.twimg.com/images/themes/theme10/bg.gif</t>
  </si>
  <si>
    <t>http://abs.twimg.com/images/themes/theme3/bg.gif</t>
  </si>
  <si>
    <t>http://abs.twimg.com/images/themes/theme7/bg.gif</t>
  </si>
  <si>
    <t>http://abs.twimg.com/images/themes/theme15/bg.png</t>
  </si>
  <si>
    <t>http://pbs.twimg.com/profile_background_images/556159962942939137/-cQud1f-.jpeg</t>
  </si>
  <si>
    <t>http://pbs.twimg.com/profile_background_images/378800000182178446/milAFs1E.jpeg</t>
  </si>
  <si>
    <t>http://pbs.twimg.com/profile_background_images/568182540771418112/CW4FH6fg.jpeg</t>
  </si>
  <si>
    <t>http://pbs.twimg.com/profile_images/1017529954303598592/eUA4X_Hl_normal.jpg</t>
  </si>
  <si>
    <t>http://pbs.twimg.com/profile_images/575710168891068416/Qlil_XpE_normal.jpeg</t>
  </si>
  <si>
    <t>http://pbs.twimg.com/profile_images/1080839938810281985/IebSi9Td_normal.jpg</t>
  </si>
  <si>
    <t>http://pbs.twimg.com/profile_images/474846040/Jimmy_s_Chop_normal.jpg</t>
  </si>
  <si>
    <t>http://pbs.twimg.com/profile_images/905815547039948800/_h6kp09V_normal.jpg</t>
  </si>
  <si>
    <t>http://pbs.twimg.com/profile_images/568714550/polar-bear-cub_917_normal.jpg</t>
  </si>
  <si>
    <t>http://a0.twimg.com/profile_images/677882752/GatesArcticAvatar_normal.jpg</t>
  </si>
  <si>
    <t>http://pbs.twimg.com/profile_images/3239669958/610b63583326dad9a7ccd392035f613d_normal.png</t>
  </si>
  <si>
    <t>http://pbs.twimg.com/profile_images/963205911874494464/WnyZKSMk_normal.jpg</t>
  </si>
  <si>
    <t>http://pbs.twimg.com/profile_images/1098689152865001474/Ml3WgUUc_normal.jpg</t>
  </si>
  <si>
    <t>http://pbs.twimg.com/profile_images/1063111119487819776/dA8q2o6z_normal.jpg</t>
  </si>
  <si>
    <t>http://pbs.twimg.com/profile_images/1076120480724250624/SpBLR7TU_normal.jpg</t>
  </si>
  <si>
    <t>http://pbs.twimg.com/profile_images/968190728580018177/b_pPD2kP_normal.jpg</t>
  </si>
  <si>
    <t>http://pbs.twimg.com/profile_images/865221777693134851/treodBIl_normal.jpg</t>
  </si>
  <si>
    <t>http://pbs.twimg.com/profile_images/697144472161947648/L9anZaHy_normal.png</t>
  </si>
  <si>
    <t>http://pbs.twimg.com/profile_images/1107654914505752576/JdmUQ8Rd_normal.jpg</t>
  </si>
  <si>
    <t>http://pbs.twimg.com/profile_images/890776403284824064/qXiwCLdU_normal.jpg</t>
  </si>
  <si>
    <t>http://pbs.twimg.com/profile_images/557660563061227520/CqScLjYS_normal.jpeg</t>
  </si>
  <si>
    <t>http://pbs.twimg.com/profile_images/1099046614348423168/9JphVUab_normal.png</t>
  </si>
  <si>
    <t>http://pbs.twimg.com/profile_images/888239396905926656/ngW9-TYT_normal.jpg</t>
  </si>
  <si>
    <t>http://pbs.twimg.com/profile_images/3532580781/ac1355538eb02a6250f4cfd6b8d99415_normal.jpeg</t>
  </si>
  <si>
    <t>http://pbs.twimg.com/profile_images/1032290871872344064/ihuNU6Ny_normal.jpg</t>
  </si>
  <si>
    <t>http://pbs.twimg.com/profile_images/651965729277775873/P0aaXhqg_normal.jpg</t>
  </si>
  <si>
    <t>http://pbs.twimg.com/profile_images/1116785321566441474/cnGp_FKL_normal.jpg</t>
  </si>
  <si>
    <t>http://pbs.twimg.com/profile_images/1082735713815281671/WcYiyxhX_normal.jpg</t>
  </si>
  <si>
    <t>http://pbs.twimg.com/profile_images/1141028960295432193/G3CLSJyG_normal.png</t>
  </si>
  <si>
    <t>http://pbs.twimg.com/profile_images/1107592015498436609/VjhcQgg4_normal.jpg</t>
  </si>
  <si>
    <t>http://pbs.twimg.com/profile_images/2403364395/ukhbcj4krw1dbciyjz0m_normal.png</t>
  </si>
  <si>
    <t>http://pbs.twimg.com/profile_images/740552184945741824/y_15j-Xx_normal.jpg</t>
  </si>
  <si>
    <t>http://pbs.twimg.com/profile_images/1083969027465232384/CoG482At_normal.jpg</t>
  </si>
  <si>
    <t>http://pbs.twimg.com/profile_images/1066017381049356288/dm8fC_rj_normal.jpg</t>
  </si>
  <si>
    <t>http://pbs.twimg.com/profile_images/1083930643078234113/HIKhrF2v_normal.jpg</t>
  </si>
  <si>
    <t>http://pbs.twimg.com/profile_images/884762247242936321/xoZAe4sB_normal.jpg</t>
  </si>
  <si>
    <t>http://pbs.twimg.com/profile_images/663108463992528896/ER8oiZr4_normal.jpg</t>
  </si>
  <si>
    <t>http://pbs.twimg.com/profile_images/934717921816993793/H1vB6P7o_normal.jpg</t>
  </si>
  <si>
    <t>http://pbs.twimg.com/profile_images/979031010594705409/LiCzuBSA_normal.jpg</t>
  </si>
  <si>
    <t>http://pbs.twimg.com/profile_images/884767856742871040/jxArvVgf_normal.jpg</t>
  </si>
  <si>
    <t>http://pbs.twimg.com/profile_images/909815567007305728/jKde7vgo_normal.jpg</t>
  </si>
  <si>
    <t>http://pbs.twimg.com/profile_images/1104185604655513600/i4OaGpuc_normal.png</t>
  </si>
  <si>
    <t>http://pbs.twimg.com/profile_images/882020699694649344/dj5NMo0T_normal.jpg</t>
  </si>
  <si>
    <t>http://pbs.twimg.com/profile_images/953310297510604801/cEwG--Vx_normal.jpg</t>
  </si>
  <si>
    <t>http://pbs.twimg.com/profile_images/524265132776366080/VQUsfaOn_normal.png</t>
  </si>
  <si>
    <t>http://pbs.twimg.com/profile_images/849618212501299200/6vxWcbtW_normal.jpg</t>
  </si>
  <si>
    <t>http://pbs.twimg.com/profile_images/1138060146662354946/6jR-b4Yy_normal.png</t>
  </si>
  <si>
    <t>http://pbs.twimg.com/profile_images/1091433862767562762/4L77wuBe_normal.jpg</t>
  </si>
  <si>
    <t>http://pbs.twimg.com/profile_images/1083381989363892224/EU6gbdVK_normal.jpg</t>
  </si>
  <si>
    <t>http://pbs.twimg.com/profile_images/841429728657580036/_KAJv8es_normal.jpg</t>
  </si>
  <si>
    <t>http://pbs.twimg.com/profile_images/818590633245876224/L0YigwdX_normal.jpg</t>
  </si>
  <si>
    <t>http://pbs.twimg.com/profile_images/1115716354475208704/3lpwlX40_normal.png</t>
  </si>
  <si>
    <t>http://pbs.twimg.com/profile_images/951161235403190272/4_vjPXRB_normal.jpg</t>
  </si>
  <si>
    <t>http://pbs.twimg.com/profile_images/1093530496682856448/APbcmSRq_normal.jpg</t>
  </si>
  <si>
    <t>http://pbs.twimg.com/profile_images/550384687030747136/Ptw7w-It_normal.jpeg</t>
  </si>
  <si>
    <t>http://pbs.twimg.com/profile_images/717147228511412224/SLKyohM__normal.jpg</t>
  </si>
  <si>
    <t>http://pbs.twimg.com/profile_images/539423470400962560/_PRvi0k9_normal.jpeg</t>
  </si>
  <si>
    <t>http://pbs.twimg.com/profile_images/785916814484185088/Ro5hqHiZ_normal.jpg</t>
  </si>
  <si>
    <t>http://pbs.twimg.com/profile_images/3288533497/f7234eab0d3e8e5d0390704e3c167fd5_normal.jpeg</t>
  </si>
  <si>
    <t>http://pbs.twimg.com/profile_images/1010315616958332928/1Mv2fcbI_normal.jpg</t>
  </si>
  <si>
    <t>http://pbs.twimg.com/profile_images/951291890522968065/mMnaUvzl_normal.jpg</t>
  </si>
  <si>
    <t>http://pbs.twimg.com/profile_images/948591553798434818/L9A8m_jM_normal.jpg</t>
  </si>
  <si>
    <t>http://pbs.twimg.com/profile_images/693148621680685056/HGPl-FO0_normal.jpg</t>
  </si>
  <si>
    <t>http://pbs.twimg.com/profile_images/529829150257713152/GBfYstiW_normal.jpeg</t>
  </si>
  <si>
    <t>http://abs.twimg.com/sticky/default_profile_images/default_profile_0_normal.png</t>
  </si>
  <si>
    <t>http://pbs.twimg.com/profile_images/1080643131341762560/JHIdKOkJ_normal.jpg</t>
  </si>
  <si>
    <t>http://pbs.twimg.com/profile_images/998535803406991360/AE-Sv8dQ_normal.jpg</t>
  </si>
  <si>
    <t>http://pbs.twimg.com/profile_images/2226982413/kosmos-twitter1__4__normal.jpg</t>
  </si>
  <si>
    <t>http://pbs.twimg.com/profile_images/925097802950098944/pEOlF0bX_normal.jpg</t>
  </si>
  <si>
    <t>http://pbs.twimg.com/profile_images/747103658572058625/coqmtme__normal.jpg</t>
  </si>
  <si>
    <t>http://pbs.twimg.com/profile_images/1100633701510189057/2P3KryMn_normal.png</t>
  </si>
  <si>
    <t>http://pbs.twimg.com/profile_images/827670409076170755/kTSmNrUZ_normal.jpg</t>
  </si>
  <si>
    <t>Open Twitter Page for This Person</t>
  </si>
  <si>
    <t>https://twitter.com/matdanglobal</t>
  </si>
  <si>
    <t>https://twitter.com/worldoil</t>
  </si>
  <si>
    <t>https://twitter.com/mckinseyindia</t>
  </si>
  <si>
    <t>https://twitter.com/katetracy__</t>
  </si>
  <si>
    <t>https://twitter.com/lonelywhale</t>
  </si>
  <si>
    <t>https://twitter.com/jimkchin</t>
  </si>
  <si>
    <t>https://twitter.com/seasave</t>
  </si>
  <si>
    <t>https://twitter.com/polarbeartrust</t>
  </si>
  <si>
    <t>https://twitter.com/gatesarcticnps</t>
  </si>
  <si>
    <t>https://twitter.com/arcticseatours</t>
  </si>
  <si>
    <t>https://twitter.com/gofossilfree</t>
  </si>
  <si>
    <t>https://twitter.com/goingsgds</t>
  </si>
  <si>
    <t>https://twitter.com/donnawhitbread</t>
  </si>
  <si>
    <t>https://twitter.com/teleacoustics</t>
  </si>
  <si>
    <t>https://twitter.com/caroljd1964</t>
  </si>
  <si>
    <t>https://twitter.com/love_leitrim</t>
  </si>
  <si>
    <t>https://twitter.com/nhnaireland</t>
  </si>
  <si>
    <t>https://twitter.com/majorcafan</t>
  </si>
  <si>
    <t>https://twitter.com/millennium_boy1</t>
  </si>
  <si>
    <t>https://twitter.com/thriftbee</t>
  </si>
  <si>
    <t>https://twitter.com/younggreens</t>
  </si>
  <si>
    <t>https://twitter.com/davewalshphoto</t>
  </si>
  <si>
    <t>https://twitter.com/eamonderry</t>
  </si>
  <si>
    <t>https://twitter.com/ecoclare</t>
  </si>
  <si>
    <t>https://twitter.com/ginosocialist</t>
  </si>
  <si>
    <t>https://twitter.com/pbp_gillian</t>
  </si>
  <si>
    <t>https://twitter.com/danny_dullea</t>
  </si>
  <si>
    <t>https://twitter.com/megkuster</t>
  </si>
  <si>
    <t>https://twitter.com/marcineiaoliver</t>
  </si>
  <si>
    <t>https://twitter.com/ourocean</t>
  </si>
  <si>
    <t>https://twitter.com/reprooney</t>
  </si>
  <si>
    <t>https://twitter.com/path2positive</t>
  </si>
  <si>
    <t>https://twitter.com/greentoneenviro</t>
  </si>
  <si>
    <t>https://twitter.com/pb4p</t>
  </si>
  <si>
    <t>https://twitter.com/scc_ireland</t>
  </si>
  <si>
    <t>https://twitter.com/seriousclits</t>
  </si>
  <si>
    <t>https://twitter.com/jgrandausa</t>
  </si>
  <si>
    <t>https://twitter.com/sdmexicoexpo</t>
  </si>
  <si>
    <t>https://twitter.com/bseegov</t>
  </si>
  <si>
    <t>https://twitter.com/cisnerosardura</t>
  </si>
  <si>
    <t>https://twitter.com/desderamona</t>
  </si>
  <si>
    <t>https://twitter.com/mickeefl</t>
  </si>
  <si>
    <t>https://twitter.com/goodlorde</t>
  </si>
  <si>
    <t>https://twitter.com/nrdc_af</t>
  </si>
  <si>
    <t>https://twitter.com/adams_alex101</t>
  </si>
  <si>
    <t>https://twitter.com/jonbearca</t>
  </si>
  <si>
    <t>https://twitter.com/marilucflores</t>
  </si>
  <si>
    <t>https://twitter.com/thankyousurfing</t>
  </si>
  <si>
    <t>https://twitter.com/bradfwells</t>
  </si>
  <si>
    <t>https://twitter.com/wsl</t>
  </si>
  <si>
    <t>https://twitter.com/tcgreenberg</t>
  </si>
  <si>
    <t>https://twitter.com/petestauffer</t>
  </si>
  <si>
    <t>https://twitter.com/surfrider</t>
  </si>
  <si>
    <t>https://twitter.com/mckinsey</t>
  </si>
  <si>
    <t>https://twitter.com/abbwana</t>
  </si>
  <si>
    <t>https://twitter.com/elisabeast</t>
  </si>
  <si>
    <t>https://twitter.com/bigjmcc</t>
  </si>
  <si>
    <t>https://twitter.com/mahonebaymyers</t>
  </si>
  <si>
    <t>https://twitter.com/leomckayjr</t>
  </si>
  <si>
    <t>https://twitter.com/murrant_fred</t>
  </si>
  <si>
    <t>https://twitter.com/aquaterraenergy</t>
  </si>
  <si>
    <t>https://twitter.com/craigmain73</t>
  </si>
  <si>
    <t>https://twitter.com/braingymza</t>
  </si>
  <si>
    <t>https://twitter.com/spectrum1995</t>
  </si>
  <si>
    <t>https://twitter.com/jessica30050419</t>
  </si>
  <si>
    <t>https://twitter.com/marion12moore</t>
  </si>
  <si>
    <t>https://twitter.com/seamusoregan</t>
  </si>
  <si>
    <t>https://twitter.com/bernjordanmp</t>
  </si>
  <si>
    <t>https://twitter.com/cathmckenna</t>
  </si>
  <si>
    <t>https://twitter.com/cnlopb</t>
  </si>
  <si>
    <t>https://twitter.com/cnsopb</t>
  </si>
  <si>
    <t>https://twitter.com/oilgascanada</t>
  </si>
  <si>
    <t>https://twitter.com/globalnka</t>
  </si>
  <si>
    <t>https://twitter.com/bd_cda</t>
  </si>
  <si>
    <t>https://twitter.com/350montana</t>
  </si>
  <si>
    <t>https://twitter.com/svsmktg</t>
  </si>
  <si>
    <t>https://twitter.com/oceanpinesmd</t>
  </si>
  <si>
    <t>https://twitter.com/scottewen13</t>
  </si>
  <si>
    <t>https://twitter.com/johnbro02552835</t>
  </si>
  <si>
    <t>https://twitter.com/oeg_offshore</t>
  </si>
  <si>
    <t>https://twitter.com/melisheath</t>
  </si>
  <si>
    <t>https://twitter.com/cleanenergyorg</t>
  </si>
  <si>
    <t>https://twitter.com/stratasadvisors</t>
  </si>
  <si>
    <t>https://twitter.com/lenvermillion</t>
  </si>
  <si>
    <t>https://twitter.com/spetweets</t>
  </si>
  <si>
    <t>https://twitter.com/shell</t>
  </si>
  <si>
    <t>https://twitter.com/askgro</t>
  </si>
  <si>
    <t>https://twitter.com/danbacher</t>
  </si>
  <si>
    <t>https://twitter.com/laurielitman</t>
  </si>
  <si>
    <t>https://twitter.com/reddpups</t>
  </si>
  <si>
    <t>https://twitter.com/nrdems</t>
  </si>
  <si>
    <t>https://twitter.com/wildlifeaction</t>
  </si>
  <si>
    <t>https://twitter.com/11patience</t>
  </si>
  <si>
    <t>https://twitter.com/maryjobrooks</t>
  </si>
  <si>
    <t>https://twitter.com/lisamarieharpe1</t>
  </si>
  <si>
    <t>https://twitter.com/langfieldjoshua</t>
  </si>
  <si>
    <t>https://twitter.com/theshippingguru</t>
  </si>
  <si>
    <t>https://twitter.com/creativegreeniu</t>
  </si>
  <si>
    <t>https://twitter.com/technavio</t>
  </si>
  <si>
    <t>https://twitter.com/chevron</t>
  </si>
  <si>
    <t>https://twitter.com/bhgeco</t>
  </si>
  <si>
    <t>https://twitter.com/vallourec</t>
  </si>
  <si>
    <t>https://twitter.com/novglobal</t>
  </si>
  <si>
    <t>https://twitter.com/blondrocker1967</t>
  </si>
  <si>
    <t>https://twitter.com/kevindk82</t>
  </si>
  <si>
    <t>https://twitter.com/briankempga</t>
  </si>
  <si>
    <t>https://twitter.com/govrondesantis</t>
  </si>
  <si>
    <t>https://twitter.com/govkemp</t>
  </si>
  <si>
    <t>https://twitter.com/henrymcmaster</t>
  </si>
  <si>
    <t>https://twitter.com/nc_governor</t>
  </si>
  <si>
    <t>https://twitter.com/johncarneyde</t>
  </si>
  <si>
    <t>https://twitter.com/governorva</t>
  </si>
  <si>
    <t>https://twitter.com/govmurphy</t>
  </si>
  <si>
    <t>https://twitter.com/billgalvano</t>
  </si>
  <si>
    <t>https://twitter.com/repjoseoliva</t>
  </si>
  <si>
    <t>https://twitter.com/harveypeeler</t>
  </si>
  <si>
    <t>https://twitter.com/schousespeaker</t>
  </si>
  <si>
    <t>https://twitter.com/nchousespeaker</t>
  </si>
  <si>
    <t>https://twitter.com/senatornewman</t>
  </si>
  <si>
    <t>https://twitter.com/speakercox</t>
  </si>
  <si>
    <t>https://twitter.com/njsenatepres</t>
  </si>
  <si>
    <t>https://twitter.com/speakercoughlin</t>
  </si>
  <si>
    <t>https://twitter.com/waterdesal</t>
  </si>
  <si>
    <t>https://twitter.com/uswatermaker</t>
  </si>
  <si>
    <t>https://twitter.com/tomshrader</t>
  </si>
  <si>
    <t>https://twitter.com/cprblog</t>
  </si>
  <si>
    <t>https://twitter.com/craigrussell10</t>
  </si>
  <si>
    <t>https://twitter.com/bluebizcouncil</t>
  </si>
  <si>
    <t>https://twitter.com/guykovner</t>
  </si>
  <si>
    <t>https://twitter.com/pressdemocrat</t>
  </si>
  <si>
    <t>https://twitter.com/ca_waterkeepers</t>
  </si>
  <si>
    <t>https://twitter.com/wolfiemouse</t>
  </si>
  <si>
    <t>https://twitter.com/cclsvn</t>
  </si>
  <si>
    <t>https://twitter.com/theresa_reel</t>
  </si>
  <si>
    <t>https://twitter.com/grannygrande</t>
  </si>
  <si>
    <t>https://twitter.com/jamescounihan1</t>
  </si>
  <si>
    <t>https://twitter.com/artyghok21</t>
  </si>
  <si>
    <t>https://twitter.com/repcunningham</t>
  </si>
  <si>
    <t>https://twitter.com/daisypl</t>
  </si>
  <si>
    <t>https://twitter.com/bgiinsights</t>
  </si>
  <si>
    <t>https://twitter.com/kosmosenergy</t>
  </si>
  <si>
    <t>https://twitter.com/arvind_1994</t>
  </si>
  <si>
    <t>https://twitter.com/geewhizpat</t>
  </si>
  <si>
    <t>https://twitter.com/consumerwd</t>
  </si>
  <si>
    <t>https://twitter.com/natcounterpunch</t>
  </si>
  <si>
    <t>https://twitter.com/resourceslf</t>
  </si>
  <si>
    <t>https://twitter.com/egypsofficial</t>
  </si>
  <si>
    <t>https://twitter.com/rheasuh</t>
  </si>
  <si>
    <t>https://twitter.com/crudecalendars</t>
  </si>
  <si>
    <t>matdanglobal
To improve safety, @BSEEgov launched
its #WellControl Rule, requiring
real-time monitoring for all future
well operations. @WorldOil #oilandgas
#offshoredrilling https://t.co/MqKXigRlg9
https://t.co/k3ajhR1RY5</t>
  </si>
  <si>
    <t xml:space="preserve">worldoil
</t>
  </si>
  <si>
    <t>mckinseyindia
Our perspective on the global offshore-drilling
market offers projections to 2035.
https://t.co/qXHqgeKybk #oil #oildriilling
#offshoredrilling</t>
  </si>
  <si>
    <t>katetracy__
@jimkchin @lonelywhale And you
can VOTE for leaders that take
the impacts of #climatechange seriously
and vow to #protectourcoasts from
the threats of #offshoredrilling
and push for policy that bans single-use
plastic! Thank you Jimmy for all
you do!</t>
  </si>
  <si>
    <t xml:space="preserve">lonelywhale
</t>
  </si>
  <si>
    <t xml:space="preserve">jimkchin
</t>
  </si>
  <si>
    <t>seasave
Sea Save Foundation's #WeekinReview,
Knowledge Is Power! Excerpt From
This Week's Edition, Trump administration
appeals ruling that blocked offshore
Arctic drilling https://t.co/TpN8WxfFDT
@goingSGDs @GoFossilFree @ArcticSeaTours
@GatesArcticNPS @PolarBearTrust
#OffShoreDrilling https://t.co/gLH89ONaUr</t>
  </si>
  <si>
    <t xml:space="preserve">polarbeartrust
</t>
  </si>
  <si>
    <t xml:space="preserve">gatesarcticnps
</t>
  </si>
  <si>
    <t xml:space="preserve">arcticseatours
</t>
  </si>
  <si>
    <t xml:space="preserve">gofossilfree
</t>
  </si>
  <si>
    <t xml:space="preserve">goingsgds
</t>
  </si>
  <si>
    <t>donnawhitbread
RT @seasave: Sea Save Foundation's
#WeekinReview, Knowledge Is Power!
Excerpt From This Week's Edition,
Trump administration appeals ruling…</t>
  </si>
  <si>
    <t>teleacoustics
Anti-Static T5000 Marine telephone
hood is now available in yellow
and other colours. #offshore #offshorewind
#offshoredrilling #offshoreoilandgas
#refineryoperations #chemicalindustry
#manufacturing #oilindustry #oilfield
#oilandgascompanies https://t.co/pe0iaUQx1d</t>
  </si>
  <si>
    <t>caroljd1964
RT @seasave: Sea Save Foundation's
#WeekinReview, Knowledge Is Power!
Excerpt From This Week's Edition,
Trump administration appeals ruling…</t>
  </si>
  <si>
    <t>love_leitrim
RT @NHNAireland: Today the #climateemergency
bill to end #offshoredrilling in
Ireland will be debated by the
cross-party Dáil committee on…</t>
  </si>
  <si>
    <t>nhnaireland
Big crowd at the Dail this evening
to ask the government to pass the
#ClimateEmergency bill and ban
#offshoredrilling. For real #ClimateAction
we need to #ditchthedrills and
#KeepItInTheGround https://t.co/nIkLc6AWTY</t>
  </si>
  <si>
    <t>majorcafan
RT @NHNAireland: Today the #climateemergency
bill to end #offshoredrilling in
Ireland will be debated by the
cross-party Dáil committee on…</t>
  </si>
  <si>
    <t>millennium_boy1
RT @NHNAireland: Today the #climateemergency
bill to end #offshoredrilling in
Ireland will be debated by the
cross-party Dáil committee on…</t>
  </si>
  <si>
    <t>thriftbee
RT @NHNAireland: Today the #climateemergency
bill to end #offshoredrilling in
Ireland will be debated by the
cross-party Dáil committee on…</t>
  </si>
  <si>
    <t>younggreens
RT @NHNAireland: Today the #climateemergency
bill to end #offshoredrilling in
Ireland will be debated by the
cross-party Dáil committee on…</t>
  </si>
  <si>
    <t>davewalshphoto
RT @NHNAireland: Today the #climateemergency
bill to end #offshoredrilling in
Ireland will be debated by the
cross-party Dáil committee on…</t>
  </si>
  <si>
    <t>eamonderry
RT @NHNAireland: Today the #climateemergency
bill to end #offshoredrilling in
Ireland will be debated by the
cross-party Dáil committee on…</t>
  </si>
  <si>
    <t>ecoclare
RT @NHNAireland: Today the #climateemergency
bill to end #offshoredrilling in
Ireland will be debated by the
cross-party Dáil committee on…</t>
  </si>
  <si>
    <t>ginosocialist
RT @NHNAireland: Today the #climateemergency
bill to end #offshoredrilling in
Ireland will be debated by the
cross-party Dáil committee on…</t>
  </si>
  <si>
    <t>pbp_gillian
RT @NHNAireland: Today the #climateemergency
bill to end #offshoredrilling in
Ireland will be debated by the
cross-party Dáil committee on…</t>
  </si>
  <si>
    <t>danny_dullea
RT @NHNAireland: Today the #climateemergency
bill to end #offshoredrilling in
Ireland will be debated by the
cross-party Dáil committee on…</t>
  </si>
  <si>
    <t>megkuster
RT @NHNAireland: Today the #climateemergency
bill to end #offshoredrilling in
Ireland will be debated by the
cross-party Dáil committee on…</t>
  </si>
  <si>
    <t>marcineiaoliver
Ah!!! como é bom ver os queridos
alunos levando o livro pra ler
a bordo. . #offshoredrilling #offshore
#oleoegas #marcineiaoliveira #marcineiaoliveiraescritora
https://t.co/B7aoqbJd6n</t>
  </si>
  <si>
    <t>ourocean
.@RepRooney’s top priority is extending
the moratorium on #OffshoreDrilling
in the Eastern Gulf of Mexico.
Ocean Conservancy recently endorsed
his legislation and several others
to protect our ocean from offshore
drilling. _xD83C__xDF0A_✔️ https://t.co/ux156cXVxI</t>
  </si>
  <si>
    <t xml:space="preserve">reprooney
</t>
  </si>
  <si>
    <t>path2positive
RT @OurOcean: .@RepRooney’s top
priority is extending the moratorium
on #OffshoreDrilling in the Eastern
Gulf of Mexico. Ocean Conservancy…</t>
  </si>
  <si>
    <t>greentoneenviro
#OffShoreDrilling https://t.co/fxTaaGVqjD</t>
  </si>
  <si>
    <t>pb4p
RT @NHNAireland: Big crowd at the
Dail this evening to ask the government
to pass the #ClimateEmergency bill
and ban #offshoredrilling. For…</t>
  </si>
  <si>
    <t>scc_ireland
RT @NHNAireland: Big crowd at the
Dail this evening to ask the government
to pass the #ClimateEmergency bill
and ban #offshoredrilling. For…</t>
  </si>
  <si>
    <t>seriousclits
RT @NHNAireland: Big crowd at the
Dail this evening to ask the government
to pass the #ClimateEmergency bill
and ban #offshoredrilling. For…</t>
  </si>
  <si>
    <t>jgrandausa
Shell will invest $397 million
and up to 1.3 billion in Mexico's
deepwater exploration plans. https://t.co/fcWZMT75ry
#deepwater #energy #oilandgas #offshore
#upstream #offshoredrilling #shallowanddeepwaterexpo
https://t.co/OKxenF5tLo</t>
  </si>
  <si>
    <t>sdmexicoexpo
RT @JgrandaUSA: Shell will invest
$397 million and up to 1.3 billion
in Mexico's deepwater exploration
plans. https://t.co/fcWZMT75ry
#d…</t>
  </si>
  <si>
    <t xml:space="preserve">bseegov
</t>
  </si>
  <si>
    <t>cisnerosardura
RT @matdanglobal: To improve safety,
@BSEEgov launched its #WellControl
Rule, requiring real-time monitoring
for all future well operations…</t>
  </si>
  <si>
    <t>desderamona
Trump #FossilFuel https://t.co/lE3IL9sMhp
#KeystoneXL #StreamProtectionRule
#DakotaAccess #CleanPowerPlan #AntiquitiesAct
#OffshoreDrilling</t>
  </si>
  <si>
    <t>mickeefl
RT @desderamona: Trump #FossilFuel
https://t.co/lE3IL9sMhp #KeystoneXL
#StreamProtectionRule #DakotaAccess
#CleanPowerPlan #AntiquitiesAct…</t>
  </si>
  <si>
    <t>goodlorde
RT @NRDC_AF: NRDC's new tool lets
you find out if our if your elected
leaders are on record opposing
#offshoredrilling. And if they
aren't…</t>
  </si>
  <si>
    <t>nrdc_af
To protect our coastal communities,
we need to strengthen, not weaken,
critical protections for our workers,
waters and wildlife. Read on for
more from @RheaSuh. #OffshoreDrilling
https://t.co/7ctr546NPi</t>
  </si>
  <si>
    <t>adams_alex101
RT @NRDC_AF: NRDC's new tool lets
you find out if our if your elected
leaders are on record opposing
#offshoredrilling. And if they
aren't…</t>
  </si>
  <si>
    <t>jonbearca
RT @NRDC_AF: NRDC's new tool lets
you find out if our if your elected
leaders are on record opposing
#offshoredrilling. And if they
aren't…</t>
  </si>
  <si>
    <t>marilucflores
Stoked to be on 2 panels at this
year’s @Surfrider Nat’l Summit!
One w/ the amazing @PeteStauffer
on #OffshoreDrilling &amp;amp; the
other which I will be moderating
with my absolute #SocialMedia heroes
@tcgreenberg from @wsl and @bradfwells
from @thankyousurfing _xD83D__xDE06_ https://t.co/iOCyQuImca</t>
  </si>
  <si>
    <t xml:space="preserve">thankyousurfing
</t>
  </si>
  <si>
    <t xml:space="preserve">bradfwells
</t>
  </si>
  <si>
    <t xml:space="preserve">wsl
</t>
  </si>
  <si>
    <t xml:space="preserve">tcgreenberg
</t>
  </si>
  <si>
    <t xml:space="preserve">petestauffer
</t>
  </si>
  <si>
    <t xml:space="preserve">surfrider
</t>
  </si>
  <si>
    <t>mckinsey
Our perspective on the global offshore-drilling
market offers projections to 2035.
https://t.co/gKuHlPKjIT #oil #oildriilling
#offshoredrilling</t>
  </si>
  <si>
    <t>abbwana
RT @McKinsey: Our perspective on
the global offshore-drilling market
offers projections to 2035. https://t.co/gKuHlPKjIT
#oil #oildriilling…</t>
  </si>
  <si>
    <t>elisabeast
RT @BigJMcC: #DoctorShortage #HealthcareCrisis
#NorthernPulp #PublicAccounts #StockTransport
#TollHighways #QE2 #StreetChecks
#AtlanticGold…</t>
  </si>
  <si>
    <t>bigjmcc
RT @BigJMcC: #OffshoreDrilling
#nspoli #nlpoli #BillC69 #ClimateEmergency
@CNSOPB @CNLOPB @cathmckenna @BernJordanMP
@SeamusORegan https://…</t>
  </si>
  <si>
    <t>mahonebaymyers
RT @BigJMcC: #DoctorShortage #HealthcareCrisis
#NorthernPulp #PublicAccounts #StockTransport
#TollHighways #QE2 #StreetChecks
#AtlanticGold…</t>
  </si>
  <si>
    <t>leomckayjr
RT @BigJMcC: #DoctorShortage #HealthcareCrisis
#NorthernPulp #PublicAccounts #StockTransport
#TollHighways #QE2 #StreetChecks
#AtlanticGold…</t>
  </si>
  <si>
    <t>murrant_fred
RT @BigJMcC: #DoctorShortage #HealthcareCrisis
#NorthernPulp #PublicAccounts #StockTransport
#TollHighways #QE2 #StreetChecks
#AtlanticGold…</t>
  </si>
  <si>
    <t>aquaterraenergy
What factors are important when
desiging high-pressure riser systems?
Find out the 4 key things that
need to be considered on our recent
blog post. Read more here: https://t.co/wp54fTHGOq
#riseranalysis #risersystem #offshore
#oilandgas #engineer #jackuprig
#offshoredrilling</t>
  </si>
  <si>
    <t>craigmain73
RT @AquaterraEnergy: What factors
are important when desiging high-pressure
riser systems? Find out the 4 key
things that need to be consid…</t>
  </si>
  <si>
    <t>braingymza
RT @spectrum1995: SISGAIN is leading
offshore #software #Development
Company. Reduce your cost upto
50% by outsourcing your software
and bu…</t>
  </si>
  <si>
    <t>spectrum1995
SISGAIN is leading offshore #software
#Development Company. Reduce your
cost upto 50% by outsourcing your
software and business needs. Know
more visit https://t.co/AN4XjogfmK
#offshore #onshore #seekoffshore
#offshorelife #offshoredrilling
#consultoroffshore https://t.co/GVJGNiWXeU</t>
  </si>
  <si>
    <t>jessica30050419
RT @spectrum1995: SISGAIN is leading
offshore #software #Development
Company. Reduce your cost upto
50% by outsourcing your software
and bu…</t>
  </si>
  <si>
    <t>marion12moore
RT @BigJMcC: #OffshoreDrilling
#nspoli #nlpoli #BillC69 #ClimateEmergency
@CNSOPB @CNLOPB @cathmckenna @BernJordanMP
@SeamusORegan https://…</t>
  </si>
  <si>
    <t xml:space="preserve">seamusoregan
</t>
  </si>
  <si>
    <t xml:space="preserve">bernjordanmp
</t>
  </si>
  <si>
    <t xml:space="preserve">cathmckenna
</t>
  </si>
  <si>
    <t xml:space="preserve">cnlopb
</t>
  </si>
  <si>
    <t xml:space="preserve">cnsopb
</t>
  </si>
  <si>
    <t xml:space="preserve">oilgascanada
</t>
  </si>
  <si>
    <t>globalnka
Visit our Website to Know More:
https://t.co/HGngTkUJcK #barge
#freezone #vessel #offshore #ship
#oilandgas #sharjah #cable #powercable
#salavge #mydubai #abudhabi #offshoredrilling
#nka_global #mussafah #rawis #adnac
#enoc #dubaiinvestmentpark #oilfield
#jebelali https://t.co/uFHriLw5N9</t>
  </si>
  <si>
    <t>bd_cda
Documentary tackles effect of deafening
#seismic blasts on whales and other
sea life in Nova Scotia’s offshore
https://t.co/ufKKKgxlXg #nspoli
#cdnpoli #OffshoreDrilling #whales
#marinelife</t>
  </si>
  <si>
    <t>350montana
RT @BD_CDA: Documentary tackles
effect of deafening #seismic blasts
on whales and other sea life in
Nova Scotia’s offshore https://t.co/ufK…</t>
  </si>
  <si>
    <t>svsmktg
Benefits of a Storacall ST Call
Recorder. #offshore #offshorewind
#offshoredrilling #offshoreoilandgas
#refineryoperations #chemicalindustry
#oilindustry #oilfield #oilandgascompanies
https://t.co/AfR0TS6Qgl</t>
  </si>
  <si>
    <t>oceanpinesmd
Ocean Pines Board statement on
offshore drilling: https://t.co/AKYiUW9L4b
#OPA #OPMD #OceanPines #offshoredrilling
https://t.co/YED1Kej9m0</t>
  </si>
  <si>
    <t>scottewen13
We are on our way to our new clients
vessel. IOTA ‘Taking The Training
To You’ #offshoredrilling #rigging
#crane #training #assessments #rescueatheight
#banksman #confinedspace https://t.co/oA8rnyGvcE</t>
  </si>
  <si>
    <t>johnbro02552835
RT @OEG_Offshore: Our fleet of
US based cylinder racks are designed
to API RP2A &amp;amp; SEPCo OPS 0055
or #DNV271 and are available from
stock th…</t>
  </si>
  <si>
    <t>oeg_offshore
#fridayfocus Our Norwegian base
delivered a mix of cargo units
to a major drilling contractor
today, consisting of minis, dry
goods, open tops &amp;amp; half height
containers, all certified to #DNV271.
Submit a Quick Quote Form https://t.co/FLW59ZoRDe
#oilandgas #offshoredrilling #CCU
https://t.co/lbJ6AKW2HT</t>
  </si>
  <si>
    <t>melisheath
RT @cleanenergyorg: Every American
has the right to enjoy a healthy
ocean and clean beaches, but we
have to fight to keep them that
way, fo…</t>
  </si>
  <si>
    <t>cleanenergyorg
#SouthCarolina @RepCunningham wants
to permanently ban #offshoredrilling.
“Every coastal state with thriving
tourism outdoor recreation or fishing
industry is in danger if drilling
is allowed to take place off of
its shores." #ProtectOurCoasts
https://t.co/CE7bi84oX3 https://t.co/IVB3QS3n0Y</t>
  </si>
  <si>
    <t>stratasadvisors
https://t.co/pm6aChjd2z What's
shakin' offshore and what might
it mean? Read our May 2019 Offshore
Projects Update. Want more? Subscribe
to our Global Upstream Project
Analystics Service. #offshore #offshoredrilling
#oil #energy #oilandgas #oilgas
#energy https://t.co/mfQrb4Nzb3</t>
  </si>
  <si>
    <t>lenvermillion
RT @StratasAdvisors: https://t.co/pm6aChjd2z
What's shakin' offshore and what
might it mean? Read our May 2019
Offshore Projects Update.…</t>
  </si>
  <si>
    <t>spetweets
Although new #wellcontrol regulations
may not contain as much detail
as prior rules, they do come with
clarifications and strings attached.
#SPEjpt https://t.co/jKfDeQte5B
@shell #transocean #deepwaterhorizon
#offshore #oilandgas #offshoredrilling</t>
  </si>
  <si>
    <t xml:space="preserve">shell
</t>
  </si>
  <si>
    <t>askgro
RT @DanBacher: Until "ocean advocates"
are willing to discuss how a #BigOil
lobbyist captured so-called "marine
protection" in SoCal, there…</t>
  </si>
  <si>
    <t>danbacher
RT @DanBacher: Until "ocean advocates"
are willing to discuss how a #BigOil
lobbyist captured so-called "marine
protection" in SoCal, there…</t>
  </si>
  <si>
    <t>laurielitman
RT @DanBacher: This is what "green"
California's reputation is based
- a Big Lie. In fact, state regulators
under #JerryBrown approved 21,0…</t>
  </si>
  <si>
    <t>reddpups
RT @wildlifeaction: Congress should
swiftly enact the bills passed
today by @NRDems to protect coastal
#wildlife, communities and habitat
f…</t>
  </si>
  <si>
    <t xml:space="preserve">nrdems
</t>
  </si>
  <si>
    <t>wildlifeaction
Congress should swiftly enact the
bills passed today by @NRDems to
protect coastal #wildlife, communities
and habitat from catastrophic oil
spills &amp;amp; environmental disasters
caused by unfettered #offshoredrilling.
https://t.co/18tftb3jeq https://t.co/s0n5W8eG2U</t>
  </si>
  <si>
    <t>11patience
RT @wildlifeaction: Congress should
swiftly enact the bills passed
today by @NRDems to protect coastal
#wildlife, communities and habitat
f…</t>
  </si>
  <si>
    <t>maryjobrooks
RT @wildlifeaction: Congress should
swiftly enact the bills passed
today by @NRDems to protect coastal
#wildlife, communities and habitat
f…</t>
  </si>
  <si>
    <t>lisamarieharpe1
RT @wildlifeaction: Congress should
swiftly enact the bills passed
today by @NRDems to protect coastal
#wildlife, communities and habitat
f…</t>
  </si>
  <si>
    <t>langfieldjoshua
RT @wildlifeaction: Congress should
swiftly enact the bills passed
today by @NRDems to protect coastal
#wildlife, communities and habitat
f…</t>
  </si>
  <si>
    <t>theshippingguru
We can offer Jack-Up Rigs and Drillships
for sale still at low prices...
Market is improving and prices
are going up! Time to invest now...
#oilprice #oilandgas #offshoredrilling
#offshoreservices #subsea #subseaengineering
https://t.co/Y4p1behEXS</t>
  </si>
  <si>
    <t>creativegreeniu
RT @DanBacher: This is what "green"
California's reputation is based
- a Big Lie. In fact, state regulators
under #JerryBrown approved 21,0…</t>
  </si>
  <si>
    <t>technavio
The advantages of #drillships over
other #offshoredrilling units to
positively drive the market. Read@
https://t.co/wuylyUlog8 to understand
this market better. #deepwaterdrilling
#oilandgasindustry #oilfields #oilandgasdrilling
https://t.co/jEeouQBcKb</t>
  </si>
  <si>
    <t xml:space="preserve">chevron
</t>
  </si>
  <si>
    <t xml:space="preserve">bhgeco
</t>
  </si>
  <si>
    <t xml:space="preserve">vallourec
</t>
  </si>
  <si>
    <t xml:space="preserve">novglobal
</t>
  </si>
  <si>
    <t>blondrocker1967
President Trump’s offshore drilling
plan would open more than 90 percent
of our oceans to #offshoredrilling,
and it’s time for Congress to ensure
this does not happen. Add your
name now to #ProtectOurCoast! https://t.co/heoB4vvL9G
#ProtectOurSpecies #ProtectOurWorld</t>
  </si>
  <si>
    <t>kevindk82
@SpeakerCoughlin @NJSenatePres
@SpeakerCox @senatornewman @NCHouseSpeaker
@schousespeaker @harveypeeler @RepJoseOliva
@BillGalvano Promoting #offshoredrilling
will bring prosperity to help US
#takethelead over the 9 nations
that lead us. https://t.co/L610SVv35z</t>
  </si>
  <si>
    <t xml:space="preserve">briankempga
</t>
  </si>
  <si>
    <t xml:space="preserve">govrondesantis
</t>
  </si>
  <si>
    <t xml:space="preserve">govkemp
</t>
  </si>
  <si>
    <t xml:space="preserve">henrymcmaster
</t>
  </si>
  <si>
    <t xml:space="preserve">nc_governor
</t>
  </si>
  <si>
    <t xml:space="preserve">johncarneyde
</t>
  </si>
  <si>
    <t xml:space="preserve">governorva
</t>
  </si>
  <si>
    <t xml:space="preserve">govmurphy
</t>
  </si>
  <si>
    <t xml:space="preserve">billgalvano
</t>
  </si>
  <si>
    <t xml:space="preserve">repjoseoliva
</t>
  </si>
  <si>
    <t xml:space="preserve">harveypeeler
</t>
  </si>
  <si>
    <t xml:space="preserve">schousespeaker
</t>
  </si>
  <si>
    <t xml:space="preserve">nchousespeaker
</t>
  </si>
  <si>
    <t xml:space="preserve">senatornewman
</t>
  </si>
  <si>
    <t xml:space="preserve">speakercox
</t>
  </si>
  <si>
    <t xml:space="preserve">njsenatepres
</t>
  </si>
  <si>
    <t xml:space="preserve">speakercoughlin
</t>
  </si>
  <si>
    <t>waterdesal
RT @uswatermaker: Visit us today
@ https://t.co/cmc7pUZjIu #watermaker
#marine #offshoredrilling #offshore
#reverseosmosis #desalination…</t>
  </si>
  <si>
    <t>uswatermaker
Visit us today @ https://t.co/cmc7pUZjIu
#watermaker #marine #offshoredrilling
#offshore #reverseosmosis #desalination
#workboat #osv #uswatermaker #hds
https://t.co/kTAMzhINSB</t>
  </si>
  <si>
    <t>tomshrader
RT @uswatermaker: Visit us today
@ https://t.co/cmc7pUZjIu #watermaker
#marine #offshoredrilling #offshore
#reverseosmosis #desalination…</t>
  </si>
  <si>
    <t>cprblog
#House votes to extend #offshoredrilling
moratorium by one year. https://t.co/HSwViHezzF</t>
  </si>
  <si>
    <t>craigrussell10
RT @OEG_Offshore: #fridayfocus
Our Norwegian base delivered a
mix of cargo units to a major drilling
contractor today, consisting of
minis,…</t>
  </si>
  <si>
    <t>bluebizcouncil
Nearly 100 California cities &amp;amp;
counties, 3800 businesses, and
#CALeg have said no to #offshoredrilling.
It's great to see the House of
Representatives join us to #ProtectOurCoasts!
https://t.co/VRYBURsNSh. @pressdemocrat
@guykovner https://t.co/ihcO4PJ5BL</t>
  </si>
  <si>
    <t xml:space="preserve">guykovner
</t>
  </si>
  <si>
    <t xml:space="preserve">pressdemocrat
</t>
  </si>
  <si>
    <t>ca_waterkeepers
RT @BlueBizCouncil: Nearly 100
California cities &amp;amp; counties,
3800 businesses, and #CALeg have
said no to #offshoredrilling. It's
great to s…</t>
  </si>
  <si>
    <t>wolfiemouse
RT @BlueBizCouncil: Nearly 100
California cities &amp;amp; counties,
3800 businesses, and #CALeg have
said no to #offshoredrilling. It's
great to s…</t>
  </si>
  <si>
    <t>cclsvn
RT @BlueBizCouncil: Nearly 100
California cities &amp;amp; counties,
3800 businesses, and #CALeg have
said no to #offshoredrilling. It's
great to s…</t>
  </si>
  <si>
    <t>theresa_reel
RT @BlueBizCouncil: Nearly 100
California cities &amp;amp; counties,
3800 businesses, and #CALeg have
said no to #offshoredrilling. It's
great to s…</t>
  </si>
  <si>
    <t>grannygrande
RT @BlueBizCouncil: Nearly 100
California cities &amp;amp; counties,
3800 businesses, and #CALeg have
said no to #offshoredrilling. It's
great to s…</t>
  </si>
  <si>
    <t>jamescounihan1
RT @BlueBizCouncil: Nearly 100
California cities &amp;amp; counties,
3800 businesses, and #CALeg have
said no to #offshoredrilling. It's
great to s…</t>
  </si>
  <si>
    <t>artyghok21
RT @BlueBizCouncil: Nearly 100
California cities &amp;amp; counties,
3800 businesses, and #CALeg have
said no to #offshoredrilling. It's
great to s…</t>
  </si>
  <si>
    <t xml:space="preserve">repcunningham
</t>
  </si>
  <si>
    <t>daisypl
RT @cleanenergyorg: #SouthCarolina
@RepCunningham wants to permanently
ban #offshoredrilling. “Every coastal
state with thriving tourism…</t>
  </si>
  <si>
    <t>bgiinsights
#offshoredrilling Contractor /
Owner 'Seadrill Partners' has successfully
strikes a one well deal with @KosmosEnergy
in #Gulf of Mexico Operations.
#BGIinsights https://t.co/CwpIkJIHp9</t>
  </si>
  <si>
    <t xml:space="preserve">kosmosenergy
</t>
  </si>
  <si>
    <t>arvind_1994
RT @BGIinsights: #offshoredrilling
Contractor / Owner 'Seadrill Partners'
has successfully strikes a one
well deal with @KosmosEnergy in
#G…</t>
  </si>
  <si>
    <t>geewhizpat
RT @DanBacher: A judge orders a
moratorium on offshore fracking
in federal waters off California.
Will #GavinNewsom, unlike #JerryBrown,
ha…</t>
  </si>
  <si>
    <t xml:space="preserve">consumerwd
</t>
  </si>
  <si>
    <t xml:space="preserve">natcounterpunch
</t>
  </si>
  <si>
    <t>resourceslf
Almost 100 California cities and
counties have said no to #offshoredrilling.
The 3800 members of the Business
Alliance for Protecting the Pacific
Coast have too, as well as #CAleg.
Great to see the House of Representatives
join us to #ProtectOurCoasts https://t.co/C52rb31vOR</t>
  </si>
  <si>
    <t>egypsofficial
All #oilandgas professionals working
on #offshore or #subsea #projects
are welcome to submit their technical
#abstracts for the #EGYPS2020 #Technical
#Conference! Submit before Thursday
27 June! https://t.co/pqnFS2TD1y
#marineindustry #marineengineering
#offshoredrilling https://t.co/msY4XCXA6C</t>
  </si>
  <si>
    <t xml:space="preserve">rheasuh
</t>
  </si>
  <si>
    <t>crudecalendars
#oilfield #oilfieldlife #drillingrig
#drilling #drillingengineering
#offshoredrilling #exploration
#shale #oilandgas #petroleum https://t.co/1l5CmkcOOg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</si>
  <si>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</si>
  <si>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</si>
  <si>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</si>
  <si>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</si>
  <si>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</si>
  <si>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</si>
  <si>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</si>
  <si>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</si>
  <si>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</si>
  <si>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</si>
  <si>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</si>
  <si>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</si>
  <si>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</si>
  <si>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</si>
  <si>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</si>
  <si>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</si>
  <si>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</si>
  <si>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</si>
  <si>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</si>
  <si>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</si>
  <si>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</si>
  <si>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</si>
  <si>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</si>
  <si>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</si>
  <si>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</si>
  <si>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</si>
  <si>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</si>
  <si>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</si>
  <si>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</si>
  <si>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</si>
  <si>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</si>
  <si>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</si>
  <si>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</si>
  <si>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</si>
  <si>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</si>
  <si>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</si>
  <si>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</si>
  <si>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</si>
  <si>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</si>
  <si>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</si>
  <si>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</si>
  <si>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</si>
  <si>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</si>
  <si>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</si>
  <si>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</si>
  <si>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</si>
  <si>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</si>
  <si>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</si>
  <si>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</si>
  <si>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</si>
  <si>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</si>
  <si>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</si>
  <si>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</si>
  <si>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</si>
  <si>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</si>
  <si>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</si>
  <si>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</si>
  <si>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</si>
  <si>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</si>
  <si>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</si>
  <si>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</si>
  <si>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</si>
  <si>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</si>
  <si>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</si>
  <si>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</si>
  <si>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</si>
  <si>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</si>
  <si>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</si>
  <si>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</si>
  <si>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</si>
  <si>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</si>
  <si>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</si>
  <si>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</si>
  <si>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</si>
  <si>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</si>
  <si>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</si>
  <si>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</si>
  <si>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</si>
  <si>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</si>
  <si>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</si>
  <si>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</si>
  <si>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</si>
  <si>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</si>
  <si>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</si>
  <si>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</si>
  <si>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</si>
  <si>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</si>
  <si>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</si>
  <si>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</si>
  <si>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</si>
  <si>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</si>
  <si>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</si>
  <si>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</si>
  <si>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</si>
  <si>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</si>
  <si>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</si>
  <si>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</si>
  <si>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</si>
  <si>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</si>
  <si>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</si>
  <si>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</si>
  <si>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</si>
  <si>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</si>
  <si>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</si>
  <si>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</si>
  <si>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</si>
  <si>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</si>
  <si>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</si>
  <si>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</si>
  <si>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</si>
  <si>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</si>
  <si>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https://www.api.org/oil-and-natural-gas/energy-primers/offshore http://benefitof.net/benefits-of-offshore-drilling/</t>
  </si>
  <si>
    <t>https://www.mckinsey.com/industries/oil-and-gas/our-insights/offshore-drilling-outlook-to-2035?cid=other-soc-twi-mip-mck-oth-1906--&amp;sid=2392921906&amp;linkId=68746254 https://www.instagram.com/p/BykqJUJgJ13/?igshid=bp0l25m2i20d https://twitter.com/NRDC/status/1138492165347323905 https://www.nkaglobal.com/ https://oceanpines.org/opa-board-statement-on-offshore-drilling/ https://lnkd.in/gUzjAgc https://lnkd.in/dJwdq9i https://act.oceana.org/page/43838/action/1?ea.tracking.id=twitter&amp;en_chan=tw https://thehill.com/policy/energy-environment/449696-house-votes-to-block-offshore-drilling-across-us-for-one-year https://www.egyps.com/cfp</t>
  </si>
  <si>
    <t>https://twitter.com/GreenMission/status/1139564054257786880 https://twitter.com/marklaventure/status/1139197326692630529 https://twitter.com/ecelaw/status/1139265589439074310</t>
  </si>
  <si>
    <t>https://www.counterpunch.org/2019/06/07/californias-biggest-secret-how-big-oil-dominates-public-discourse-to-manipulate-and-deceive/ https://twitter.com/sfchronicle/status/1141483630973394944 http://www.dailykos.com/stories/2018/11/9/1811677/-Judge-orders-moratorium-on-offshore-fracking-in-federal-waters-off-California https://www.counterpunch.org/2018/06/20/california-lacks-real-marine-protection-as-offshore-drilling-expands-in-state-waters/ https://twitter.com/ResourcesLF/status/1142310050628689920 https://twitter.com/OfficialWSPA/status/1134541450698342400 https://www.dailykos.com/stories/2019/4/27/1853575/-Judge-Fines-Pipeline-Company-3-3-Million-for-2015-Santa-Barbara-Oil-Spill http://www.dailykos.com/stories/2018/2/9/1740062/--Climate-leaders-Justin-Trudeau-and-Jerry-Brown-are-both-promoters-of-oil-industry-expansion https://www.pressdemocrat.com/news/local/9724004-181/house-approves-measures-that-would?sba=AAS</t>
  </si>
  <si>
    <t>https://pilotonline.com/opinion/columnist/guest/article_cad9deba-921c-11e9-ba4e-9f2e68077783.html?utm_source=tw&amp;utm_medium=tweet&amp;utm_campaign=AFOCS https://www.nrdc.org/where-do-your-elected-officials-stand-on-offshore-drilling?utm_source=tw&amp;utm_medium=tweet&amp;utm_campaign=AFOCS</t>
  </si>
  <si>
    <t>http://bit.do/eVmQf http://bit.do/eUUiw http://bit.do/eVgXH</t>
  </si>
  <si>
    <t>https://www.wsav.com/news/bill-would-ban-offshore-drilling/ https://www.postandcourier.com/opinion/commentary/commentary-south-carolina-must-retain-control-over-what-happens-off/article_9d84551a-9101-11e9-b34b-8bc5102e80eb.html</t>
  </si>
  <si>
    <t>https://hdsmarine.com/ro-watermakers https://www.rigzone.com/news/oil_prices_end_tough_week_on_strong_note-07-jun-2019-159028-article/?amp&amp;utm_source=GLOBAL_ENG&amp;utm_medium=SM_TW&amp;utm_campaign=FANS&amp;__twitter_impression=true https://zurl.co/OzcH https://hdsmarine.com/greenoil-filters https://www.youtube.com/watch?v=Qw4HAk2rK1Y http://hdsmarine.com/ro-watermakers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</si>
  <si>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</si>
  <si>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</si>
  <si>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</si>
  <si>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</si>
  <si>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</si>
  <si>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</si>
  <si>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</si>
  <si>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</si>
  <si>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</si>
  <si>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</si>
  <si>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</si>
  <si>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</si>
  <si>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api.org benefitof.net</t>
  </si>
  <si>
    <t>lnkd.in mckinsey.com instagram.com twitter.com nkaglobal.com oceanpines.org oceana.org thehill.com egyps.com</t>
  </si>
  <si>
    <t>twitter.com counterpunch.org dailykos.com pressdemocrat.com</t>
  </si>
  <si>
    <t>pilotonline.com nrdc.org</t>
  </si>
  <si>
    <t>wsav.com postandcourier.com</t>
  </si>
  <si>
    <t>hdsmarine.com rigzone.com zurl.co youtube.com</t>
  </si>
  <si>
    <t>Top Hashtags in Tweet in Entire Graph</t>
  </si>
  <si>
    <t>climateemergency</t>
  </si>
  <si>
    <t>offshore</t>
  </si>
  <si>
    <t>oilandgas</t>
  </si>
  <si>
    <t>takethelead</t>
  </si>
  <si>
    <t>ca</t>
  </si>
  <si>
    <t>marine</t>
  </si>
  <si>
    <t>watermaker</t>
  </si>
  <si>
    <t>Top Hashtags in Tweet in G1</t>
  </si>
  <si>
    <t>Top Hashtags in Tweet in G2</t>
  </si>
  <si>
    <t>climateaction</t>
  </si>
  <si>
    <t>ditchthedrills</t>
  </si>
  <si>
    <t>keepitintheground</t>
  </si>
  <si>
    <t>climateactionnow</t>
  </si>
  <si>
    <t>Top Hashtags in Tweet in G3</t>
  </si>
  <si>
    <t>oilfield</t>
  </si>
  <si>
    <t>offshorewind</t>
  </si>
  <si>
    <t>offshoreoilandgas</t>
  </si>
  <si>
    <t>refineryoperations</t>
  </si>
  <si>
    <t>chemicalindustry</t>
  </si>
  <si>
    <t>oilindustry</t>
  </si>
  <si>
    <t>oilandgascompanies</t>
  </si>
  <si>
    <t>Top Hashtags in Tweet in G4</t>
  </si>
  <si>
    <t>doctorshortage</t>
  </si>
  <si>
    <t>healthcarecrisis</t>
  </si>
  <si>
    <t>northernpulp</t>
  </si>
  <si>
    <t>publicaccounts</t>
  </si>
  <si>
    <t>stocktransport</t>
  </si>
  <si>
    <t>tollhighways</t>
  </si>
  <si>
    <t>qe2</t>
  </si>
  <si>
    <t>streetchecks</t>
  </si>
  <si>
    <t>atlanticgold</t>
  </si>
  <si>
    <t>Top Hashtags in Tweet in G5</t>
  </si>
  <si>
    <t>caleg</t>
  </si>
  <si>
    <t>protectourcoasts</t>
  </si>
  <si>
    <t>Top Hashtags in Tweet in G6</t>
  </si>
  <si>
    <t>califmpas</t>
  </si>
  <si>
    <t>lastchancealliance</t>
  </si>
  <si>
    <t>ourlastchance</t>
  </si>
  <si>
    <t>regulatory</t>
  </si>
  <si>
    <t>unfrackcal</t>
  </si>
  <si>
    <t>Top Hashtags in Tweet in G7</t>
  </si>
  <si>
    <t>Top Hashtags in Tweet in G8</t>
  </si>
  <si>
    <t>Top Hashtags in Tweet in G9</t>
  </si>
  <si>
    <t>socialmedia</t>
  </si>
  <si>
    <t>Top Hashtags in Tweet in G10</t>
  </si>
  <si>
    <t>Top Hashtags in Tweet</t>
  </si>
  <si>
    <t>climateemergency offshoredrilling climateaction ditchthedrills keepitintheground climateactionnow</t>
  </si>
  <si>
    <t>offshoredrilling offshore oilfield oilandgas offshorewind offshoreoilandgas refineryoperations chemicalindustry oilindustry oilandgascompanies</t>
  </si>
  <si>
    <t>doctorshortage healthcarecrisis northernpulp publicaccounts stocktransport tollhighways qe2 streetchecks atlanticgold offshoredrilling</t>
  </si>
  <si>
    <t>offshoredrilling bigoil ca jerrybrown califmpas lastchancealliance ourlastchance gavinnewsom regulatory unfrackcal</t>
  </si>
  <si>
    <t>offshoredrilling deepwaterdrilling oilandgascompanies landingstring subseawell drillships oilandgasindustry oilfields oilandgasdrilling oilwell</t>
  </si>
  <si>
    <t>offshoredrilling southcarolina protectourcoasts tourism protectourcoast</t>
  </si>
  <si>
    <t>dnv271 fridayfocus oilandgas offshoredrilling ccu louisiana offshore usa</t>
  </si>
  <si>
    <t>offshoredrilling marine watermaker reverseosmosis offshore oilandgas desalination workboat osv oil</t>
  </si>
  <si>
    <t>software development offshore onshore seekoffshore offshorelife offshoredrilling consultoroffshore it outsourcing</t>
  </si>
  <si>
    <t>energy offshore offshoredrilling oil oilandgas oilgas</t>
  </si>
  <si>
    <t>Top Words in Tweet in Entire Graph</t>
  </si>
  <si>
    <t>Words in Sentiment List#1: Positive</t>
  </si>
  <si>
    <t>Words in Sentiment List#2: Negative</t>
  </si>
  <si>
    <t>Words in Sentiment List#3: Angry/Violent</t>
  </si>
  <si>
    <t>Non-categorized Words</t>
  </si>
  <si>
    <t>Total Words</t>
  </si>
  <si>
    <t>#offshoredrilling</t>
  </si>
  <si>
    <t>today</t>
  </si>
  <si>
    <t>ocean</t>
  </si>
  <si>
    <t>Top Words in Tweet in G1</t>
  </si>
  <si>
    <t>promoting</t>
  </si>
  <si>
    <t>bring</t>
  </si>
  <si>
    <t>prosperity</t>
  </si>
  <si>
    <t>help</t>
  </si>
  <si>
    <t>#takethelead</t>
  </si>
  <si>
    <t>over</t>
  </si>
  <si>
    <t>9</t>
  </si>
  <si>
    <t>nations</t>
  </si>
  <si>
    <t>lead</t>
  </si>
  <si>
    <t>Top Words in Tweet in G2</t>
  </si>
  <si>
    <t>#climateemergency</t>
  </si>
  <si>
    <t>bill</t>
  </si>
  <si>
    <t>dáil</t>
  </si>
  <si>
    <t>end</t>
  </si>
  <si>
    <t>ireland</t>
  </si>
  <si>
    <t>debated</t>
  </si>
  <si>
    <t>cross</t>
  </si>
  <si>
    <t>Top Words in Tweet in G3</t>
  </si>
  <si>
    <t>#offshore</t>
  </si>
  <si>
    <t>#oilfield</t>
  </si>
  <si>
    <t>#oilandgas</t>
  </si>
  <si>
    <t>drilling</t>
  </si>
  <si>
    <t>now</t>
  </si>
  <si>
    <t>market</t>
  </si>
  <si>
    <t>#offshorewind</t>
  </si>
  <si>
    <t>#offshoreoilandgas</t>
  </si>
  <si>
    <t>Top Words in Tweet in G4</t>
  </si>
  <si>
    <t>#doctorshortage</t>
  </si>
  <si>
    <t>#healthcarecrisis</t>
  </si>
  <si>
    <t>#northernpulp</t>
  </si>
  <si>
    <t>#publicaccounts</t>
  </si>
  <si>
    <t>#stocktransport</t>
  </si>
  <si>
    <t>#tollhighways</t>
  </si>
  <si>
    <t>#qe2</t>
  </si>
  <si>
    <t>#streetchecks</t>
  </si>
  <si>
    <t>#atlanticgold</t>
  </si>
  <si>
    <t>Top Words in Tweet in G5</t>
  </si>
  <si>
    <t>nearly</t>
  </si>
  <si>
    <t>100</t>
  </si>
  <si>
    <t>california</t>
  </si>
  <si>
    <t>cities</t>
  </si>
  <si>
    <t>counties</t>
  </si>
  <si>
    <t>3800</t>
  </si>
  <si>
    <t>businesses</t>
  </si>
  <si>
    <t>#caleg</t>
  </si>
  <si>
    <t>great</t>
  </si>
  <si>
    <t>Top Words in Tweet in G6</t>
  </si>
  <si>
    <t>#bigoil</t>
  </si>
  <si>
    <t>waters</t>
  </si>
  <si>
    <t>discuss</t>
  </si>
  <si>
    <t>state</t>
  </si>
  <si>
    <t>capture</t>
  </si>
  <si>
    <t>#ca</t>
  </si>
  <si>
    <t>big</t>
  </si>
  <si>
    <t>Top Words in Tweet in G7</t>
  </si>
  <si>
    <t>save</t>
  </si>
  <si>
    <t>foundation's</t>
  </si>
  <si>
    <t>#weekinreview</t>
  </si>
  <si>
    <t>knowledge</t>
  </si>
  <si>
    <t>power</t>
  </si>
  <si>
    <t>excerpt</t>
  </si>
  <si>
    <t>week's</t>
  </si>
  <si>
    <t>edition</t>
  </si>
  <si>
    <t>trump</t>
  </si>
  <si>
    <t>administration</t>
  </si>
  <si>
    <t>Top Words in Tweet in G8</t>
  </si>
  <si>
    <t>congress</t>
  </si>
  <si>
    <t>swiftly</t>
  </si>
  <si>
    <t>enact</t>
  </si>
  <si>
    <t>bills</t>
  </si>
  <si>
    <t>passed</t>
  </si>
  <si>
    <t>protect</t>
  </si>
  <si>
    <t>coastal</t>
  </si>
  <si>
    <t>#wildlife</t>
  </si>
  <si>
    <t>Top Words in Tweet in G9</t>
  </si>
  <si>
    <t>Top Words in Tweet in G10</t>
  </si>
  <si>
    <t>nrdc's</t>
  </si>
  <si>
    <t>new</t>
  </si>
  <si>
    <t>tool</t>
  </si>
  <si>
    <t>lets</t>
  </si>
  <si>
    <t>find</t>
  </si>
  <si>
    <t>out</t>
  </si>
  <si>
    <t>elected</t>
  </si>
  <si>
    <t>leaders</t>
  </si>
  <si>
    <t>record</t>
  </si>
  <si>
    <t>Top Words in Tweet</t>
  </si>
  <si>
    <t>promoting #offshoredrilling bring prosperity help #takethelead over 9 nations lead</t>
  </si>
  <si>
    <t>#climateemergency bill #offshoredrilling nhnaireland dáil today end ireland debated cross</t>
  </si>
  <si>
    <t>#offshoredrilling #offshore #oilfield #oilandgas offshore drilling now market #offshorewind #offshoreoilandgas</t>
  </si>
  <si>
    <t>bigjmcc #doctorshortage #healthcarecrisis #northernpulp #publicaccounts #stocktransport #tollhighways #qe2 #streetchecks #atlanticgold</t>
  </si>
  <si>
    <t>nearly 100 california cities counties 3800 businesses #caleg #offshoredrilling great</t>
  </si>
  <si>
    <t>danbacher #offshoredrilling #bigoil waters discuss ocean state capture #ca big</t>
  </si>
  <si>
    <t>save foundation's #weekinreview knowledge power excerpt week's edition trump administration</t>
  </si>
  <si>
    <t>congress swiftly enact bills passed today nrdems protect coastal #wildlife</t>
  </si>
  <si>
    <t>#offshoredrilling nrdc's new tool lets find out elected leaders record</t>
  </si>
  <si>
    <t>market read #offshoredrilling global forecast grow cagr 6 size increase</t>
  </si>
  <si>
    <t>#offshoredrilling ocean cleanenergyorg #southcarolina repcunningham permanently ban coastal state thriving</t>
  </si>
  <si>
    <t>improve safety bseegov launched #wellcontrol rule requiring real time monitoring</t>
  </si>
  <si>
    <t>#offshoredrilling contractor owner 'seadrill partners' successfully strikes one well deal</t>
  </si>
  <si>
    <t>#dnv271 oeg_offshore #fridayfocus norwegian base delivered mix cargo units major</t>
  </si>
  <si>
    <t>#offshoredrilling #marine visit #watermaker #reverseosmosis today #offshore uswatermaker #oilandgas #desalination</t>
  </si>
  <si>
    <t>offshore sisgain outsourcing software leading #software #development company reduce cost</t>
  </si>
  <si>
    <t>ocean reprooney s top priority extending moratorium #offshoredrilling eastern gulf</t>
  </si>
  <si>
    <t>offshore shakin' mean read 2019 projects update #energy</t>
  </si>
  <si>
    <t>documentary tackles effect deafening #seismic blasts whales life nova scotia</t>
  </si>
  <si>
    <t>factors important desiging high pressure riser systems find out 4</t>
  </si>
  <si>
    <t>perspective global offshore drilling market offers projections 2035 #oil #oildriilling</t>
  </si>
  <si>
    <t>trump #fossilfuel #keystonexl #streamprotectionrule #dakotaaccess #cleanpowerplan #antiquitiesact</t>
  </si>
  <si>
    <t>shell invest 397 million up 1 3 billion mexico's deepwater</t>
  </si>
  <si>
    <t>Top Word Pairs in Tweet in Entire Graph</t>
  </si>
  <si>
    <t>#climateemergency,bill</t>
  </si>
  <si>
    <t>promoting,#offshoredrilling</t>
  </si>
  <si>
    <t>#offshoredrilling,bring</t>
  </si>
  <si>
    <t>bring,prosperity</t>
  </si>
  <si>
    <t>prosperity,help</t>
  </si>
  <si>
    <t>#takethelead,over</t>
  </si>
  <si>
    <t>over,9</t>
  </si>
  <si>
    <t>9,nations</t>
  </si>
  <si>
    <t>nations,lead</t>
  </si>
  <si>
    <t>help,#takethelead</t>
  </si>
  <si>
    <t>Top Word Pairs in Tweet in G1</t>
  </si>
  <si>
    <t>speakercoughlin,njsenatepres</t>
  </si>
  <si>
    <t>Top Word Pairs in Tweet in G2</t>
  </si>
  <si>
    <t>today,#climateemergency</t>
  </si>
  <si>
    <t>bill,end</t>
  </si>
  <si>
    <t>end,#offshoredrilling</t>
  </si>
  <si>
    <t>#offshoredrilling,ireland</t>
  </si>
  <si>
    <t>ireland,debated</t>
  </si>
  <si>
    <t>debated,cross</t>
  </si>
  <si>
    <t>cross,party</t>
  </si>
  <si>
    <t>party,dáil</t>
  </si>
  <si>
    <t>dáil,committee</t>
  </si>
  <si>
    <t>Top Word Pairs in Tweet in G3</t>
  </si>
  <si>
    <t>offshore,drilling</t>
  </si>
  <si>
    <t>#offshore,#offshorewind</t>
  </si>
  <si>
    <t>#offshorewind,#offshoredrilling</t>
  </si>
  <si>
    <t>#offshoredrilling,#offshoreoilandgas</t>
  </si>
  <si>
    <t>#offshoreoilandgas,#refineryoperations</t>
  </si>
  <si>
    <t>#refineryoperations,#chemicalindustry</t>
  </si>
  <si>
    <t>#oilindustry,#oilfield</t>
  </si>
  <si>
    <t>#oilfield,#oilandgascompanies</t>
  </si>
  <si>
    <t>Top Word Pairs in Tweet in G4</t>
  </si>
  <si>
    <t>#doctorshortage,#healthcarecrisis</t>
  </si>
  <si>
    <t>#healthcarecrisis,#northernpulp</t>
  </si>
  <si>
    <t>#northernpulp,#publicaccounts</t>
  </si>
  <si>
    <t>#publicaccounts,#stocktransport</t>
  </si>
  <si>
    <t>#stocktransport,#tollhighways</t>
  </si>
  <si>
    <t>#tollhighways,#qe2</t>
  </si>
  <si>
    <t>#qe2,#streetchecks</t>
  </si>
  <si>
    <t>#streetchecks,#atlanticgold</t>
  </si>
  <si>
    <t>bigjmcc,#doctorshortage</t>
  </si>
  <si>
    <t>bernjordanmp,seamusoregan</t>
  </si>
  <si>
    <t>Top Word Pairs in Tweet in G5</t>
  </si>
  <si>
    <t>nearly,100</t>
  </si>
  <si>
    <t>100,california</t>
  </si>
  <si>
    <t>california,cities</t>
  </si>
  <si>
    <t>cities,counties</t>
  </si>
  <si>
    <t>counties,3800</t>
  </si>
  <si>
    <t>3800,businesses</t>
  </si>
  <si>
    <t>businesses,#caleg</t>
  </si>
  <si>
    <t>#caleg,#offshoredrilling</t>
  </si>
  <si>
    <t>#offshoredrilling,great</t>
  </si>
  <si>
    <t>bluebizcouncil,nearly</t>
  </si>
  <si>
    <t>Top Word Pairs in Tweet in G6</t>
  </si>
  <si>
    <t>discuss,#bigoil</t>
  </si>
  <si>
    <t>until,ocean</t>
  </si>
  <si>
    <t>ocean,advocates</t>
  </si>
  <si>
    <t>advocates,willing</t>
  </si>
  <si>
    <t>willing,discuss</t>
  </si>
  <si>
    <t>#bigoil,lobbyist</t>
  </si>
  <si>
    <t>marine,protection</t>
  </si>
  <si>
    <t>protection,socal</t>
  </si>
  <si>
    <t>green,california's</t>
  </si>
  <si>
    <t>california's,reputation</t>
  </si>
  <si>
    <t>Top Word Pairs in Tweet in G7</t>
  </si>
  <si>
    <t>save,foundation's</t>
  </si>
  <si>
    <t>foundation's,#weekinreview</t>
  </si>
  <si>
    <t>#weekinreview,knowledge</t>
  </si>
  <si>
    <t>knowledge,power</t>
  </si>
  <si>
    <t>power,excerpt</t>
  </si>
  <si>
    <t>excerpt,week's</t>
  </si>
  <si>
    <t>week's,edition</t>
  </si>
  <si>
    <t>edition,trump</t>
  </si>
  <si>
    <t>trump,administration</t>
  </si>
  <si>
    <t>administration,appeals</t>
  </si>
  <si>
    <t>Top Word Pairs in Tweet in G8</t>
  </si>
  <si>
    <t>congress,swiftly</t>
  </si>
  <si>
    <t>swiftly,enact</t>
  </si>
  <si>
    <t>enact,bills</t>
  </si>
  <si>
    <t>bills,passed</t>
  </si>
  <si>
    <t>passed,today</t>
  </si>
  <si>
    <t>today,nrdems</t>
  </si>
  <si>
    <t>nrdems,protect</t>
  </si>
  <si>
    <t>protect,coastal</t>
  </si>
  <si>
    <t>coastal,#wildlife</t>
  </si>
  <si>
    <t>#wildlife,communities</t>
  </si>
  <si>
    <t>Top Word Pairs in Tweet in G9</t>
  </si>
  <si>
    <t>Top Word Pairs in Tweet in G10</t>
  </si>
  <si>
    <t>nrdc's,new</t>
  </si>
  <si>
    <t>new,tool</t>
  </si>
  <si>
    <t>tool,lets</t>
  </si>
  <si>
    <t>lets,find</t>
  </si>
  <si>
    <t>find,out</t>
  </si>
  <si>
    <t>out,elected</t>
  </si>
  <si>
    <t>elected,leaders</t>
  </si>
  <si>
    <t>leaders,record</t>
  </si>
  <si>
    <t>record,opposing</t>
  </si>
  <si>
    <t>opposing,#offshoredrilling</t>
  </si>
  <si>
    <t>Top Word Pairs in Tweet</t>
  </si>
  <si>
    <t>promoting,#offshoredrilling  #offshoredrilling,bring  bring,prosperity  prosperity,help  #takethelead,over  over,9  9,nations  nations,lead  help,#takethelead  speakercoughlin,njsenatepres</t>
  </si>
  <si>
    <t>#climateemergency,bill  today,#climateemergency  bill,end  end,#offshoredrilling  #offshoredrilling,ireland  ireland,debated  debated,cross  cross,party  party,dáil  dáil,committee</t>
  </si>
  <si>
    <t>offshore,drilling  #offshore,#offshorewind  #offshorewind,#offshoredrilling  #offshoredrilling,#offshoreoilandgas  #offshoreoilandgas,#refineryoperations  #refineryoperations,#chemicalindustry  #oilindustry,#oilfield  #oilfield,#oilandgascompanies</t>
  </si>
  <si>
    <t>#doctorshortage,#healthcarecrisis  #healthcarecrisis,#northernpulp  #northernpulp,#publicaccounts  #publicaccounts,#stocktransport  #stocktransport,#tollhighways  #tollhighways,#qe2  #qe2,#streetchecks  #streetchecks,#atlanticgold  bigjmcc,#doctorshortage  bernjordanmp,seamusoregan</t>
  </si>
  <si>
    <t>nearly,100  100,california  california,cities  cities,counties  counties,3800  3800,businesses  businesses,#caleg  #caleg,#offshoredrilling  #offshoredrilling,great  bluebizcouncil,nearly</t>
  </si>
  <si>
    <t>discuss,#bigoil  until,ocean  ocean,advocates  advocates,willing  willing,discuss  #bigoil,lobbyist  marine,protection  protection,socal  green,california's  california's,reputation</t>
  </si>
  <si>
    <t>save,foundation's  foundation's,#weekinreview  #weekinreview,knowledge  knowledge,power  power,excerpt  excerpt,week's  week's,edition  edition,trump  trump,administration  administration,appeals</t>
  </si>
  <si>
    <t>congress,swiftly  swiftly,enact  enact,bills  bills,passed  passed,today  today,nrdems  nrdems,protect  protect,coastal  coastal,#wildlife  #wildlife,communities</t>
  </si>
  <si>
    <t>nrdc's,new  new,tool  tool,lets  lets,find  find,out  out,elected  elected,leaders  leaders,record  record,opposing  opposing,#offshoredrilling</t>
  </si>
  <si>
    <t>market,forecast  forecast,grow  grow,cagr  cagr,6  6,market  market,size  size,increase  increase,usd  million,2023  2023,read</t>
  </si>
  <si>
    <t>#southcarolina,repcunningham  repcunningham,permanently  permanently,ban  ban,#offshoredrilling  #offshoredrilling,coastal  coastal,state  state,thriving  thriving,tourism  american,right  right,enjoy</t>
  </si>
  <si>
    <t>improve,safety  safety,bseegov  bseegov,launched  launched,#wellcontrol  #wellcontrol,rule  rule,requiring  requiring,real  real,time  time,monitoring  monitoring,future</t>
  </si>
  <si>
    <t>#offshoredrilling,contractor  contractor,owner  owner,'seadrill  'seadrill,partners'  partners',successfully  successfully,strikes  strikes,one  one,well  well,deal  deal,kosmosenergy</t>
  </si>
  <si>
    <t>#fridayfocus,norwegian  norwegian,base  base,delivered  delivered,mix  mix,cargo  cargo,units  units,major  major,drilling  drilling,contractor  contractor,today</t>
  </si>
  <si>
    <t>visit,today  #watermaker,#marine  #marine,#offshoredrilling  uswatermaker,visit  today,#watermaker  #offshoredrilling,#offshore  #reverseosmosis,#desalination  #workboat,#osv  greenoil,filter  today,slovakian</t>
  </si>
  <si>
    <t>outsourcing,software  sisgain,leading  leading,offshore  offshore,#software  #software,#development  #development,company  company,reduce  reduce,cost  cost,upto  upto,50</t>
  </si>
  <si>
    <t>reprooney,s  s,top  top,priority  priority,extending  extending,moratorium  moratorium,#offshoredrilling  #offshoredrilling,eastern  eastern,gulf  gulf,mexico  mexico,ocean</t>
  </si>
  <si>
    <t>shakin',offshore  offshore,mean  mean,read  read,2019  2019,offshore  offshore,projects  projects,update</t>
  </si>
  <si>
    <t>documentary,tackles  tackles,effect  effect,deafening  deafening,#seismic  #seismic,blasts  blasts,whales  whales,life  life,nova  nova,scotia  scotia,s</t>
  </si>
  <si>
    <t>factors,important  important,desiging  desiging,high  high,pressure  pressure,riser  riser,systems  systems,find  find,out  out,4  4,key</t>
  </si>
  <si>
    <t>perspective,global  global,offshore  offshore,drilling  drilling,market  market,offers  offers,projections  projections,2035  2035,#oil  #oil,#oildriilling</t>
  </si>
  <si>
    <t>trump,#fossilfuel  #fossilfuel,#keystonexl  #keystonexl,#streamprotectionrule  #streamprotectionrule,#dakotaaccess  #dakotaaccess,#cleanpowerplan  #cleanpowerplan,#antiquitiesact</t>
  </si>
  <si>
    <t>shell,invest  invest,397  397,million  million,up  up,1  1,3  3,billion  billion,mexico's  mexico's,deepwater  deepwater,exploration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</si>
  <si>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</si>
  <si>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</si>
  <si>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</si>
  <si>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</si>
  <si>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</si>
  <si>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</si>
  <si>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</si>
  <si>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</si>
  <si>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</si>
  <si>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</si>
  <si>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</si>
  <si>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</si>
  <si>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</si>
  <si>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</si>
  <si>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</si>
  <si>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</si>
  <si>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</si>
  <si>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</si>
  <si>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</si>
  <si>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</si>
  <si>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</si>
  <si>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</si>
  <si>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</si>
  <si>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speakercoughlin govmurphy</t>
  </si>
  <si>
    <t>Top Mentioned in Tweet</t>
  </si>
  <si>
    <t>njsenatepres speakercox nchousespeaker schousespeaker repjoseoliva governorva johncarneyde nc_governor henrymcmaster govrondesantis</t>
  </si>
  <si>
    <t>bigjmcc bernjordanmp seamusoregan cnsopb cnlopb cathmckenna oilgascanada</t>
  </si>
  <si>
    <t>bluebizcouncil pressdemocrat guykovner</t>
  </si>
  <si>
    <t>danbacher resourceslf consumerwd natcounterpunch</t>
  </si>
  <si>
    <t>seasave goingsgds gofossilfree arcticseatours gatesarcticnps polarbeartrust</t>
  </si>
  <si>
    <t>nrdems wildlifeaction</t>
  </si>
  <si>
    <t>surfrider petestauffer tcgreenberg wsl bradfwells thankyousurfing</t>
  </si>
  <si>
    <t>nrdc_af rheasuh</t>
  </si>
  <si>
    <t>novglobal vallourec bhgeco chevron</t>
  </si>
  <si>
    <t>cleanenergyorg repcunningham</t>
  </si>
  <si>
    <t>bseegov matdanglobal worldoil</t>
  </si>
  <si>
    <t>kosmosenergy bgiinsights</t>
  </si>
  <si>
    <t>reprooney ourocean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</si>
  <si>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</si>
  <si>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</si>
  <si>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</si>
  <si>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</si>
  <si>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</si>
  <si>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</si>
  <si>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</si>
  <si>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</si>
  <si>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</si>
  <si>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</si>
  <si>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</si>
  <si>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</si>
  <si>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kevindk82 governorva briankempga njsenatepres johncarneyde henrymcmaster nchousespeaker govrondesantis nc_governor harveypeeler</t>
  </si>
  <si>
    <t>davewalshphoto eamonderry majorcafan seriousclits pb4p love_leitrim pbp_gillian ginosocialist scc_ireland younggreens</t>
  </si>
  <si>
    <t>greentoneenviro cprblog blondrocker1967 oceanpinesmd theshippingguru svsmktg mckinseyindia marcineiaoliver crudecalendars scottewen13</t>
  </si>
  <si>
    <t>bigjmcc cathmckenna seamusoregan elisabeast leomckayjr mahonebaymyers oilgascanada murrant_fred bernjordanmp cnlopb</t>
  </si>
  <si>
    <t>wolfiemouse grannygrande jamescounihan1 theresa_reel cclsvn ca_waterkeepers bluebizcouncil artyghok21 guykovner pressdemocrat</t>
  </si>
  <si>
    <t>geewhizpat danbacher askgro laurielitman consumerwd natcounterpunch creativegreeniu resourceslf</t>
  </si>
  <si>
    <t>caroljd1964 donnawhitbread seasave gofossilfree polarbeartrust arcticseatours gatesarcticnps goingsgds</t>
  </si>
  <si>
    <t>reddpups 11patience nrdems wildlifeaction lisamarieharpe1 maryjobrooks langfieldjoshua</t>
  </si>
  <si>
    <t>wsl surfrider bradfwells marilucflores thankyousurfing petestauffer tcgreenberg</t>
  </si>
  <si>
    <t>nrdc_af goodlorde rheasuh jonbearca adams_alex101</t>
  </si>
  <si>
    <t>chevron technavio vallourec bhgeco novglobal</t>
  </si>
  <si>
    <t>melisheath cleanenergyorg daisypl repcunningham</t>
  </si>
  <si>
    <t>worldoil bseegov matdanglobal cisnerosardura</t>
  </si>
  <si>
    <t>arvind_1994 bgiinsights kosmosenergy</t>
  </si>
  <si>
    <t>craigrussell10 oeg_offshore johnbro02552835</t>
  </si>
  <si>
    <t>waterdesal tomshrader uswatermaker</t>
  </si>
  <si>
    <t>braingymza jessica30050419 spectrum1995</t>
  </si>
  <si>
    <t>ourocean path2positive reprooney</t>
  </si>
  <si>
    <t>lonelywhale jimkchin katetracy__</t>
  </si>
  <si>
    <t>spetweets shell</t>
  </si>
  <si>
    <t>lenvermillion stratasadvisors</t>
  </si>
  <si>
    <t>350montana bd_cda</t>
  </si>
  <si>
    <t>craigmain73 aquaterraenergy</t>
  </si>
  <si>
    <t>mckinsey abbwana</t>
  </si>
  <si>
    <t>mickeefl desderamona</t>
  </si>
  <si>
    <t>jgrandausa sdmexicoexpo</t>
  </si>
  <si>
    <t>Top URLs in Tweet by Count</t>
  </si>
  <si>
    <t>https://twitter.com/GreenMission/status/1139564054257786880 https://twitter.com/ecelaw/status/1139265589439074310 https://twitter.com/marklaventure/status/1139197326692630529</t>
  </si>
  <si>
    <t>https://twitter.com/ResourcesLF/status/1142310050628689920 https://www.counterpunch.org/2018/06/20/california-lacks-real-marine-protection-as-offshore-drilling-expands-in-state-waters/ http://www.dailykos.com/stories/2018/11/9/1811677/-Judge-orders-moratorium-on-offshore-fracking-in-federal-waters-off-California https://twitter.com/sfchronicle/status/1141483630973394944 https://www.counterpunch.org/2019/06/07/californias-biggest-secret-how-big-oil-dominates-public-discourse-to-manipulate-and-deceive/ http://www.dailykos.com/stories/2018/2/9/1740062/--Climate-leaders-Justin-Trudeau-and-Jerry-Brown-are-both-promoters-of-oil-industry-expansion https://www.dailykos.com/stories/2019/4/27/1853575/-Judge-Fines-Pipeline-Company-3-3-Million-for-2015-Santa-Barbara-Oil-Spill https://twitter.com/OfficialWSPA/status/1134541450698342400</t>
  </si>
  <si>
    <t>http://bit.do/eVmQf http://bit.do/eVgXH http://bit.do/eUUiw</t>
  </si>
  <si>
    <t>https://hdsmarine.com/ro-watermakers http://hdsmarine.com/ro-watermakers https://hdsmarine.com/greenoil-filters https://www.youtube.com/watch?v=Qw4HAk2rK1Y https://zurl.co/OzcH</t>
  </si>
  <si>
    <t>https://hdsmarine.com/ro-watermakers https://www.rigzone.com/news/oil_prices_end_tough_week_on_strong_note-07-jun-2019-159028-article/?amp&amp;utm_source=GLOBAL_ENG&amp;utm_medium=SM_TW&amp;utm_campaign=FANS&amp;__twitter_impression=true</t>
  </si>
  <si>
    <t>Top URLs in Tweet by Salience</t>
  </si>
  <si>
    <t>https://www.rigzone.com/news/oil_prices_end_tough_week_on_strong_note-07-jun-2019-159028-article/?amp&amp;utm_source=GLOBAL_ENG&amp;utm_medium=SM_TW&amp;utm_campaign=FANS&amp;__twitter_impression=true https://hdsmarine.com/ro-watermakers</t>
  </si>
  <si>
    <t>Top Domains in Tweet by Count</t>
  </si>
  <si>
    <t>twitter.com counterpunch.org dailykos.com</t>
  </si>
  <si>
    <t>hdsmarine.com youtube.com zurl.co</t>
  </si>
  <si>
    <t>hdsmarine.com rigzone.com</t>
  </si>
  <si>
    <t>Top Domains in Tweet by Salience</t>
  </si>
  <si>
    <t>youtube.com zurl.co hdsmarine.com</t>
  </si>
  <si>
    <t>rigzone.com hdsmarine.com</t>
  </si>
  <si>
    <t>Top Hashtags in Tweet by Count</t>
  </si>
  <si>
    <t>offshoredrilling nspoli nlpoli billc69 climateemergency doctorshortage healthcarecrisis northernpulp publicaccounts stocktransport</t>
  </si>
  <si>
    <t>offshore onshore seekoffshore offshorelife offshoredrilling consultoroffshore software development it outsourcing</t>
  </si>
  <si>
    <t>barge freezone vessel offshore ship oilandgas sharjah cable powercable salavge</t>
  </si>
  <si>
    <t>dnv271 oilandgas offshoredrilling ccu fridayfocus louisiana offshore usa</t>
  </si>
  <si>
    <t>offshoredrilling bigoil ca califmpas lastchancealliance jerrybrown ourlastchance unfrackcal gavinnewsom regulatory</t>
  </si>
  <si>
    <t>offshoredrilling deepwaterdrilling oilandgascompanies landingstring subseawell oilwell spacerfluids onshoredrilling drillingrigs drillships</t>
  </si>
  <si>
    <t>watermaker marine offshoredrilling reverseosmosis offshore desalination oilandgas</t>
  </si>
  <si>
    <t>marine offshoredrilling workboat osv watermaker reverseosmosis desalination oilandgas offshore uswatermaker</t>
  </si>
  <si>
    <t>offshoredrilling offshore watermaker marine reverseosmosis oilandgas upstream houstonoilandgas oil drilling</t>
  </si>
  <si>
    <t>oilandgas offshore subsea projects abstracts egyps2020 technical conference marineindustry marineengineering</t>
  </si>
  <si>
    <t>Top Hashtags in Tweet by Salience</t>
  </si>
  <si>
    <t>climateaction ditchthedrills keepitintheground climateactionnow climateemergency offshoredrilling</t>
  </si>
  <si>
    <t>protectourcoasts offshoredrilling</t>
  </si>
  <si>
    <t>nlpoli billc69 climateemergency doctorshortage healthcarecrisis northernpulp publicaccounts stocktransport tollhighways qe2</t>
  </si>
  <si>
    <t>software development it outsourcing offshore onshore seekoffshore offshorelife offshoredrilling consultoroffshore</t>
  </si>
  <si>
    <t>fridayfocus louisiana offshore usa dnv271 oilandgas offshoredrilling ccu</t>
  </si>
  <si>
    <t>southcarolina protectourcoasts tourism protectourcoast offshoredrilling</t>
  </si>
  <si>
    <t>ca califmpas lastchancealliance jerrybrown ourlastchance offshoredrilling bigoil unfrackcal gavinnewsom regulatory</t>
  </si>
  <si>
    <t>landingstring subseawell oilwell spacerfluids onshoredrilling drillingrigs drillships oilandgasindustry oilfields oilandgasdrilling</t>
  </si>
  <si>
    <t>desalination oilandgas offshore watermaker marine offshoredrilling reverseosmosis</t>
  </si>
  <si>
    <t>hds filtration centrifuge purifier greenoil oil offshore uswatermaker upstream watermaker</t>
  </si>
  <si>
    <t>oilandgas upstream houstonoilandgas oil drilling desalination offshore watermaker marine reverseosmosis</t>
  </si>
  <si>
    <t>Top Words in Tweet by Count</t>
  </si>
  <si>
    <t>jimkchin lonelywhale vote leaders take impacts #climatechange seriously vow #protectourcoasts</t>
  </si>
  <si>
    <t>sea save foundation's #weekinreview knowledge power excerpt week's edition trump</t>
  </si>
  <si>
    <t>seasave sea save foundation's #weekinreview knowledge power excerpt week's edition</t>
  </si>
  <si>
    <t>anti static t5000 marine telephone hood now available yellow colours</t>
  </si>
  <si>
    <t>nhnaireland today #climateemergency bill end #offshoredrilling ireland debated cross party</t>
  </si>
  <si>
    <t>#climateemergency bill #offshoredrilling dáil big crowd dail evening ask government</t>
  </si>
  <si>
    <t>ah como é bom ver os queridos alunos levando o</t>
  </si>
  <si>
    <t>ourocean reprooney s top priority extending moratorium #offshoredrilling eastern gulf</t>
  </si>
  <si>
    <t>nhnaireland #climateemergency bill #offshoredrilling big crowd dail evening ask government</t>
  </si>
  <si>
    <t>nhnaireland big crowd dail evening ask government pass #climateemergency bill</t>
  </si>
  <si>
    <t>jgrandausa shell invest 397 million up 1 3 billion mexico's</t>
  </si>
  <si>
    <t>matdanglobal improve safety bseegov launched #wellcontrol rule requiring real time</t>
  </si>
  <si>
    <t>trump #fossilfuel #keystonexl #streamprotectionrule #dakotaaccess #cleanpowerplan #antiquitiesact #offshoredrilling</t>
  </si>
  <si>
    <t>desderamona trump #fossilfuel #keystonexl #streamprotectionrule #dakotaaccess #cleanpowerplan #antiquitiesact</t>
  </si>
  <si>
    <t>nrdc_af nrdc's new tool lets find out elected leaders record</t>
  </si>
  <si>
    <t>protect #offshoredrilling coastal communities need strengthen weaken critical protections workers</t>
  </si>
  <si>
    <t>stoked 2 panels year s surfrider nat l summit one</t>
  </si>
  <si>
    <t>mckinsey perspective global offshore drilling market offers projections 2035 #oil</t>
  </si>
  <si>
    <t>#offshoredrilling bernjordanmp seamusoregan cnsopb cnlopb #nspoli bigjmcc #nlpoli #billc69 #climateemergency</t>
  </si>
  <si>
    <t>aquaterraenergy factors important desiging high pressure riser systems find out</t>
  </si>
  <si>
    <t>spectrum1995 sisgain leading offshore #software #development company reduce cost upto</t>
  </si>
  <si>
    <t>offshore sisgain outsourcing software know more visit #offshore #onshore #seekoffshore</t>
  </si>
  <si>
    <t>bigjmcc #offshoredrilling #nspoli #nlpoli #billc69 #climateemergency cnsopb cnlopb cathmckenna bernjordanmp</t>
  </si>
  <si>
    <t>visit website know more #barge #freezone #vessel #offshore #ship #oilandgas</t>
  </si>
  <si>
    <t>documentary tackles effect deafening #seismic blasts whales sea life nova</t>
  </si>
  <si>
    <t>bd_cda documentary tackles effect deafening #seismic blasts whales sea life</t>
  </si>
  <si>
    <t>benefits storacall st call recorder #offshore #offshorewind #offshoredrilling #offshoreoilandgas #refineryoperations</t>
  </si>
  <si>
    <t>ocean pines board statement offshore drilling #opa #opmd #oceanpines #offshoredrilling</t>
  </si>
  <si>
    <t>way new clients vessel iota taking training #offshoredrilling #rigging #crane</t>
  </si>
  <si>
    <t>oeg_offshore fleet based cylinder racks designed api rp2a sepco ops</t>
  </si>
  <si>
    <t>#dnv271 #oilandgas #offshoredrilling #ccu #fridayfocus norwegian base delivered mix cargo</t>
  </si>
  <si>
    <t>cleanenergyorg american right enjoy healthy ocean clean beaches fight keep</t>
  </si>
  <si>
    <t>#offshoredrilling ocean #southcarolina repcunningham permanently ban coastal state thriving tourism</t>
  </si>
  <si>
    <t>offshore #energy shakin' mean read 2019 projects update want more</t>
  </si>
  <si>
    <t>offshore stratasadvisors shakin' mean read 2019 projects update</t>
  </si>
  <si>
    <t>although new #wellcontrol regulations contain much detail prior rules come</t>
  </si>
  <si>
    <t>danbacher until ocean advocates willing discuss #bigoil lobbyist captured called</t>
  </si>
  <si>
    <t>danbacher #offshoredrilling #bigoil waters ocean discuss capture #ca state lobbyist</t>
  </si>
  <si>
    <t>danbacher green california's reputation based big lie fact state regulators</t>
  </si>
  <si>
    <t>wildlifeaction congress swiftly enact bills passed today nrdems protect coastal</t>
  </si>
  <si>
    <t>up prices offer jack rigs drillships sale still low market</t>
  </si>
  <si>
    <t>s president trump offshore drilling plan open more 90 percent</t>
  </si>
  <si>
    <t>uswatermaker visit today #watermaker #marine #offshoredrilling #reverseosmosis #offshore #desalination #oilandgas</t>
  </si>
  <si>
    <t>#marine #offshoredrilling #workboat #osv visit #watermaker #reverseosmosis #desalination #oilandgas today</t>
  </si>
  <si>
    <t>uswatermaker #offshoredrilling #offshore visit today #watermaker #marine #reverseosmosis #oilandgas love</t>
  </si>
  <si>
    <t>#house votes extend #offshoredrilling moratorium one year</t>
  </si>
  <si>
    <t>oeg_offshore #fridayfocus norwegian base delivered mix cargo units major drilling</t>
  </si>
  <si>
    <t>bluebizcouncil nearly 100 california cities counties 3800 businesses #caleg #offshoredrilling</t>
  </si>
  <si>
    <t>cleanenergyorg #southcarolina repcunningham permanently ban #offshoredrilling coastal state thriving tourism</t>
  </si>
  <si>
    <t>bgiinsights #offshoredrilling contractor owner 'seadrill partners' successfully strikes one well</t>
  </si>
  <si>
    <t>danbacher judge orders moratorium offshore fracking federal waters california #gavinnewsom</t>
  </si>
  <si>
    <t>100 california cities counties #offshoredrilling 3800 members business alliance protecting</t>
  </si>
  <si>
    <t>submit #oilandgas professionals working #offshore #subsea #projects welcome technical #abstracts</t>
  </si>
  <si>
    <t>#oilfield #oilfieldlife #drillingrig #drilling #drillingengineering #offshoredrilling #exploration #shale #oilandgas #petroleum</t>
  </si>
  <si>
    <t>Top Words in Tweet by Salience</t>
  </si>
  <si>
    <t>dáil big crowd dail evening ask government pass ban real</t>
  </si>
  <si>
    <t>big crowd dail evening ask government pass ban today end</t>
  </si>
  <si>
    <t>coastal communities need strengthen weaken critical protections workers waters wildlife</t>
  </si>
  <si>
    <t>bigjmcc #nlpoli #billc69 #climateemergency cathmckenna #doctorshortage #healthcarecrisis #northernpulp #publicaccounts #stocktransport</t>
  </si>
  <si>
    <t>leading #software #development company reduce cost upto 50 business needs</t>
  </si>
  <si>
    <t>#fridayfocus norwegian base delivered mix cargo units major drilling contractor</t>
  </si>
  <si>
    <t>ocean #southcarolina repcunningham permanently ban coastal state thriving tourism outdoor</t>
  </si>
  <si>
    <t>oil ocean state capture waters discuss lobbyist #ca big until</t>
  </si>
  <si>
    <t>#landingstring equipment 315 49 novglobal vallourec #subseawell #oilwell #spacerfluids 110</t>
  </si>
  <si>
    <t>govkemp speakercoughlin njsenatepres speakercox nchousespeaker schousespeaker repjoseoliva govmurphy governorva johncarneyde</t>
  </si>
  <si>
    <t>#desalination #oilandgas #de slovakian proverb #desal #offshore uswatermaker visit today</t>
  </si>
  <si>
    <t>#hds water greenoil filter #filtration #centrifuge #purifier #greenoil #oil today</t>
  </si>
  <si>
    <t>#oilandgas #offshore visit today #watermaker #marine #reverseosmosis love good news</t>
  </si>
  <si>
    <t>Top Word Pairs in Tweet by Count</t>
  </si>
  <si>
    <t>perspective,global  global,offshore  offshore,drilling  drilling,market  market,offers  offers,projections  projections,2035  2035,#oil  #oil,#oildriilling  #oildriilling,#offshoredrilling</t>
  </si>
  <si>
    <t>jimkchin,lonelywhale  lonelywhale,vote  vote,leaders  leaders,take  take,impacts  impacts,#climatechange  #climatechange,seriously  seriously,vow  vow,#protectourcoasts  #protectourcoasts,threats</t>
  </si>
  <si>
    <t>sea,save  save,foundation's  foundation's,#weekinreview  #weekinreview,knowledge  knowledge,power  power,excerpt  excerpt,week's  week's,edition  edition,trump  trump,administration</t>
  </si>
  <si>
    <t>seasave,sea  sea,save  save,foundation's  foundation's,#weekinreview  #weekinreview,knowledge  knowledge,power  power,excerpt  excerpt,week's  week's,edition  edition,trump</t>
  </si>
  <si>
    <t>anti,static  static,t5000  t5000,marine  marine,telephone  telephone,hood  hood,now  now,available  available,yellow  yellow,colours  colours,#offshore</t>
  </si>
  <si>
    <t>nhnaireland,today  today,#climateemergency  #climateemergency,bill  bill,end  end,#offshoredrilling  #offshoredrilling,ireland  ireland,debated  debated,cross  cross,party  party,dáil</t>
  </si>
  <si>
    <t>#climateemergency,bill  big,crowd  crowd,dail  dail,evening  evening,ask  ask,government  government,pass  pass,#climateemergency  bill,ban  ban,#offshoredrilling</t>
  </si>
  <si>
    <t>ah,como  como,é  é,bom  bom,ver  ver,os  os,queridos  queridos,alunos  alunos,levando  levando,o  o,livro</t>
  </si>
  <si>
    <t>ourocean,reprooney  reprooney,s  s,top  top,priority  priority,extending  extending,moratorium  moratorium,#offshoredrilling  #offshoredrilling,eastern  eastern,gulf  gulf,mexico</t>
  </si>
  <si>
    <t>#climateemergency,bill  nhnaireland,big  big,crowd  crowd,dail  dail,evening  evening,ask  ask,government  government,pass  pass,#climateemergency  bill,ban</t>
  </si>
  <si>
    <t>nhnaireland,big  big,crowd  crowd,dail  dail,evening  evening,ask  ask,government  government,pass  pass,#climateemergency  #climateemergency,bill  bill,ban</t>
  </si>
  <si>
    <t>jgrandausa,shell  shell,invest  invest,397  397,million  million,up  up,1  1,3  3,billion  billion,mexico's  mexico's,deepwater</t>
  </si>
  <si>
    <t>matdanglobal,improve  improve,safety  safety,bseegov  bseegov,launched  launched,#wellcontrol  #wellcontrol,rule  rule,requiring  requiring,real  real,time  time,monitoring</t>
  </si>
  <si>
    <t>trump,#fossilfuel  #fossilfuel,#keystonexl  #keystonexl,#streamprotectionrule  #streamprotectionrule,#dakotaaccess  #dakotaaccess,#cleanpowerplan  #cleanpowerplan,#antiquitiesact  #antiquitiesact,#offshoredrilling</t>
  </si>
  <si>
    <t>desderamona,trump  trump,#fossilfuel  #fossilfuel,#keystonexl  #keystonexl,#streamprotectionrule  #streamprotectionrule,#dakotaaccess  #dakotaaccess,#cleanpowerplan  #cleanpowerplan,#antiquitiesact</t>
  </si>
  <si>
    <t>nrdc_af,nrdc's  nrdc's,new  new,tool  tool,lets  lets,find  find,out  out,elected  elected,leaders  leaders,record  record,opposing</t>
  </si>
  <si>
    <t>protect,coastal  coastal,communities  communities,need  need,strengthen  strengthen,weaken  weaken,critical  critical,protections  protections,workers  workers,waters  waters,wildlife</t>
  </si>
  <si>
    <t>stoked,2  2,panels  panels,year  year,s  s,surfrider  surfrider,nat  nat,l  l,summit  summit,one  one,w</t>
  </si>
  <si>
    <t>mckinsey,perspective  perspective,global  global,offshore  offshore,drilling  drilling,market  market,offers  offers,projections  projections,2035  2035,#oil  #oil,#oildriilling</t>
  </si>
  <si>
    <t>bigjmcc,#doctorshortage  #doctorshortage,#healthcarecrisis  #healthcarecrisis,#northernpulp  #northernpulp,#publicaccounts  #publicaccounts,#stocktransport  #stocktransport,#tollhighways  #tollhighways,#qe2  #qe2,#streetchecks  #streetchecks,#atlanticgold</t>
  </si>
  <si>
    <t>bernjordanmp,seamusoregan  cnsopb,cnlopb  #offshoredrilling,#nspoli  #nspoli,#nlpoli  #nlpoli,#billc69  #billc69,#climateemergency  #climateemergency,cnsopb  cnlopb,cathmckenna  cathmckenna,bernjordanmp  #doctorshortage,#healthcarecrisis</t>
  </si>
  <si>
    <t>aquaterraenergy,factors  factors,important  important,desiging  desiging,high  high,pressure  pressure,riser  riser,systems  systems,find  find,out  out,4</t>
  </si>
  <si>
    <t>spectrum1995,sisgain  sisgain,leading  leading,offshore  offshore,#software  #software,#development  #development,company  company,reduce  reduce,cost  cost,upto  upto,50</t>
  </si>
  <si>
    <t>outsourcing,software  know,more  #offshore,#onshore  #onshore,#seekoffshore  #seekoffshore,#offshorelife  #offshorelife,#offshoredrilling  #offshoredrilling,#consultoroffshore  sisgain,leading  leading,offshore  offshore,#software</t>
  </si>
  <si>
    <t>bigjmcc,#offshoredrilling  #offshoredrilling,#nspoli  #nspoli,#nlpoli  #nlpoli,#billc69  #billc69,#climateemergency  #climateemergency,cnsopb  cnsopb,cnlopb  cnlopb,cathmckenna  cathmckenna,bernjordanmp  bernjordanmp,seamusoregan</t>
  </si>
  <si>
    <t>visit,website  website,know  know,more  more,#barge  #barge,#freezone  #freezone,#vessel  #vessel,#offshore  #offshore,#ship  #ship,#oilandgas  #oilandgas,#sharjah</t>
  </si>
  <si>
    <t>documentary,tackles  tackles,effect  effect,deafening  deafening,#seismic  #seismic,blasts  blasts,whales  whales,sea  sea,life  life,nova  nova,scotia</t>
  </si>
  <si>
    <t>bd_cda,documentary  documentary,tackles  tackles,effect  effect,deafening  deafening,#seismic  #seismic,blasts  blasts,whales  whales,sea  sea,life  life,nova</t>
  </si>
  <si>
    <t>benefits,storacall  storacall,st  st,call  call,recorder  recorder,#offshore  #offshore,#offshorewind  #offshorewind,#offshoredrilling  #offshoredrilling,#offshoreoilandgas  #offshoreoilandgas,#refineryoperations  #refineryoperations,#chemicalindustry</t>
  </si>
  <si>
    <t>ocean,pines  pines,board  board,statement  statement,offshore  offshore,drilling  drilling,#opa  #opa,#opmd  #opmd,#oceanpines  #oceanpines,#offshoredrilling</t>
  </si>
  <si>
    <t>way,new  new,clients  clients,vessel  vessel,iota  iota,taking  taking,training  training,#offshoredrilling  #offshoredrilling,#rigging  #rigging,#crane  #crane,#training</t>
  </si>
  <si>
    <t>oeg_offshore,fleet  fleet,based  based,cylinder  cylinder,racks  racks,designed  designed,api  api,rp2a  rp2a,sepco  sepco,ops  ops,0055</t>
  </si>
  <si>
    <t>cleanenergyorg,american  american,right  right,enjoy  enjoy,healthy  healthy,ocean  ocean,clean  clean,beaches  beaches,fight  fight,keep  keep,way</t>
  </si>
  <si>
    <t>#southcarolina,repcunningham  repcunningham,permanently  permanently,ban  ban,#offshoredrilling  #offshoredrilling,coastal  coastal,state  state,thriving  thriving,tourism  tourism,outdoor  outdoor,recreation</t>
  </si>
  <si>
    <t>shakin',offshore  offshore,mean  mean,read  read,2019  2019,offshore  offshore,projects  projects,update  update,want  want,more  more,subscribe</t>
  </si>
  <si>
    <t>stratasadvisors,shakin'  shakin',offshore  offshore,mean  mean,read  read,2019  2019,offshore  offshore,projects  projects,update</t>
  </si>
  <si>
    <t>although,new  new,#wellcontrol  #wellcontrol,regulations  regulations,contain  contain,much  much,detail  detail,prior  prior,rules  rules,come  come,clarifications</t>
  </si>
  <si>
    <t>danbacher,until  until,ocean  ocean,advocates  advocates,willing  willing,discuss  discuss,#bigoil  #bigoil,lobbyist  lobbyist,captured  captured,called  called,marine</t>
  </si>
  <si>
    <t>discuss,#bigoil  until,ocean  ocean,advocates  advocates,willing  willing,discuss  #bigoil,lobbyist  marine,protection  protection,socal  state,waters  lobbyist,capture</t>
  </si>
  <si>
    <t>danbacher,green  green,california's  california's,reputation  reputation,based  based,big  big,lie  lie,fact  fact,state  state,regulators  regulators,under</t>
  </si>
  <si>
    <t>wildlifeaction,congress  congress,swiftly  swiftly,enact  enact,bills  bills,passed  passed,today  today,nrdems  nrdems,protect  protect,coastal  coastal,#wildlife</t>
  </si>
  <si>
    <t>offer,jack  jack,up  up,rigs  rigs,drillships  drillships,sale  sale,still  still,low  low,prices  prices,market  market,improving</t>
  </si>
  <si>
    <t>president,trump  trump,s  s,offshore  offshore,drilling  drilling,plan  plan,open  open,more  more,90  90,percent  percent,oceans</t>
  </si>
  <si>
    <t>uswatermaker,visit  visit,today  #watermaker,#marine  #marine,#offshoredrilling  today,#watermaker  #offshoredrilling,#offshore  #offshore,#reverseosmosis  #reverseosmosis,#desalination  #offshore,#oilandgas  #oilandgas,#reverseosmosis</t>
  </si>
  <si>
    <t>#workboat,#osv  visit,today  #watermaker,#marine  #marine,#offshoredrilling  #reverseosmosis,#desalination  #desalination,#workboat  #osv,#uswatermaker  today,#watermaker  #offshoredrilling,#offshore  #uswatermaker,#hds</t>
  </si>
  <si>
    <t>uswatermaker,visit  visit,today  #watermaker,#marine  #marine,#offshoredrilling  today,#watermaker  #offshoredrilling,#offshore  love,good  good,news  news,oil  oil,prices</t>
  </si>
  <si>
    <t>#house,votes  votes,extend  extend,#offshoredrilling  #offshoredrilling,moratorium  moratorium,one  one,year</t>
  </si>
  <si>
    <t>oeg_offshore,#fridayfocus  #fridayfocus,norwegian  norwegian,base  base,delivered  delivered,mix  mix,cargo  cargo,units  units,major  major,drilling  drilling,contractor</t>
  </si>
  <si>
    <t>nearly,100  100,california  california,cities  cities,counties  counties,3800  3800,businesses  businesses,#caleg  #caleg,#offshoredrilling  #offshoredrilling,great  great,see</t>
  </si>
  <si>
    <t>bluebizcouncil,nearly  nearly,100  100,california  california,cities  cities,counties  counties,3800  3800,businesses  businesses,#caleg  #caleg,#offshoredrilling  #offshoredrilling,great</t>
  </si>
  <si>
    <t>cleanenergyorg,#southcarolina  #southcarolina,repcunningham  repcunningham,permanently  permanently,ban  ban,#offshoredrilling  #offshoredrilling,coastal  coastal,state  state,thriving  thriving,tourism</t>
  </si>
  <si>
    <t>bgiinsights,#offshoredrilling  #offshoredrilling,contractor  contractor,owner  owner,'seadrill  'seadrill,partners'  partners',successfully  successfully,strikes  strikes,one  one,well  well,deal</t>
  </si>
  <si>
    <t>danbacher,judge  judge,orders  orders,moratorium  moratorium,offshore  offshore,fracking  fracking,federal  federal,waters  waters,california  california,#gavinnewsom  #gavinnewsom,unlike</t>
  </si>
  <si>
    <t>100,california  california,cities  cities,counties  counties,#offshoredrilling  #offshoredrilling,3800  3800,members  members,business  business,alliance  alliance,protecting  protecting,pacific</t>
  </si>
  <si>
    <t>#oilandgas,professionals  professionals,working  working,#offshore  #offshore,#subsea  #subsea,#projects  #projects,welcome  welcome,submit  submit,technical  technical,#abstracts  #abstracts,#egyps2020</t>
  </si>
  <si>
    <t>#oilfield,#oilfieldlife  #oilfieldlife,#drillingrig  #drillingrig,#drilling  #drilling,#drillingengineering  #drillingengineering,#offshoredrilling  #offshoredrilling,#exploration  #exploration,#shale  #shale,#oilandgas  #oilandgas,#petroleum</t>
  </si>
  <si>
    <t>Top Word Pairs in Tweet by Salience</t>
  </si>
  <si>
    <t>big,crowd  crowd,dail  dail,evening  evening,ask  ask,government  government,pass  pass,#climateemergency  bill,ban  ban,#offshoredrilling  #offshoredrilling,real</t>
  </si>
  <si>
    <t>nhnaireland,big  big,crowd  crowd,dail  dail,evening  evening,ask  ask,government  government,pass  pass,#climateemergency  bill,ban  ban,#offshoredrilling</t>
  </si>
  <si>
    <t>#offshoredrilling,#nspoli  #nspoli,#nlpoli  #nlpoli,#billc69  #billc69,#climateemergency  #climateemergency,cnsopb  cnlopb,cathmckenna  cathmckenna,bernjordanmp  #doctorshortage,#healthcarecrisis  #healthcarecrisis,#northernpulp  #northernpulp,#publicaccounts</t>
  </si>
  <si>
    <t>sisgain,leading  leading,offshore  offshore,#software  #software,#development  #development,company  company,reduce  reduce,cost  cost,upto  upto,50  50,outsourcing</t>
  </si>
  <si>
    <t>global,#landingstring  #landingstring,equipment  equipment,market  usd,315  315,49  49,million  read,novglobal  novglobal,vallourec  vallourec,#deepwaterdrilling  #deepwaterdrilling,#subseawell</t>
  </si>
  <si>
    <t>schousespeaker,repjoseoliva  henrymcmaster,govkemp  govkemp,govrondesantis  speakercoughlin,njsenatepres  njsenatepres,speakercox  nchousespeaker,schousespeaker  govmurphy,governorva  governorva,johncarneyde  johncarneyde,nc_governor  nc_governor,henrymcmaster</t>
  </si>
  <si>
    <t>#offshore,#reverseosmosis  #reverseosmosis,#desalination  #offshore,#oilandgas  #oilandgas,#reverseosmosis  #reverseosmosis,#de  today,slovakian  slovakian,proverb  proverb,#watermaker  #offshoredrilling,#reverseosmosis  #reverseosmosis,#desal</t>
  </si>
  <si>
    <t>today,#watermaker  #offshoredrilling,#offshore  #uswatermaker,#hds  greenoil,filter  #filtration,#centrifuge  #centrifuge,#purifier  #purifier,#greenoil  #greenoil,#oil  #oil,#marine  #marine,#osv</t>
  </si>
  <si>
    <t>today,#watermaker  #offshoredrilling,#offshore  uswatermaker,visit  visit,today  #watermaker,#marine  #marine,#offshoredrilling  love,good  good,news  news,oil  oil,prices</t>
  </si>
  <si>
    <t>Word</t>
  </si>
  <si>
    <t>s</t>
  </si>
  <si>
    <t>party</t>
  </si>
  <si>
    <t>committee</t>
  </si>
  <si>
    <t>oil</t>
  </si>
  <si>
    <t>visit</t>
  </si>
  <si>
    <t>lobbyist</t>
  </si>
  <si>
    <t>#marine</t>
  </si>
  <si>
    <t>until</t>
  </si>
  <si>
    <t>advocates</t>
  </si>
  <si>
    <t>willing</t>
  </si>
  <si>
    <t>protection</t>
  </si>
  <si>
    <t>#jerrybrown</t>
  </si>
  <si>
    <t>#watermaker</t>
  </si>
  <si>
    <t>#reverseosmosis</t>
  </si>
  <si>
    <t>#califmpas</t>
  </si>
  <si>
    <t>under</t>
  </si>
  <si>
    <t>socal</t>
  </si>
  <si>
    <t>based</t>
  </si>
  <si>
    <t>#lastchancealliance</t>
  </si>
  <si>
    <t>moratorium</t>
  </si>
  <si>
    <t>one</t>
  </si>
  <si>
    <t>communities</t>
  </si>
  <si>
    <t>read</t>
  </si>
  <si>
    <t>more</t>
  </si>
  <si>
    <t>#oil</t>
  </si>
  <si>
    <t>green</t>
  </si>
  <si>
    <t>california's</t>
  </si>
  <si>
    <t>reputation</t>
  </si>
  <si>
    <t>lie</t>
  </si>
  <si>
    <t>regulators</t>
  </si>
  <si>
    <t>approved</t>
  </si>
  <si>
    <t>21</t>
  </si>
  <si>
    <t>faux</t>
  </si>
  <si>
    <t>#ourlastchance</t>
  </si>
  <si>
    <t>ban</t>
  </si>
  <si>
    <t>#desalination</t>
  </si>
  <si>
    <t>#workboat</t>
  </si>
  <si>
    <t>#osv</t>
  </si>
  <si>
    <t>habitat</t>
  </si>
  <si>
    <t>well</t>
  </si>
  <si>
    <t>#protectourcoasts</t>
  </si>
  <si>
    <t>judge</t>
  </si>
  <si>
    <t>fracking</t>
  </si>
  <si>
    <t>federal</t>
  </si>
  <si>
    <t>#gavinnewsom</t>
  </si>
  <si>
    <t>unlike</t>
  </si>
  <si>
    <t>know</t>
  </si>
  <si>
    <t>fact</t>
  </si>
  <si>
    <t>f</t>
  </si>
  <si>
    <t>#nspoli</t>
  </si>
  <si>
    <t>need</t>
  </si>
  <si>
    <t>glad</t>
  </si>
  <si>
    <t>oppose</t>
  </si>
  <si>
    <t>funded</t>
  </si>
  <si>
    <t>creation</t>
  </si>
  <si>
    <t>#unfrackcal</t>
  </si>
  <si>
    <t>passes</t>
  </si>
  <si>
    <t>chance</t>
  </si>
  <si>
    <t>really</t>
  </si>
  <si>
    <t>protected</t>
  </si>
  <si>
    <t>contractor</t>
  </si>
  <si>
    <t>mexico</t>
  </si>
  <si>
    <t>time</t>
  </si>
  <si>
    <t>million</t>
  </si>
  <si>
    <t>#oilandgascompanies</t>
  </si>
  <si>
    <t>0</t>
  </si>
  <si>
    <t>up</t>
  </si>
  <si>
    <t>captured</t>
  </si>
  <si>
    <t>called</t>
  </si>
  <si>
    <t>claim</t>
  </si>
  <si>
    <t>environmentalist</t>
  </si>
  <si>
    <t>afraid</t>
  </si>
  <si>
    <t>#regulatory</t>
  </si>
  <si>
    <t>serious</t>
  </si>
  <si>
    <t>sisgain</t>
  </si>
  <si>
    <t>outsourcing</t>
  </si>
  <si>
    <t>software</t>
  </si>
  <si>
    <t>opposing</t>
  </si>
  <si>
    <t>crowd</t>
  </si>
  <si>
    <t>dail</t>
  </si>
  <si>
    <t>evening</t>
  </si>
  <si>
    <t>ask</t>
  </si>
  <si>
    <t>government</t>
  </si>
  <si>
    <t>pass</t>
  </si>
  <si>
    <t>submit</t>
  </si>
  <si>
    <t>stop</t>
  </si>
  <si>
    <t>expanding</t>
  </si>
  <si>
    <t>orders</t>
  </si>
  <si>
    <t>#thankyouocean</t>
  </si>
  <si>
    <t>operations</t>
  </si>
  <si>
    <t>units</t>
  </si>
  <si>
    <t>prices</t>
  </si>
  <si>
    <t>#upstream</t>
  </si>
  <si>
    <t>water</t>
  </si>
  <si>
    <t>vessel</t>
  </si>
  <si>
    <t>slovakian</t>
  </si>
  <si>
    <t>proverb</t>
  </si>
  <si>
    <t>advantages</t>
  </si>
  <si>
    <t>greenoil</t>
  </si>
  <si>
    <t>filter</t>
  </si>
  <si>
    <t>l</t>
  </si>
  <si>
    <t>#uswatermaker</t>
  </si>
  <si>
    <t>6</t>
  </si>
  <si>
    <t>invest</t>
  </si>
  <si>
    <t>000</t>
  </si>
  <si>
    <t>#wellcontrol</t>
  </si>
  <si>
    <t>#energy</t>
  </si>
  <si>
    <t>way</t>
  </si>
  <si>
    <t>#dnv271</t>
  </si>
  <si>
    <t>available</t>
  </si>
  <si>
    <t>gulf</t>
  </si>
  <si>
    <t>#nlpoli</t>
  </si>
  <si>
    <t>#billc69</t>
  </si>
  <si>
    <t>leading</t>
  </si>
  <si>
    <t>#software</t>
  </si>
  <si>
    <t>#development</t>
  </si>
  <si>
    <t>company</t>
  </si>
  <si>
    <t>reduce</t>
  </si>
  <si>
    <t>cost</t>
  </si>
  <si>
    <t>upto</t>
  </si>
  <si>
    <t>50</t>
  </si>
  <si>
    <t>perspective</t>
  </si>
  <si>
    <t>offers</t>
  </si>
  <si>
    <t>projections</t>
  </si>
  <si>
    <t>2035</t>
  </si>
  <si>
    <t>#oildriilling</t>
  </si>
  <si>
    <t>real</t>
  </si>
  <si>
    <t>appeals</t>
  </si>
  <si>
    <t>ruling</t>
  </si>
  <si>
    <t>#drilling</t>
  </si>
  <si>
    <t>#subsea</t>
  </si>
  <si>
    <t>u</t>
  </si>
  <si>
    <t>process</t>
  </si>
  <si>
    <t>led</t>
  </si>
  <si>
    <t>mpas</t>
  </si>
  <si>
    <t>business</t>
  </si>
  <si>
    <t>see</t>
  </si>
  <si>
    <t>house</t>
  </si>
  <si>
    <t>representatives</t>
  </si>
  <si>
    <t>join</t>
  </si>
  <si>
    <t>halt</t>
  </si>
  <si>
    <t>#saveourcoast</t>
  </si>
  <si>
    <t>november</t>
  </si>
  <si>
    <t>ordered</t>
  </si>
  <si>
    <t>ha</t>
  </si>
  <si>
    <t>owner</t>
  </si>
  <si>
    <t>'seadrill</t>
  </si>
  <si>
    <t>partners'</t>
  </si>
  <si>
    <t>successfully</t>
  </si>
  <si>
    <t>strikes</t>
  </si>
  <si>
    <t>deal</t>
  </si>
  <si>
    <t>#southcarolina</t>
  </si>
  <si>
    <t>permanently</t>
  </si>
  <si>
    <t>thriving</t>
  </si>
  <si>
    <t>tourism</t>
  </si>
  <si>
    <t>take</t>
  </si>
  <si>
    <t>#fridayfocus</t>
  </si>
  <si>
    <t>norwegian</t>
  </si>
  <si>
    <t>base</t>
  </si>
  <si>
    <t>delivered</t>
  </si>
  <si>
    <t>mix</t>
  </si>
  <si>
    <t>cargo</t>
  </si>
  <si>
    <t>major</t>
  </si>
  <si>
    <t>consisting</t>
  </si>
  <si>
    <t>minis</t>
  </si>
  <si>
    <t>year</t>
  </si>
  <si>
    <t>5000</t>
  </si>
  <si>
    <t>gpd</t>
  </si>
  <si>
    <t>ro</t>
  </si>
  <si>
    <t>shipped</t>
  </si>
  <si>
    <t>ahead</t>
  </si>
  <si>
    <t>schedule</t>
  </si>
  <si>
    <t>supply</t>
  </si>
  <si>
    <t>inspection</t>
  </si>
  <si>
    <t>repair</t>
  </si>
  <si>
    <t>maintenance</t>
  </si>
  <si>
    <t>#de</t>
  </si>
  <si>
    <t>#desal</t>
  </si>
  <si>
    <t>another</t>
  </si>
  <si>
    <t>testimonial</t>
  </si>
  <si>
    <t>showing</t>
  </si>
  <si>
    <t>purifier</t>
  </si>
  <si>
    <t>separator</t>
  </si>
  <si>
    <t>#hds</t>
  </si>
  <si>
    <t>#filtration</t>
  </si>
  <si>
    <t>#centrifuge</t>
  </si>
  <si>
    <t>#purifier</t>
  </si>
  <si>
    <t>#greenoil</t>
  </si>
  <si>
    <t>open</t>
  </si>
  <si>
    <t>#protectourcoast</t>
  </si>
  <si>
    <t>forecast</t>
  </si>
  <si>
    <t>grow</t>
  </si>
  <si>
    <t>cagr</t>
  </si>
  <si>
    <t>size</t>
  </si>
  <si>
    <t>increase</t>
  </si>
  <si>
    <t>usd</t>
  </si>
  <si>
    <t>2023</t>
  </si>
  <si>
    <t>#deepwaterdrilling</t>
  </si>
  <si>
    <t>offer</t>
  </si>
  <si>
    <t>sale</t>
  </si>
  <si>
    <t>worst</t>
  </si>
  <si>
    <t>events</t>
  </si>
  <si>
    <t>went</t>
  </si>
  <si>
    <t>rally</t>
  </si>
  <si>
    <t>organized</t>
  </si>
  <si>
    <t>against</t>
  </si>
  <si>
    <t>february</t>
  </si>
  <si>
    <t>2018</t>
  </si>
  <si>
    <t>upon</t>
  </si>
  <si>
    <t>gas</t>
  </si>
  <si>
    <t>permits</t>
  </si>
  <si>
    <t>crude</t>
  </si>
  <si>
    <t>nation's</t>
  </si>
  <si>
    <t>dirtiest</t>
  </si>
  <si>
    <t>expanded</t>
  </si>
  <si>
    <t>ther</t>
  </si>
  <si>
    <t>without</t>
  </si>
  <si>
    <t>discussing</t>
  </si>
  <si>
    <t>wonder</t>
  </si>
  <si>
    <t>invited</t>
  </si>
  <si>
    <t>participate</t>
  </si>
  <si>
    <t>wspa</t>
  </si>
  <si>
    <t>northwest</t>
  </si>
  <si>
    <t>associates</t>
  </si>
  <si>
    <t>golf</t>
  </si>
  <si>
    <t>tournament</t>
  </si>
  <si>
    <t>sad</t>
  </si>
  <si>
    <t>talk</t>
  </si>
  <si>
    <t>come</t>
  </si>
  <si>
    <t>shakin'</t>
  </si>
  <si>
    <t>mean</t>
  </si>
  <si>
    <t>2019</t>
  </si>
  <si>
    <t>projects</t>
  </si>
  <si>
    <t>update</t>
  </si>
  <si>
    <t>want</t>
  </si>
  <si>
    <t>american</t>
  </si>
  <si>
    <t>right</t>
  </si>
  <si>
    <t>enjoy</t>
  </si>
  <si>
    <t>healthy</t>
  </si>
  <si>
    <t>clean</t>
  </si>
  <si>
    <t>beaches</t>
  </si>
  <si>
    <t>fight</t>
  </si>
  <si>
    <t>keep</t>
  </si>
  <si>
    <t>#ccu</t>
  </si>
  <si>
    <t>fleet</t>
  </si>
  <si>
    <t>cylinder</t>
  </si>
  <si>
    <t>racks</t>
  </si>
  <si>
    <t>designed</t>
  </si>
  <si>
    <t>api</t>
  </si>
  <si>
    <t>rp2a</t>
  </si>
  <si>
    <t>sepco</t>
  </si>
  <si>
    <t>ops</t>
  </si>
  <si>
    <t>0055</t>
  </si>
  <si>
    <t>stock</t>
  </si>
  <si>
    <t>clients</t>
  </si>
  <si>
    <t>#refineryoperations</t>
  </si>
  <si>
    <t>#chemicalindustry</t>
  </si>
  <si>
    <t>#oilindustry</t>
  </si>
  <si>
    <t>documentary</t>
  </si>
  <si>
    <t>tackles</t>
  </si>
  <si>
    <t>effect</t>
  </si>
  <si>
    <t>deafening</t>
  </si>
  <si>
    <t>#seismic</t>
  </si>
  <si>
    <t>blasts</t>
  </si>
  <si>
    <t>whales</t>
  </si>
  <si>
    <t>life</t>
  </si>
  <si>
    <t>nova</t>
  </si>
  <si>
    <t>scotia</t>
  </si>
  <si>
    <t>bu</t>
  </si>
  <si>
    <t>#onshore</t>
  </si>
  <si>
    <t>#seekoffshore</t>
  </si>
  <si>
    <t>#offshorelife</t>
  </si>
  <si>
    <t>#consultoroffshore</t>
  </si>
  <si>
    <t>factors</t>
  </si>
  <si>
    <t>important</t>
  </si>
  <si>
    <t>desiging</t>
  </si>
  <si>
    <t>high</t>
  </si>
  <si>
    <t>pressure</t>
  </si>
  <si>
    <t>riser</t>
  </si>
  <si>
    <t>systems</t>
  </si>
  <si>
    <t>4</t>
  </si>
  <si>
    <t>key</t>
  </si>
  <si>
    <t>things</t>
  </si>
  <si>
    <t>#fossilfuel</t>
  </si>
  <si>
    <t>#keystonexl</t>
  </si>
  <si>
    <t>#streamprotectionrule</t>
  </si>
  <si>
    <t>#dakotaaccess</t>
  </si>
  <si>
    <t>#cleanpowerplan</t>
  </si>
  <si>
    <t>#antiquitiesact</t>
  </si>
  <si>
    <t>improve</t>
  </si>
  <si>
    <t>safety</t>
  </si>
  <si>
    <t>launched</t>
  </si>
  <si>
    <t>rule</t>
  </si>
  <si>
    <t>requiring</t>
  </si>
  <si>
    <t>monitoring</t>
  </si>
  <si>
    <t>future</t>
  </si>
  <si>
    <t>397</t>
  </si>
  <si>
    <t>1</t>
  </si>
  <si>
    <t>3</t>
  </si>
  <si>
    <t>billion</t>
  </si>
  <si>
    <t>mexico's</t>
  </si>
  <si>
    <t>deepwater</t>
  </si>
  <si>
    <t>exploration</t>
  </si>
  <si>
    <t>plans</t>
  </si>
  <si>
    <t>top</t>
  </si>
  <si>
    <t>priority</t>
  </si>
  <si>
    <t>extending</t>
  </si>
  <si>
    <t>eastern</t>
  </si>
  <si>
    <t>conservancy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</si>
  <si>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</si>
  <si>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</si>
  <si>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</si>
  <si>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</si>
  <si>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</si>
  <si>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</si>
  <si>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</si>
  <si>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</si>
  <si>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</si>
  <si>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</si>
  <si>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</si>
  <si>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</si>
  <si>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</si>
  <si>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</si>
  <si>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</si>
  <si>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</si>
  <si>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</si>
  <si>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</si>
  <si>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</si>
  <si>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</si>
  <si>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</si>
  <si>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</si>
  <si>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</si>
  <si>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</si>
  <si>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</si>
  <si>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</si>
  <si>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</si>
  <si>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</si>
  <si>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</si>
  <si>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</si>
  <si>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</si>
  <si>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2017</t>
  </si>
  <si>
    <t>Jun</t>
  </si>
  <si>
    <t>19-Jun</t>
  </si>
  <si>
    <t>3 AM</t>
  </si>
  <si>
    <t>Nov</t>
  </si>
  <si>
    <t>11-Nov</t>
  </si>
  <si>
    <t>Jan</t>
  </si>
  <si>
    <t>8-Jan</t>
  </si>
  <si>
    <t>11 PM</t>
  </si>
  <si>
    <t>May</t>
  </si>
  <si>
    <t>2-May</t>
  </si>
  <si>
    <t>8 PM</t>
  </si>
  <si>
    <t>15-May</t>
  </si>
  <si>
    <t>3 PM</t>
  </si>
  <si>
    <t>16-May</t>
  </si>
  <si>
    <t>12 PM</t>
  </si>
  <si>
    <t>3-Jun</t>
  </si>
  <si>
    <t>6 PM</t>
  </si>
  <si>
    <t>9-Jun</t>
  </si>
  <si>
    <t>7 PM</t>
  </si>
  <si>
    <t>10-Jun</t>
  </si>
  <si>
    <t>12 AM</t>
  </si>
  <si>
    <t>11 AM</t>
  </si>
  <si>
    <t>2 PM</t>
  </si>
  <si>
    <t>4 PM</t>
  </si>
  <si>
    <t>9 PM</t>
  </si>
  <si>
    <t>11-Jun</t>
  </si>
  <si>
    <t>5 AM</t>
  </si>
  <si>
    <t>9 AM</t>
  </si>
  <si>
    <t>10 AM</t>
  </si>
  <si>
    <t>1 PM</t>
  </si>
  <si>
    <t>5 PM</t>
  </si>
  <si>
    <t>12-Jun</t>
  </si>
  <si>
    <t>13-Jun</t>
  </si>
  <si>
    <t>4 AM</t>
  </si>
  <si>
    <t>10 PM</t>
  </si>
  <si>
    <t>14-Jun</t>
  </si>
  <si>
    <t>15-Jun</t>
  </si>
  <si>
    <t>2 AM</t>
  </si>
  <si>
    <t>6 AM</t>
  </si>
  <si>
    <t>16-Jun</t>
  </si>
  <si>
    <t>17-Jun</t>
  </si>
  <si>
    <t>18-Jun</t>
  </si>
  <si>
    <t>8 AM</t>
  </si>
  <si>
    <t>1 AM</t>
  </si>
  <si>
    <t>20-Jun</t>
  </si>
  <si>
    <t>7 AM</t>
  </si>
  <si>
    <t>21-Jun</t>
  </si>
  <si>
    <t>22-Jun</t>
  </si>
  <si>
    <t>23-Jun</t>
  </si>
  <si>
    <t>128, 128, 128</t>
  </si>
  <si>
    <t>144, 112, 112</t>
  </si>
  <si>
    <t>164, 92, 92</t>
  </si>
  <si>
    <t>Red</t>
  </si>
  <si>
    <t>199, 56, 56</t>
  </si>
  <si>
    <t>184, 72, 72</t>
  </si>
  <si>
    <t>219, 36, 36</t>
  </si>
  <si>
    <t>G1: promoting #offshoredrilling bring prosperity help #takethelead over 9 nations lead</t>
  </si>
  <si>
    <t>G2: #climateemergency bill #offshoredrilling nhnaireland dáil today end ireland debated cross</t>
  </si>
  <si>
    <t>G3: #offshoredrilling #offshore #oilfield #oilandgas offshore drilling now market #offshorewind #offshoreoilandgas</t>
  </si>
  <si>
    <t>G4: bigjmcc #doctorshortage #healthcarecrisis #northernpulp #publicaccounts #stocktransport #tollhighways #qe2 #streetchecks #atlanticgold</t>
  </si>
  <si>
    <t>G5: nearly 100 california cities counties 3800 businesses #caleg #offshoredrilling great</t>
  </si>
  <si>
    <t>G6: danbacher #offshoredrilling #bigoil waters discuss ocean state capture #ca big</t>
  </si>
  <si>
    <t>G7: save foundation's #weekinreview knowledge power excerpt week's edition trump administration</t>
  </si>
  <si>
    <t>G8: congress swiftly enact bills passed today nrdems protect coastal #wildlife</t>
  </si>
  <si>
    <t>G10: #offshoredrilling nrdc's new tool lets find out elected leaders record</t>
  </si>
  <si>
    <t>G11: market read #offshoredrilling global forecast grow cagr 6 size increase</t>
  </si>
  <si>
    <t>G12: #offshoredrilling ocean cleanenergyorg #southcarolina repcunningham permanently ban coastal state thriving</t>
  </si>
  <si>
    <t>G13: improve safety bseegov launched #wellcontrol rule requiring real time monitoring</t>
  </si>
  <si>
    <t>G14: #offshoredrilling contractor owner 'seadrill partners' successfully strikes one well deal</t>
  </si>
  <si>
    <t>G15: #dnv271 oeg_offshore #fridayfocus norwegian base delivered mix cargo units major</t>
  </si>
  <si>
    <t>G16: #offshoredrilling #marine visit #watermaker #reverseosmosis today #offshore uswatermaker #oilandgas #desalination</t>
  </si>
  <si>
    <t>G17: offshore sisgain outsourcing software leading #software #development company reduce cost</t>
  </si>
  <si>
    <t>G18: ocean reprooney s top priority extending moratorium #offshoredrilling eastern gulf</t>
  </si>
  <si>
    <t>G21: offshore shakin' mean read 2019 projects update #energy</t>
  </si>
  <si>
    <t>G22: documentary tackles effect deafening #seismic blasts whales life nova scotia</t>
  </si>
  <si>
    <t>G23: factors important desiging high pressure riser systems find out 4</t>
  </si>
  <si>
    <t>G24: perspective global offshore drilling market offers projections 2035 #oil #oildriilling</t>
  </si>
  <si>
    <t>G25: trump #fossilfuel #keystonexl #streamprotectionrule #dakotaaccess #cleanpowerplan #antiquitiesact</t>
  </si>
  <si>
    <t>G26: shell invest 397 million up 1 3 billion mexico's deepwater</t>
  </si>
  <si>
    <t>Autofill Workbook Results</t>
  </si>
  <si>
    <t>Edge Weight▓1▓8▓0▓True▓Gray▓Red▓▓Edge Weight▓1▓8▓0▓3▓10▓False▓Edge Weight▓1▓8▓0▓35▓12▓False▓▓0▓0▓0▓True▓Black▓Black▓▓Followers▓4▓150098▓0▓162▓1000▓False▓▓0▓0▓0▓0▓0▓False▓▓0▓0▓0▓0▓0▓False▓▓0▓0▓0▓0▓0▓False</t>
  </si>
  <si>
    <t>GraphSource░GraphServerTwitterSearch▓GraphTerm░offshoredrilling▓ImportDescription░The graph represents a network of 149 Twitter users whose tweets in the requested range contained "offshoredrilling", or who were replied to or mentioned in those tweets.  The network was obtained from the NodeXL Graph Server on Tuesday, 25 June 2019 at 21:03 UTC.
The requested start date was Monday, 24 June 2019 at 00:01 UTC and the maximum number of days (going backward) was 14.
The maximum number of tweets collected was 5,000.
The tweets in the network were tweeted over the 13-day, 17-hour, 21-minute period from Monday, 10 June 2019 at 00:28 UTC to Sunday, 23 June 2019 at 17:49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</si>
</sst>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70609"/>
        <c:axId val="4235482"/>
      </c:barChart>
      <c:catAx>
        <c:axId val="4706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35482"/>
        <c:crosses val="autoZero"/>
        <c:auto val="1"/>
        <c:lblOffset val="100"/>
        <c:noMultiLvlLbl val="0"/>
      </c:catAx>
      <c:valAx>
        <c:axId val="42354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6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offshoredrilling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Series'!$A$26:$A$153</c:f>
              <c:strCache>
                <c:ptCount val="97"/>
                <c:pt idx="0">
                  <c:v>3 AM
19-Jun
Jun
2017</c:v>
                </c:pt>
                <c:pt idx="1">
                  <c:v>3 AM
11-Nov
Nov
2018</c:v>
                </c:pt>
                <c:pt idx="2">
                  <c:v>11 PM
8-Jan
Jan
2019</c:v>
                </c:pt>
                <c:pt idx="3">
                  <c:v>8 PM
2-May
May</c:v>
                </c:pt>
                <c:pt idx="4">
                  <c:v>3 PM
15-May</c:v>
                </c:pt>
                <c:pt idx="5">
                  <c:v>12 PM
16-May</c:v>
                </c:pt>
                <c:pt idx="6">
                  <c:v>6 PM
3-Jun
Jun</c:v>
                </c:pt>
                <c:pt idx="7">
                  <c:v>7 PM
9-Jun</c:v>
                </c:pt>
                <c:pt idx="8">
                  <c:v>12 AM
10-Jun</c:v>
                </c:pt>
                <c:pt idx="9">
                  <c:v>11 AM</c:v>
                </c:pt>
                <c:pt idx="10">
                  <c:v>2 PM</c:v>
                </c:pt>
                <c:pt idx="11">
                  <c:v>3 PM</c:v>
                </c:pt>
                <c:pt idx="12">
                  <c:v>4 PM</c:v>
                </c:pt>
                <c:pt idx="13">
                  <c:v>6 PM</c:v>
                </c:pt>
                <c:pt idx="14">
                  <c:v>9 PM</c:v>
                </c:pt>
                <c:pt idx="15">
                  <c:v>5 AM
11-Jun</c:v>
                </c:pt>
                <c:pt idx="16">
                  <c:v>9 AM</c:v>
                </c:pt>
                <c:pt idx="17">
                  <c:v>10 AM</c:v>
                </c:pt>
                <c:pt idx="18">
                  <c:v>11 AM</c:v>
                </c:pt>
                <c:pt idx="19">
                  <c:v>12 PM</c:v>
                </c:pt>
                <c:pt idx="20">
                  <c:v>1 PM</c:v>
                </c:pt>
                <c:pt idx="21">
                  <c:v>2 PM</c:v>
                </c:pt>
                <c:pt idx="22">
                  <c:v>5 PM</c:v>
                </c:pt>
                <c:pt idx="23">
                  <c:v>6 PM</c:v>
                </c:pt>
                <c:pt idx="24">
                  <c:v>7 PM</c:v>
                </c:pt>
                <c:pt idx="25">
                  <c:v>9 PM</c:v>
                </c:pt>
                <c:pt idx="26">
                  <c:v>12 AM
12-Jun</c:v>
                </c:pt>
                <c:pt idx="27">
                  <c:v>5 PM</c:v>
                </c:pt>
                <c:pt idx="28">
                  <c:v>8 PM</c:v>
                </c:pt>
                <c:pt idx="29">
                  <c:v>9 PM</c:v>
                </c:pt>
                <c:pt idx="30">
                  <c:v>12 AM
13-Jun</c:v>
                </c:pt>
                <c:pt idx="31">
                  <c:v>4 AM</c:v>
                </c:pt>
                <c:pt idx="32">
                  <c:v>10 PM</c:v>
                </c:pt>
                <c:pt idx="33">
                  <c:v>11 PM</c:v>
                </c:pt>
                <c:pt idx="34">
                  <c:v>3 AM
14-Jun</c:v>
                </c:pt>
                <c:pt idx="35">
                  <c:v>10 AM</c:v>
                </c:pt>
                <c:pt idx="36">
                  <c:v>1 PM</c:v>
                </c:pt>
                <c:pt idx="37">
                  <c:v>2 PM</c:v>
                </c:pt>
                <c:pt idx="38">
                  <c:v>3 PM</c:v>
                </c:pt>
                <c:pt idx="39">
                  <c:v>4 PM</c:v>
                </c:pt>
                <c:pt idx="40">
                  <c:v>6 PM</c:v>
                </c:pt>
                <c:pt idx="41">
                  <c:v>12 AM
15-Jun</c:v>
                </c:pt>
                <c:pt idx="42">
                  <c:v>2 AM</c:v>
                </c:pt>
                <c:pt idx="43">
                  <c:v>6 AM</c:v>
                </c:pt>
                <c:pt idx="44">
                  <c:v>10 AM</c:v>
                </c:pt>
                <c:pt idx="45">
                  <c:v>11 AM</c:v>
                </c:pt>
                <c:pt idx="46">
                  <c:v>2 PM</c:v>
                </c:pt>
                <c:pt idx="47">
                  <c:v>11 PM</c:v>
                </c:pt>
                <c:pt idx="48">
                  <c:v>12 AM
16-Jun</c:v>
                </c:pt>
                <c:pt idx="49">
                  <c:v>7 PM</c:v>
                </c:pt>
                <c:pt idx="50">
                  <c:v>3 AM
17-Jun</c:v>
                </c:pt>
                <c:pt idx="51">
                  <c:v>10 AM</c:v>
                </c:pt>
                <c:pt idx="52">
                  <c:v>8 PM</c:v>
                </c:pt>
                <c:pt idx="53">
                  <c:v>10 PM</c:v>
                </c:pt>
                <c:pt idx="54">
                  <c:v>12 AM
18-Jun</c:v>
                </c:pt>
                <c:pt idx="55">
                  <c:v>3 AM</c:v>
                </c:pt>
                <c:pt idx="56">
                  <c:v>6 AM</c:v>
                </c:pt>
                <c:pt idx="57">
                  <c:v>8 AM</c:v>
                </c:pt>
                <c:pt idx="58">
                  <c:v>1 PM</c:v>
                </c:pt>
                <c:pt idx="59">
                  <c:v>3 PM</c:v>
                </c:pt>
                <c:pt idx="60">
                  <c:v>8 PM</c:v>
                </c:pt>
                <c:pt idx="61">
                  <c:v>9 PM</c:v>
                </c:pt>
                <c:pt idx="62">
                  <c:v>1 AM
19-Jun</c:v>
                </c:pt>
                <c:pt idx="63">
                  <c:v>6 AM</c:v>
                </c:pt>
                <c:pt idx="64">
                  <c:v>12 PM</c:v>
                </c:pt>
                <c:pt idx="65">
                  <c:v>7 PM</c:v>
                </c:pt>
                <c:pt idx="66">
                  <c:v>11 PM</c:v>
                </c:pt>
                <c:pt idx="67">
                  <c:v>12 AM
20-Jun</c:v>
                </c:pt>
                <c:pt idx="68">
                  <c:v>2 AM</c:v>
                </c:pt>
                <c:pt idx="69">
                  <c:v>3 AM</c:v>
                </c:pt>
                <c:pt idx="70">
                  <c:v>6 AM</c:v>
                </c:pt>
                <c:pt idx="71">
                  <c:v>7 AM</c:v>
                </c:pt>
                <c:pt idx="72">
                  <c:v>11 AM</c:v>
                </c:pt>
                <c:pt idx="73">
                  <c:v>1 PM</c:v>
                </c:pt>
                <c:pt idx="74">
                  <c:v>3 PM</c:v>
                </c:pt>
                <c:pt idx="75">
                  <c:v>4 PM</c:v>
                </c:pt>
                <c:pt idx="76">
                  <c:v>9 PM</c:v>
                </c:pt>
                <c:pt idx="77">
                  <c:v>10 PM</c:v>
                </c:pt>
                <c:pt idx="78">
                  <c:v>2 PM
21-Jun</c:v>
                </c:pt>
                <c:pt idx="79">
                  <c:v>3 PM</c:v>
                </c:pt>
                <c:pt idx="80">
                  <c:v>5 PM</c:v>
                </c:pt>
                <c:pt idx="81">
                  <c:v>7 PM</c:v>
                </c:pt>
                <c:pt idx="82">
                  <c:v>8 PM</c:v>
                </c:pt>
                <c:pt idx="83">
                  <c:v>9 PM</c:v>
                </c:pt>
                <c:pt idx="84">
                  <c:v>10 PM</c:v>
                </c:pt>
                <c:pt idx="85">
                  <c:v>11 PM</c:v>
                </c:pt>
                <c:pt idx="86">
                  <c:v>5 AM
22-Jun</c:v>
                </c:pt>
                <c:pt idx="87">
                  <c:v>9 AM</c:v>
                </c:pt>
                <c:pt idx="88">
                  <c:v>2 PM</c:v>
                </c:pt>
                <c:pt idx="89">
                  <c:v>3 PM</c:v>
                </c:pt>
                <c:pt idx="90">
                  <c:v>4 PM</c:v>
                </c:pt>
                <c:pt idx="91">
                  <c:v>7 PM</c:v>
                </c:pt>
                <c:pt idx="92">
                  <c:v>10 PM</c:v>
                </c:pt>
                <c:pt idx="93">
                  <c:v>12 AM
23-Jun</c:v>
                </c:pt>
                <c:pt idx="94">
                  <c:v>11 AM</c:v>
                </c:pt>
                <c:pt idx="95">
                  <c:v>3 PM</c:v>
                </c:pt>
                <c:pt idx="96">
                  <c:v>5 PM</c:v>
                </c:pt>
              </c:strCache>
            </c:strRef>
          </c:cat>
          <c:val>
            <c:numRef>
              <c:f>'Time Series'!$B$26:$B$153</c:f>
              <c:numCache>
                <c:formatCode>General</c:formatCode>
                <c:ptCount val="97"/>
                <c:pt idx="0">
                  <c:v>1</c:v>
                </c:pt>
                <c:pt idx="1">
                  <c:v>1</c:v>
                </c:pt>
                <c:pt idx="2">
                  <c:v>1</c:v>
                </c:pt>
                <c:pt idx="3">
                  <c:v>1</c:v>
                </c:pt>
                <c:pt idx="4">
                  <c:v>1</c:v>
                </c:pt>
                <c:pt idx="5">
                  <c:v>1</c:v>
                </c:pt>
                <c:pt idx="6">
                  <c:v>1</c:v>
                </c:pt>
                <c:pt idx="7">
                  <c:v>1</c:v>
                </c:pt>
                <c:pt idx="8">
                  <c:v>2</c:v>
                </c:pt>
                <c:pt idx="9">
                  <c:v>1</c:v>
                </c:pt>
                <c:pt idx="10">
                  <c:v>1</c:v>
                </c:pt>
                <c:pt idx="11">
                  <c:v>2</c:v>
                </c:pt>
                <c:pt idx="12">
                  <c:v>1</c:v>
                </c:pt>
                <c:pt idx="13">
                  <c:v>3</c:v>
                </c:pt>
                <c:pt idx="14">
                  <c:v>2</c:v>
                </c:pt>
                <c:pt idx="15">
                  <c:v>1</c:v>
                </c:pt>
                <c:pt idx="16">
                  <c:v>6</c:v>
                </c:pt>
                <c:pt idx="17">
                  <c:v>3</c:v>
                </c:pt>
                <c:pt idx="18">
                  <c:v>3</c:v>
                </c:pt>
                <c:pt idx="19">
                  <c:v>1</c:v>
                </c:pt>
                <c:pt idx="20">
                  <c:v>2</c:v>
                </c:pt>
                <c:pt idx="21">
                  <c:v>4</c:v>
                </c:pt>
                <c:pt idx="22">
                  <c:v>1</c:v>
                </c:pt>
                <c:pt idx="23">
                  <c:v>3</c:v>
                </c:pt>
                <c:pt idx="24">
                  <c:v>1</c:v>
                </c:pt>
                <c:pt idx="25">
                  <c:v>2</c:v>
                </c:pt>
                <c:pt idx="26">
                  <c:v>1</c:v>
                </c:pt>
                <c:pt idx="27">
                  <c:v>1</c:v>
                </c:pt>
                <c:pt idx="28">
                  <c:v>1</c:v>
                </c:pt>
                <c:pt idx="29">
                  <c:v>5</c:v>
                </c:pt>
                <c:pt idx="30">
                  <c:v>1</c:v>
                </c:pt>
                <c:pt idx="31">
                  <c:v>1</c:v>
                </c:pt>
                <c:pt idx="32">
                  <c:v>2</c:v>
                </c:pt>
                <c:pt idx="33">
                  <c:v>1</c:v>
                </c:pt>
                <c:pt idx="34">
                  <c:v>1</c:v>
                </c:pt>
                <c:pt idx="35">
                  <c:v>1</c:v>
                </c:pt>
                <c:pt idx="36">
                  <c:v>1</c:v>
                </c:pt>
                <c:pt idx="37">
                  <c:v>1</c:v>
                </c:pt>
                <c:pt idx="38">
                  <c:v>1</c:v>
                </c:pt>
                <c:pt idx="39">
                  <c:v>1</c:v>
                </c:pt>
                <c:pt idx="40">
                  <c:v>2</c:v>
                </c:pt>
                <c:pt idx="41">
                  <c:v>1</c:v>
                </c:pt>
                <c:pt idx="42">
                  <c:v>1</c:v>
                </c:pt>
                <c:pt idx="43">
                  <c:v>2</c:v>
                </c:pt>
                <c:pt idx="44">
                  <c:v>1</c:v>
                </c:pt>
                <c:pt idx="45">
                  <c:v>1</c:v>
                </c:pt>
                <c:pt idx="46">
                  <c:v>2</c:v>
                </c:pt>
                <c:pt idx="47">
                  <c:v>1</c:v>
                </c:pt>
                <c:pt idx="48">
                  <c:v>1</c:v>
                </c:pt>
                <c:pt idx="49">
                  <c:v>3</c:v>
                </c:pt>
                <c:pt idx="50">
                  <c:v>1</c:v>
                </c:pt>
                <c:pt idx="51">
                  <c:v>1</c:v>
                </c:pt>
                <c:pt idx="52">
                  <c:v>1</c:v>
                </c:pt>
                <c:pt idx="53">
                  <c:v>2</c:v>
                </c:pt>
                <c:pt idx="54">
                  <c:v>1</c:v>
                </c:pt>
                <c:pt idx="55">
                  <c:v>1</c:v>
                </c:pt>
                <c:pt idx="56">
                  <c:v>1</c:v>
                </c:pt>
                <c:pt idx="57">
                  <c:v>1</c:v>
                </c:pt>
                <c:pt idx="58">
                  <c:v>2</c:v>
                </c:pt>
                <c:pt idx="59">
                  <c:v>1</c:v>
                </c:pt>
                <c:pt idx="60">
                  <c:v>2</c:v>
                </c:pt>
                <c:pt idx="61">
                  <c:v>2</c:v>
                </c:pt>
                <c:pt idx="62">
                  <c:v>2</c:v>
                </c:pt>
                <c:pt idx="63">
                  <c:v>1</c:v>
                </c:pt>
                <c:pt idx="64">
                  <c:v>1</c:v>
                </c:pt>
                <c:pt idx="65">
                  <c:v>1</c:v>
                </c:pt>
                <c:pt idx="66">
                  <c:v>6</c:v>
                </c:pt>
                <c:pt idx="67">
                  <c:v>1</c:v>
                </c:pt>
                <c:pt idx="68">
                  <c:v>2</c:v>
                </c:pt>
                <c:pt idx="69">
                  <c:v>1</c:v>
                </c:pt>
                <c:pt idx="70">
                  <c:v>1</c:v>
                </c:pt>
                <c:pt idx="71">
                  <c:v>3</c:v>
                </c:pt>
                <c:pt idx="72">
                  <c:v>1</c:v>
                </c:pt>
                <c:pt idx="73">
                  <c:v>2</c:v>
                </c:pt>
                <c:pt idx="74">
                  <c:v>1</c:v>
                </c:pt>
                <c:pt idx="75">
                  <c:v>1</c:v>
                </c:pt>
                <c:pt idx="76">
                  <c:v>1</c:v>
                </c:pt>
                <c:pt idx="77">
                  <c:v>2</c:v>
                </c:pt>
                <c:pt idx="78">
                  <c:v>4</c:v>
                </c:pt>
                <c:pt idx="79">
                  <c:v>1</c:v>
                </c:pt>
                <c:pt idx="80">
                  <c:v>1</c:v>
                </c:pt>
                <c:pt idx="81">
                  <c:v>4</c:v>
                </c:pt>
                <c:pt idx="82">
                  <c:v>2</c:v>
                </c:pt>
                <c:pt idx="83">
                  <c:v>5</c:v>
                </c:pt>
                <c:pt idx="84">
                  <c:v>2</c:v>
                </c:pt>
                <c:pt idx="85">
                  <c:v>1</c:v>
                </c:pt>
                <c:pt idx="86">
                  <c:v>1</c:v>
                </c:pt>
                <c:pt idx="87">
                  <c:v>2</c:v>
                </c:pt>
                <c:pt idx="88">
                  <c:v>1</c:v>
                </c:pt>
                <c:pt idx="89">
                  <c:v>1</c:v>
                </c:pt>
                <c:pt idx="90">
                  <c:v>1</c:v>
                </c:pt>
                <c:pt idx="91">
                  <c:v>5</c:v>
                </c:pt>
                <c:pt idx="92">
                  <c:v>5</c:v>
                </c:pt>
                <c:pt idx="93">
                  <c:v>3</c:v>
                </c:pt>
                <c:pt idx="94">
                  <c:v>1</c:v>
                </c:pt>
                <c:pt idx="95">
                  <c:v>1</c:v>
                </c:pt>
                <c:pt idx="96">
                  <c:v>1</c:v>
                </c:pt>
              </c:numCache>
            </c:numRef>
          </c:val>
        </c:ser>
        <c:axId val="175867"/>
        <c:axId val="1582804"/>
      </c:barChart>
      <c:catAx>
        <c:axId val="175867"/>
        <c:scaling>
          <c:orientation val="minMax"/>
        </c:scaling>
        <c:axPos val="b"/>
        <c:delete val="0"/>
        <c:numFmt formatCode="General" sourceLinked="1"/>
        <c:majorTickMark val="out"/>
        <c:minorTickMark val="none"/>
        <c:tickLblPos val="nextTo"/>
        <c:crossAx val="1582804"/>
        <c:crosses val="autoZero"/>
        <c:auto val="1"/>
        <c:lblOffset val="100"/>
        <c:noMultiLvlLbl val="0"/>
      </c:catAx>
      <c:valAx>
        <c:axId val="1582804"/>
        <c:scaling>
          <c:orientation val="minMax"/>
        </c:scaling>
        <c:axPos val="l"/>
        <c:majorGridlines/>
        <c:delete val="0"/>
        <c:numFmt formatCode="General" sourceLinked="1"/>
        <c:majorTickMark val="out"/>
        <c:minorTickMark val="none"/>
        <c:tickLblPos val="nextTo"/>
        <c:crossAx val="1758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8119339"/>
        <c:axId val="7529732"/>
      </c:barChart>
      <c:catAx>
        <c:axId val="381193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529732"/>
        <c:crosses val="autoZero"/>
        <c:auto val="1"/>
        <c:lblOffset val="100"/>
        <c:noMultiLvlLbl val="0"/>
      </c:catAx>
      <c:valAx>
        <c:axId val="7529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19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58725"/>
        <c:axId val="5928526"/>
      </c:barChart>
      <c:catAx>
        <c:axId val="6587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28526"/>
        <c:crosses val="autoZero"/>
        <c:auto val="1"/>
        <c:lblOffset val="100"/>
        <c:noMultiLvlLbl val="0"/>
      </c:catAx>
      <c:valAx>
        <c:axId val="59285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7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3356735"/>
        <c:axId val="10448568"/>
      </c:barChart>
      <c:catAx>
        <c:axId val="533567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448568"/>
        <c:crosses val="autoZero"/>
        <c:auto val="1"/>
        <c:lblOffset val="100"/>
        <c:noMultiLvlLbl val="0"/>
      </c:catAx>
      <c:valAx>
        <c:axId val="104485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567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6928249"/>
        <c:axId val="41027650"/>
      </c:barChart>
      <c:catAx>
        <c:axId val="2692824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027650"/>
        <c:crosses val="autoZero"/>
        <c:auto val="1"/>
        <c:lblOffset val="100"/>
        <c:noMultiLvlLbl val="0"/>
      </c:catAx>
      <c:valAx>
        <c:axId val="410276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282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3704531"/>
        <c:axId val="34905324"/>
      </c:barChart>
      <c:catAx>
        <c:axId val="3370453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905324"/>
        <c:crosses val="autoZero"/>
        <c:auto val="1"/>
        <c:lblOffset val="100"/>
        <c:noMultiLvlLbl val="0"/>
      </c:catAx>
      <c:valAx>
        <c:axId val="34905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045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5712461"/>
        <c:axId val="8758966"/>
      </c:barChart>
      <c:catAx>
        <c:axId val="457124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758966"/>
        <c:crosses val="autoZero"/>
        <c:auto val="1"/>
        <c:lblOffset val="100"/>
        <c:noMultiLvlLbl val="0"/>
      </c:catAx>
      <c:valAx>
        <c:axId val="8758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12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1721831"/>
        <c:axId val="38387616"/>
      </c:barChart>
      <c:catAx>
        <c:axId val="117218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387616"/>
        <c:crosses val="autoZero"/>
        <c:auto val="1"/>
        <c:lblOffset val="100"/>
        <c:noMultiLvlLbl val="0"/>
      </c:catAx>
      <c:valAx>
        <c:axId val="383876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21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9944225"/>
        <c:axId val="22389162"/>
      </c:barChart>
      <c:catAx>
        <c:axId val="9944225"/>
        <c:scaling>
          <c:orientation val="minMax"/>
        </c:scaling>
        <c:axPos val="b"/>
        <c:delete val="1"/>
        <c:majorTickMark val="out"/>
        <c:minorTickMark val="none"/>
        <c:tickLblPos val="none"/>
        <c:crossAx val="22389162"/>
        <c:crosses val="autoZero"/>
        <c:auto val="1"/>
        <c:lblOffset val="100"/>
        <c:noMultiLvlLbl val="0"/>
      </c:catAx>
      <c:valAx>
        <c:axId val="22389162"/>
        <c:scaling>
          <c:orientation val="minMax"/>
        </c:scaling>
        <c:axPos val="l"/>
        <c:delete val="1"/>
        <c:majorTickMark val="out"/>
        <c:minorTickMark val="none"/>
        <c:tickLblPos val="none"/>
        <c:crossAx val="99442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6" refreshedBy="Marc Smith" refreshedVersion="5">
  <cacheSource type="worksheet">
    <worksheetSource ref="A2:BL168"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4">
        <s v="wellcontrol oilandgas offshoredrilling"/>
        <s v="oil oildriilling offshoredrilling"/>
        <s v="climatechange protectourcoasts offshoredrilling"/>
        <s v="weekinreview offshoredrilling"/>
        <s v="weekinreview"/>
        <s v="offshore offshorewind offshoredrilling offshoreoilandgas refineryoperations chemicalindustry manufacturing oilindustry oilfield oilandgascompanies"/>
        <s v="climateemergency offshoredrilling"/>
        <s v="offshoredrilling offshore oleoegas marcineiaoliveira marcineiaoliveiraescritora"/>
        <s v="offshoredrilling"/>
        <s v="climateemergency offshoredrilling climateactionnow"/>
        <s v="climateemergency offshoredrilling climateaction ditchthedrills keepitintheground"/>
        <s v="deepwater energy oilandgas offshore upstream offshoredrilling shallowanddeepwaterexpo"/>
        <m/>
        <s v="wellcontrol"/>
        <s v="fossilfuel keystonexl streamprotectionrule dakotaaccess cleanpowerplan antiquitiesact offshoredrilling"/>
        <s v="fossilfuel keystonexl streamprotectionrule dakotaaccess cleanpowerplan antiquitiesact"/>
        <s v="offshoredrilling socialmedia"/>
        <s v="oil oildriilling"/>
        <s v="doctorshortage healthcarecrisis northernpulp publicaccounts stocktransport tollhighways qe2 streetchecks atlanticgold"/>
        <s v="riseranalysis risersystem offshore oilandgas engineer jackuprig offshoredrilling"/>
        <s v="software development"/>
        <s v="it outsourcing offshore onshore seekoffshore offshorelife offshoredrilling consultoroffshore"/>
        <s v="software development offshore onshore seekoffshore offshorelife offshoredrilling consultoroffshore"/>
        <s v="offshoredrilling nspoli nlpoli billc69 climateemergency"/>
        <s v="offshoredrilling bigoil capp"/>
        <s v="doctorshortage healthcarecrisis northernpulp publicaccounts stocktransport tollhighways qe2 streetchecks atlanticgold childpoverty lowwagemodel offshoredrilling biomass clearcutting unionbashing nspoli"/>
        <s v="barge freezone vessel offshore ship oilandgas sharjah cable powercable salavge mydubai abudhabi offshoredrilling nka_global mussafah rawis adnac enoc dubaiinvestmentpark oilfield jebelali"/>
        <s v="seismic nspoli cdnpoli offshoredrilling whales marinelife"/>
        <s v="seismic"/>
        <s v="offshore offshorewind offshoredrilling offshoreoilandgas refineryoperations chemicalindustry oilindustry oilfield oilandgascompanies"/>
        <s v="opa opmd oceanpines offshoredrilling"/>
        <s v="offshoredrilling rigging crane training assessments rescueatheight banksman confinedspace"/>
        <s v="dnv271"/>
        <s v="offshore offshoredrilling oil energy oilandgas oilgas energy"/>
        <s v="wellcontrol spejpt transocean deepwaterhorizon offshore oilandgas offshoredrilling"/>
        <s v="bigoil"/>
        <s v="jerrybrown"/>
        <s v="wildlife"/>
        <s v="wildlife offshoredrilling"/>
        <s v="oilprice oilandgas offshoredrilling offshoreservices subsea subseaengineering"/>
        <s v="oilwell spacerfluids onshoredrilling drillingrigs oilandgascompanies offshoredrilling"/>
        <s v="landingstring deepwaterdrilling subseawell oilandgascompanies offshoredrilling"/>
        <s v="drillships offshoredrilling deepwaterdrilling oilandgasindustry oilfields oilandgasdrilling"/>
        <s v="offshoredrilling protectourcoast protectourspecies protectourworld"/>
        <s v="offshoredrilling takethelead"/>
        <s v="watermaker marine offshoredrilling reverseosmosis"/>
        <s v="watermaker marine offshoredrilling offshore oilandgas reverseosmosis"/>
        <s v="watermaker marine offshoredrilling offshore reverseosmosis desalination"/>
        <s v="filtration centrifuge purifier greenoil oil marine osv workboat offshoredrilling oilandgas"/>
        <s v="watermaker marine offshoredrilling reverseosmosis desalination workboat osv uswatermaker hds"/>
        <s v="watermaker marine offshoredrilling offshore oilandgas reverseosmosis desalination workboat osv uswatermaker"/>
        <s v="oilandgas offshoredrilling upstream watermaker offshore marine workboat osv desalination reverseosmosis"/>
        <s v="watermaker marine offshoredrilling offshore reverseosmosis desalination workboat osv uswatermaker hds"/>
        <s v="oilandgas offshoredrilling upstream houstonoilandgas oil offshore drilling"/>
        <s v="house offshoredrilling"/>
        <s v="dnv271 ccu oilandgas louisiana offshore usa offshoredrilling"/>
        <s v="fridayfocus dnv271 oilandgas offshoredrilling ccu"/>
        <s v="fridayfocus"/>
        <s v="caleg offshoredrilling protectourcoasts"/>
        <s v="caleg offshoredrilling"/>
        <s v="southcarolina offshoredrilling protectourcoasts"/>
        <s v="southcarolina offshoredrilling"/>
        <s v="tourism protectourcoast offshoredrilling"/>
        <s v="offshoredrilling gulf bgiinsights"/>
        <s v="gavinnewsom jerrybrown"/>
        <s v="gavinnewsom jerrybrown offshoredrilling califmpas thankyouocean saveourcoast mpaswork unfrackcal"/>
        <s v="gavinnewsom jerrybrown offshoredrilling brownslastchance califmpas thankyouocean saveourcoast caagainstfrack"/>
        <s v="bigoil ca offshoredrilling"/>
        <s v="offshoredrilling caleg protectourcoasts"/>
        <s v="ca offshoredrilling califmpas ourlastchance lastchancealliance unfrackcal bigoil"/>
        <s v="ca offshoredrilling califmpas"/>
        <s v="bigoil regulatory offshoredrilling califmpas ourlastchance"/>
        <s v="bigoil regulatory"/>
        <s v="ourlastchance oilmoneyout bigoil extinctionrebellion offshoredrilling"/>
        <s v="bigoil ca lastchancealliance offshoredrilling ourlastchance califmpas unfrackcal thankyouocean"/>
        <s v="jerrybrown ca offshoredrilling lastchancealliance"/>
        <s v="gavinnewsom"/>
        <s v="bigoil ca offshoredrilling ourlastchamce lastchancealliance"/>
        <s v="bigoil regulatory ca offshoredrilling califmpas lastchancealliance"/>
        <s v="bigoil regulatory ca"/>
        <s v="offshoredrilling ourlastchance lastchancealliance"/>
        <s v="oilandgas offshore subsea projects abstracts egyps2020 technical conference marineindustry marineengineering offshoredrilling"/>
        <s v="offshoredrilling protectourcoasts"/>
        <s v="oilfield oilfieldlife drillingrig drilling drillingengineering offshoredrilling exploration shale oilandgas petroleu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6">
        <d v="2019-05-02T20:17:40.000"/>
        <d v="2019-06-10T11:01:32.000"/>
        <d v="2019-06-10T16:08:12.000"/>
        <d v="2019-06-10T18:35:18.000"/>
        <d v="2019-06-10T18:48:01.000"/>
        <d v="2019-06-10T18:57:53.000"/>
        <d v="2019-06-11T05:43:20.000"/>
        <d v="2019-06-11T09:10:31.000"/>
        <d v="2019-06-11T09:11:03.000"/>
        <d v="2019-06-11T09:20:25.000"/>
        <d v="2019-06-11T09:48:48.000"/>
        <d v="2019-06-11T10:04:18.000"/>
        <d v="2019-06-11T10:27:37.000"/>
        <d v="2019-06-11T10:42:35.000"/>
        <d v="2019-06-11T11:05:57.000"/>
        <d v="2019-06-11T11:26:32.000"/>
        <d v="2019-06-11T11:29:35.000"/>
        <d v="2019-06-11T13:08:51.000"/>
        <d v="2019-06-11T13:41:42.000"/>
        <d v="2019-06-11T14:26:57.000"/>
        <d v="2019-05-15T15:33:36.000"/>
        <d v="2019-06-11T14:39:36.000"/>
        <d v="2019-06-11T17:08:10.000"/>
        <d v="2019-06-11T09:08:31.000"/>
        <d v="2019-06-11T18:18:44.000"/>
        <d v="2019-06-11T18:24:06.000"/>
        <d v="2019-06-11T09:04:42.000"/>
        <d v="2019-06-11T18:00:01.000"/>
        <d v="2019-06-11T19:48:52.000"/>
        <d v="2019-06-11T21:09:35.000"/>
        <d v="2019-06-11T21:18:30.000"/>
        <d v="2019-06-12T00:08:52.000"/>
        <d v="2017-06-19T03:45:05.000"/>
        <d v="2019-06-12T17:08:59.000"/>
        <d v="2019-06-12T21:32:22.000"/>
        <d v="2019-06-12T21:58:26.000"/>
        <d v="2019-06-12T21:59:54.000"/>
        <d v="2019-06-13T00:45:59.000"/>
        <d v="2019-06-09T19:00:00.000"/>
        <d v="2019-06-13T04:43:31.000"/>
        <d v="2019-06-13T22:59:03.000"/>
        <d v="2019-06-13T23:24:56.000"/>
        <d v="2019-06-14T10:35:48.000"/>
        <d v="2019-06-14T15:58:43.000"/>
        <d v="2019-06-14T13:22:46.000"/>
        <d v="2019-06-14T16:07:36.000"/>
        <d v="2019-06-15T06:21:16.000"/>
        <d v="2019-06-11T12:05:40.000"/>
        <d v="2019-06-15T06:09:27.000"/>
        <d v="2019-06-15T10:28:50.000"/>
        <d v="2019-06-15T14:04:25.000"/>
        <d v="2019-06-15T11:51:40.000"/>
        <d v="2019-06-15T02:52:21.000"/>
        <d v="2019-06-15T14:33:09.000"/>
        <d v="2019-06-13T22:54:42.000"/>
        <d v="2019-06-15T00:34:25.000"/>
        <d v="2019-06-16T19:17:03.000"/>
        <d v="2019-05-16T12:50:15.000"/>
        <d v="2019-06-17T03:54:48.000"/>
        <d v="2019-06-17T10:54:35.000"/>
        <d v="2019-06-17T20:21:42.000"/>
        <d v="2019-06-18T03:42:34.000"/>
        <d v="2019-06-18T08:48:05.000"/>
        <d v="2019-06-18T15:25:41.000"/>
        <d v="2019-06-18T20:23:02.000"/>
        <d v="2019-06-18T20:34:48.000"/>
        <d v="2019-06-19T06:30:00.000"/>
        <d v="2019-06-19T23:13:28.000"/>
        <d v="2019-06-19T23:28:52.000"/>
        <d v="2019-06-19T23:59:12.000"/>
        <d v="2019-06-20T00:16:52.000"/>
        <d v="2019-06-20T02:43:39.000"/>
        <d v="2019-06-20T02:48:28.000"/>
        <d v="2019-06-19T23:50:36.000"/>
        <d v="2019-06-20T03:55:08.000"/>
        <d v="2019-06-20T06:53:26.000"/>
        <d v="2019-06-20T15:21:02.000"/>
        <d v="2019-06-19T12:20:04.000"/>
        <d v="2019-06-19T19:05:06.000"/>
        <d v="2019-06-20T16:40:06.000"/>
        <d v="2019-06-20T21:53:50.000"/>
        <d v="2019-06-10T00:28:02.000"/>
        <d v="2019-06-10T21:51:20.000"/>
        <d v="2019-06-12T21:49:35.000"/>
        <d v="2019-06-15T23:56:45.000"/>
        <d v="2019-06-16T19:44:17.000"/>
        <d v="2019-06-17T22:15:26.000"/>
        <d v="2019-06-18T21:57:07.000"/>
        <d v="2019-06-20T22:15:57.000"/>
        <d v="2019-06-16T19:48:11.000"/>
        <d v="2019-06-17T22:18:19.000"/>
        <d v="2019-06-18T21:58:52.000"/>
        <d v="2019-06-20T22:18:29.000"/>
        <d v="2019-06-10T00:29:25.000"/>
        <d v="2019-06-10T21:52:39.000"/>
        <d v="2019-06-12T21:50:52.000"/>
        <d v="2019-06-16T00:00:24.000"/>
        <d v="2019-06-11T14:40:09.000"/>
        <d v="2019-06-14T18:40:11.000"/>
        <d v="2019-06-21T14:40:09.000"/>
        <d v="2019-06-10T15:39:13.000"/>
        <d v="2019-06-11T14:14:02.000"/>
        <d v="2019-06-14T14:05:01.000"/>
        <d v="2019-06-18T13:46:00.000"/>
        <d v="2019-06-20T13:51:31.000"/>
        <d v="2019-06-21T14:38:03.000"/>
        <d v="2019-06-10T15:41:11.000"/>
        <d v="2019-06-14T03:14:08.000"/>
        <d v="2019-06-14T18:19:43.000"/>
        <d v="2019-06-20T13:54:28.000"/>
        <d v="2019-06-21T14:45:19.000"/>
        <d v="2019-06-10T14:20:07.000"/>
        <d v="2019-06-21T15:38:04.000"/>
        <d v="2019-06-03T18:25:16.000"/>
        <d v="2019-06-21T14:23:32.000"/>
        <d v="2019-06-21T17:53:07.000"/>
        <d v="2019-06-21T21:51:41.000"/>
        <d v="2019-06-21T21:52:31.000"/>
        <d v="2019-06-21T21:52:54.000"/>
        <d v="2019-06-21T21:54:02.000"/>
        <d v="2019-06-21T21:58:37.000"/>
        <d v="2019-06-21T22:02:36.000"/>
        <d v="2019-06-21T22:22:43.000"/>
        <d v="2019-06-21T23:11:20.000"/>
        <d v="2019-06-22T14:55:09.000"/>
        <d v="2019-06-22T15:06:49.000"/>
        <d v="2019-06-18T13:57:51.000"/>
        <d v="2019-06-20T07:26:28.000"/>
        <d v="2019-06-22T16:21:11.000"/>
        <d v="2019-06-22T19:27:47.000"/>
        <d v="2019-01-08T23:38:27.000"/>
        <d v="2018-11-11T03:03:59.000"/>
        <d v="2019-06-21T19:57:20.000"/>
        <d v="2019-06-21T19:59:23.000"/>
        <d v="2019-06-22T05:55:13.000"/>
        <d v="2019-06-22T22:29:20.000"/>
        <d v="2019-06-22T22:29:42.000"/>
        <d v="2019-06-22T22:36:43.000"/>
        <d v="2019-06-22T22:37:25.000"/>
        <d v="2019-06-18T00:05:07.000"/>
        <d v="2019-06-18T06:57:16.000"/>
        <d v="2019-06-19T01:36:55.000"/>
        <d v="2019-06-19T01:37:09.000"/>
        <d v="2019-06-19T23:10:48.000"/>
        <d v="2019-06-19T23:16:53.000"/>
        <d v="2019-06-20T07:04:55.000"/>
        <d v="2019-06-20T07:05:01.000"/>
        <d v="2019-06-20T11:37:04.000"/>
        <d v="2019-06-21T19:57:29.000"/>
        <d v="2019-06-21T19:59:32.000"/>
        <d v="2019-06-21T20:03:02.000"/>
        <d v="2019-06-21T20:03:52.000"/>
        <d v="2019-06-22T09:16:45.000"/>
        <d v="2019-06-22T09:16:55.000"/>
        <d v="2019-06-22T19:13:35.000"/>
        <d v="2019-06-22T19:14:38.000"/>
        <d v="2019-06-22T19:16:21.000"/>
        <d v="2019-06-22T19:24:56.000"/>
        <d v="2019-06-22T22:18:23.000"/>
        <d v="2019-06-23T00:00:44.000"/>
        <d v="2019-06-23T00:01:26.000"/>
        <d v="2019-06-23T00:04:21.000"/>
        <d v="2019-06-23T11:29:11.000"/>
        <d v="2019-06-23T15:27:00.000"/>
        <d v="2019-06-12T20:20:03.000"/>
        <d v="2019-06-23T17:49:32.000"/>
      </sharedItems>
      <fieldGroup par="66" base="22">
        <rangePr groupBy="hours" autoEnd="1" autoStart="1" startDate="2017-06-19T03:45:05.000" endDate="2019-06-23T17:49:32.000"/>
        <groupItems count="26">
          <s v="&lt;6/19/2017"/>
          <s v="12 AM"/>
          <s v="1 AM"/>
          <s v="2 AM"/>
          <s v="3 AM"/>
          <s v="4 AM"/>
          <s v="5 AM"/>
          <s v="6 AM"/>
          <s v="7 AM"/>
          <s v="8 AM"/>
          <s v="9 AM"/>
          <s v="10 AM"/>
          <s v="11 AM"/>
          <s v="12 PM"/>
          <s v="1 PM"/>
          <s v="2 PM"/>
          <s v="3 PM"/>
          <s v="4 PM"/>
          <s v="5 PM"/>
          <s v="6 PM"/>
          <s v="7 PM"/>
          <s v="8 PM"/>
          <s v="9 PM"/>
          <s v="10 PM"/>
          <s v="11 PM"/>
          <s v="&gt;6/23/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6-19T03:45:05.000" endDate="2019-06-23T17:49:32.000"/>
        <groupItems count="368">
          <s v="&lt;6/19/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3/2019"/>
        </groupItems>
      </fieldGroup>
    </cacheField>
    <cacheField name="Months" databaseField="0">
      <sharedItems containsMixedTypes="0" count="0"/>
      <fieldGroup base="22">
        <rangePr groupBy="months" autoEnd="1" autoStart="1" startDate="2017-06-19T03:45:05.000" endDate="2019-06-23T17:49:32.000"/>
        <groupItems count="14">
          <s v="&lt;6/19/2017"/>
          <s v="Jan"/>
          <s v="Feb"/>
          <s v="Mar"/>
          <s v="Apr"/>
          <s v="May"/>
          <s v="Jun"/>
          <s v="Jul"/>
          <s v="Aug"/>
          <s v="Sep"/>
          <s v="Oct"/>
          <s v="Nov"/>
          <s v="Dec"/>
          <s v="&gt;6/23/2019"/>
        </groupItems>
      </fieldGroup>
    </cacheField>
    <cacheField name="Years" databaseField="0">
      <sharedItems containsMixedTypes="0" count="0"/>
      <fieldGroup base="22">
        <rangePr groupBy="years" autoEnd="1" autoStart="1" startDate="2017-06-19T03:45:05.000" endDate="2019-06-23T17:49:32.000"/>
        <groupItems count="5">
          <s v="&lt;6/19/2017"/>
          <s v="2017"/>
          <s v="2018"/>
          <s v="2019"/>
          <s v="&gt;6/2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6">
  <r>
    <s v="matdanglobal"/>
    <s v="worldoil"/>
    <m/>
    <m/>
    <m/>
    <m/>
    <m/>
    <m/>
    <m/>
    <m/>
    <s v="No"/>
    <n v="3"/>
    <m/>
    <m/>
    <x v="0"/>
    <d v="2019-05-02T20:17:40.000"/>
    <s v="To improve safety, @BSEEgov launched its #WellControl Rule, requiring real-time monitoring for all future well operations. @WorldOil #oilandgas #offshoredrilling https://t.co/MqKXigRlg9 https://t.co/k3ajhR1RY5"/>
    <s v="https://www.worldoil.com/news/2019/4/29/securing-bsee-real-time-monitoring-for-offshore-oil-gas-operations"/>
    <s v="worldoil.com"/>
    <x v="0"/>
    <s v="https://pbs.twimg.com/media/D5lpPg8XsAUdtnY.png"/>
    <s v="https://pbs.twimg.com/media/D5lpPg8XsAUdtnY.png"/>
    <x v="0"/>
    <s v="https://twitter.com/#!/matdanglobal/status/1124045308915331078"/>
    <m/>
    <m/>
    <s v="1124045308915331078"/>
    <m/>
    <b v="0"/>
    <n v="2"/>
    <s v=""/>
    <b v="0"/>
    <s v="en"/>
    <m/>
    <s v=""/>
    <b v="0"/>
    <n v="1"/>
    <s v=""/>
    <s v="Twitter Web Client"/>
    <b v="0"/>
    <s v="1124045308915331078"/>
    <s v="Retweet"/>
    <n v="0"/>
    <n v="0"/>
    <m/>
    <m/>
    <m/>
    <m/>
    <m/>
    <m/>
    <m/>
    <m/>
    <n v="1"/>
    <s v="13"/>
    <s v="13"/>
    <m/>
    <m/>
    <m/>
    <m/>
    <m/>
    <m/>
    <m/>
    <m/>
    <m/>
  </r>
  <r>
    <s v="mckinseyindia"/>
    <s v="mckinseyindia"/>
    <m/>
    <m/>
    <m/>
    <m/>
    <m/>
    <m/>
    <m/>
    <m/>
    <s v="No"/>
    <n v="4"/>
    <m/>
    <m/>
    <x v="1"/>
    <d v="2019-06-10T11:01:32.000"/>
    <s v="Our perspective on the global offshore-drilling market offers projections to 2035. https://t.co/qXHqgeKybk  #oil #oildriilling #offshoredrilling"/>
    <s v="https://www.mckinsey.com/industries/oil-and-gas/our-insights/offshore-drilling-outlook-to-2035?cid=other-soc-twi-mip-mck-oth-1906--&amp;sid=2392921906&amp;linkId=68746254"/>
    <s v="mckinsey.com"/>
    <x v="1"/>
    <m/>
    <s v="http://pbs.twimg.com/profile_images/1099948116332007424/AheNENyh_normal.png"/>
    <x v="1"/>
    <s v="https://twitter.com/#!/mckinseyindia/status/1138038479974088705"/>
    <m/>
    <m/>
    <s v="1138038479974088705"/>
    <m/>
    <b v="0"/>
    <n v="0"/>
    <s v=""/>
    <b v="0"/>
    <s v="en"/>
    <m/>
    <s v=""/>
    <b v="0"/>
    <n v="0"/>
    <s v=""/>
    <s v="Twitter Web Client"/>
    <b v="0"/>
    <s v="1138038479974088705"/>
    <s v="Tweet"/>
    <n v="0"/>
    <n v="0"/>
    <m/>
    <m/>
    <m/>
    <m/>
    <m/>
    <m/>
    <m/>
    <m/>
    <n v="1"/>
    <s v="3"/>
    <s v="3"/>
    <n v="0"/>
    <n v="0"/>
    <n v="0"/>
    <n v="0"/>
    <n v="0"/>
    <n v="0"/>
    <n v="15"/>
    <n v="100"/>
    <n v="15"/>
  </r>
  <r>
    <s v="katetracy__"/>
    <s v="lonelywhale"/>
    <m/>
    <m/>
    <m/>
    <m/>
    <m/>
    <m/>
    <m/>
    <m/>
    <s v="No"/>
    <n v="5"/>
    <m/>
    <m/>
    <x v="0"/>
    <d v="2019-06-10T16:08:12.000"/>
    <s v="@jimkchin @lonelywhale And you can VOTE for leaders that take the impacts of #climatechange seriously and vow to #protectourcoasts from the threats of #offshoredrilling and push for policy that bans single-use plastic! Thank you Jimmy for all you do!"/>
    <m/>
    <m/>
    <x v="2"/>
    <m/>
    <s v="http://pbs.twimg.com/profile_images/1064623106420023296/HVjQsljc_normal.jpg"/>
    <x v="2"/>
    <s v="https://twitter.com/#!/katetracy__/status/1138115656346456065"/>
    <m/>
    <m/>
    <s v="1138115656346456065"/>
    <s v="1138106137881038851"/>
    <b v="0"/>
    <n v="0"/>
    <s v="18153494"/>
    <b v="0"/>
    <s v="en"/>
    <m/>
    <s v=""/>
    <b v="0"/>
    <n v="0"/>
    <s v=""/>
    <s v="Twitter for iPhone"/>
    <b v="0"/>
    <s v="1138106137881038851"/>
    <s v="Tweet"/>
    <n v="0"/>
    <n v="0"/>
    <m/>
    <m/>
    <m/>
    <m/>
    <m/>
    <m/>
    <m/>
    <m/>
    <n v="1"/>
    <s v="19"/>
    <s v="19"/>
    <m/>
    <m/>
    <m/>
    <m/>
    <m/>
    <m/>
    <m/>
    <m/>
    <m/>
  </r>
  <r>
    <s v="seasave"/>
    <s v="polarbeartrust"/>
    <m/>
    <m/>
    <m/>
    <m/>
    <m/>
    <m/>
    <m/>
    <m/>
    <s v="No"/>
    <n v="7"/>
    <m/>
    <m/>
    <x v="0"/>
    <d v="2019-06-10T18:35:18.000"/>
    <s v="Sea Save Foundation's #WeekinReview, Knowledge Is Power! Excerpt From This Week's Edition, Trump administration appeals ruling that blocked offshore Arctic drilling https://t.co/TpN8WxfFDT @goingSGDs @GoFossilFree @ArcticSeaTours @GatesArcticNPS @PolarBearTrust #OffShoreDrilling https://t.co/gLH89ONaUr"/>
    <s v="http://its-your-ocean-news.seasave.org/2019/06/sea-save-foundation-ocean-week-in.html?fbclid=IwAR0MTi748s7I4F5_22g0KtiV8r4ZGdkisW_GdmN7Wp2BuNqWlEtnmjeGCFw"/>
    <s v="seasave.org"/>
    <x v="3"/>
    <s v="https://pbs.twimg.com/media/D8uHzGfWwAAWX2b.jpg"/>
    <s v="https://pbs.twimg.com/media/D8uHzGfWwAAWX2b.jpg"/>
    <x v="3"/>
    <s v="https://twitter.com/#!/seasave/status/1138152675651018752"/>
    <m/>
    <m/>
    <s v="1138152675651018752"/>
    <m/>
    <b v="0"/>
    <n v="0"/>
    <s v=""/>
    <b v="0"/>
    <s v="en"/>
    <m/>
    <s v=""/>
    <b v="0"/>
    <n v="1"/>
    <s v=""/>
    <s v="Twitter Web Client"/>
    <b v="0"/>
    <s v="1138152675651018752"/>
    <s v="Tweet"/>
    <n v="0"/>
    <n v="0"/>
    <s v="-118.668404,33.704538 _x000a_-118.155409,33.704538 _x000a_-118.155409,34.337041 _x000a_-118.668404,34.337041"/>
    <s v="United States"/>
    <s v="US"/>
    <s v="Los Angeles, CA"/>
    <s v="3b77caf94bfc81fe"/>
    <s v="Los Angeles"/>
    <s v="city"/>
    <s v="https://api.twitter.com/1.1/geo/id/3b77caf94bfc81fe.json"/>
    <n v="1"/>
    <s v="7"/>
    <s v="7"/>
    <m/>
    <m/>
    <m/>
    <m/>
    <m/>
    <m/>
    <m/>
    <m/>
    <m/>
  </r>
  <r>
    <s v="donnawhitbread"/>
    <s v="seasave"/>
    <m/>
    <m/>
    <m/>
    <m/>
    <m/>
    <m/>
    <m/>
    <m/>
    <s v="No"/>
    <n v="12"/>
    <m/>
    <m/>
    <x v="0"/>
    <d v="2019-06-10T18:48:01.000"/>
    <s v="RT @seasave: Sea Save Foundation's #WeekinReview, Knowledge Is Power! Excerpt From This Week's Edition, Trump administration appeals ruling…"/>
    <m/>
    <m/>
    <x v="4"/>
    <m/>
    <s v="http://pbs.twimg.com/profile_images/1067487655674425346/UPp8Xo6d_normal.jpg"/>
    <x v="4"/>
    <s v="https://twitter.com/#!/donnawhitbread/status/1138155876555137028"/>
    <m/>
    <m/>
    <s v="1138155876555137028"/>
    <m/>
    <b v="0"/>
    <n v="0"/>
    <s v=""/>
    <b v="0"/>
    <s v="en"/>
    <m/>
    <s v=""/>
    <b v="0"/>
    <n v="1"/>
    <s v="1138152675651018752"/>
    <s v="Twitter Web App"/>
    <b v="0"/>
    <s v="1138152675651018752"/>
    <s v="Tweet"/>
    <n v="0"/>
    <n v="0"/>
    <m/>
    <m/>
    <m/>
    <m/>
    <m/>
    <m/>
    <m/>
    <m/>
    <n v="1"/>
    <s v="7"/>
    <s v="7"/>
    <n v="1"/>
    <n v="5.555555555555555"/>
    <n v="0"/>
    <n v="0"/>
    <n v="0"/>
    <n v="0"/>
    <n v="17"/>
    <n v="94.44444444444444"/>
    <n v="18"/>
  </r>
  <r>
    <s v="teleacoustics"/>
    <s v="teleacoustics"/>
    <m/>
    <m/>
    <m/>
    <m/>
    <m/>
    <m/>
    <m/>
    <m/>
    <s v="No"/>
    <n v="13"/>
    <m/>
    <m/>
    <x v="1"/>
    <d v="2019-06-10T18:57:53.000"/>
    <s v="Anti-Static T5000 Marine telephone hood is now available in yellow and other colours. #offshore #offshorewind #offshoredrilling #offshoreoilandgas #refineryoperations #chemicalindustry #manufacturing #oilindustry #oilfield #oilandgascompanies https://t.co/pe0iaUQx1d"/>
    <m/>
    <m/>
    <x v="5"/>
    <s v="https://pbs.twimg.com/media/D8uMNz4WsAIBREP.jpg"/>
    <s v="https://pbs.twimg.com/media/D8uMNz4WsAIBREP.jpg"/>
    <x v="5"/>
    <s v="https://twitter.com/#!/teleacoustics/status/1138158359423700997"/>
    <m/>
    <m/>
    <s v="1138158359423700997"/>
    <m/>
    <b v="0"/>
    <n v="0"/>
    <s v=""/>
    <b v="0"/>
    <s v="en"/>
    <m/>
    <s v=""/>
    <b v="0"/>
    <n v="0"/>
    <s v=""/>
    <s v="Twitter Web Client"/>
    <b v="0"/>
    <s v="1138158359423700997"/>
    <s v="Tweet"/>
    <n v="0"/>
    <n v="0"/>
    <m/>
    <m/>
    <m/>
    <m/>
    <m/>
    <m/>
    <m/>
    <m/>
    <n v="1"/>
    <s v="3"/>
    <s v="3"/>
    <n v="1"/>
    <n v="4.166666666666667"/>
    <n v="1"/>
    <n v="4.166666666666667"/>
    <n v="0"/>
    <n v="0"/>
    <n v="22"/>
    <n v="91.66666666666667"/>
    <n v="24"/>
  </r>
  <r>
    <s v="caroljd1964"/>
    <s v="seasave"/>
    <m/>
    <m/>
    <m/>
    <m/>
    <m/>
    <m/>
    <m/>
    <m/>
    <s v="No"/>
    <n v="14"/>
    <m/>
    <m/>
    <x v="0"/>
    <d v="2019-06-11T05:43:20.000"/>
    <s v="RT @seasave: Sea Save Foundation's #WeekinReview, Knowledge Is Power! Excerpt From This Week's Edition, Trump administration appeals ruling…"/>
    <m/>
    <m/>
    <x v="4"/>
    <m/>
    <s v="http://pbs.twimg.com/profile_images/520131402923114497/TcyR6RHI_normal.png"/>
    <x v="6"/>
    <s v="https://twitter.com/#!/caroljd1964/status/1138320791362080768"/>
    <m/>
    <m/>
    <s v="1138320791362080768"/>
    <m/>
    <b v="0"/>
    <n v="0"/>
    <s v=""/>
    <b v="0"/>
    <s v="en"/>
    <m/>
    <s v=""/>
    <b v="0"/>
    <n v="2"/>
    <s v="1138152675651018752"/>
    <s v="Twitter for iPad"/>
    <b v="0"/>
    <s v="1138152675651018752"/>
    <s v="Tweet"/>
    <n v="0"/>
    <n v="0"/>
    <m/>
    <m/>
    <m/>
    <m/>
    <m/>
    <m/>
    <m/>
    <m/>
    <n v="1"/>
    <s v="7"/>
    <s v="7"/>
    <n v="1"/>
    <n v="5.555555555555555"/>
    <n v="0"/>
    <n v="0"/>
    <n v="0"/>
    <n v="0"/>
    <n v="17"/>
    <n v="94.44444444444444"/>
    <n v="18"/>
  </r>
  <r>
    <s v="love_leitrim"/>
    <s v="nhnaireland"/>
    <m/>
    <m/>
    <m/>
    <m/>
    <m/>
    <m/>
    <m/>
    <m/>
    <s v="No"/>
    <n v="15"/>
    <m/>
    <m/>
    <x v="0"/>
    <d v="2019-06-11T09:10:31.000"/>
    <s v="RT @NHNAireland: Today the #climateemergency bill to end #offshoredrilling in Ireland will be debated by the cross-party Dáil committee on…"/>
    <m/>
    <m/>
    <x v="6"/>
    <m/>
    <s v="http://pbs.twimg.com/profile_images/1112315007793094656/uQ1i1cHx_normal.jpg"/>
    <x v="7"/>
    <s v="https://twitter.com/#!/love_leitrim/status/1138372931686477826"/>
    <m/>
    <m/>
    <s v="1138372931686477826"/>
    <m/>
    <b v="0"/>
    <n v="0"/>
    <s v=""/>
    <b v="0"/>
    <s v="en"/>
    <m/>
    <s v=""/>
    <b v="0"/>
    <n v="14"/>
    <s v="1138371466599251969"/>
    <s v="Twitter for Android"/>
    <b v="0"/>
    <s v="1138371466599251969"/>
    <s v="Tweet"/>
    <n v="0"/>
    <n v="0"/>
    <m/>
    <m/>
    <m/>
    <m/>
    <m/>
    <m/>
    <m/>
    <m/>
    <n v="1"/>
    <s v="2"/>
    <s v="2"/>
    <n v="0"/>
    <n v="0"/>
    <n v="0"/>
    <n v="0"/>
    <n v="0"/>
    <n v="0"/>
    <n v="21"/>
    <n v="100"/>
    <n v="21"/>
  </r>
  <r>
    <s v="majorcafan"/>
    <s v="nhnaireland"/>
    <m/>
    <m/>
    <m/>
    <m/>
    <m/>
    <m/>
    <m/>
    <m/>
    <s v="No"/>
    <n v="16"/>
    <m/>
    <m/>
    <x v="0"/>
    <d v="2019-06-11T09:11:03.000"/>
    <s v="RT @NHNAireland: Today the #climateemergency bill to end #offshoredrilling in Ireland will be debated by the cross-party Dáil committee on…"/>
    <m/>
    <m/>
    <x v="6"/>
    <m/>
    <s v="http://pbs.twimg.com/profile_images/1213890179/100_4578_normal.JPG"/>
    <x v="8"/>
    <s v="https://twitter.com/#!/majorcafan/status/1138373065077874689"/>
    <m/>
    <m/>
    <s v="1138373065077874689"/>
    <m/>
    <b v="0"/>
    <n v="0"/>
    <s v=""/>
    <b v="0"/>
    <s v="en"/>
    <m/>
    <s v=""/>
    <b v="0"/>
    <n v="14"/>
    <s v="1138371466599251969"/>
    <s v="Twitter for Android"/>
    <b v="0"/>
    <s v="1138371466599251969"/>
    <s v="Tweet"/>
    <n v="0"/>
    <n v="0"/>
    <m/>
    <m/>
    <m/>
    <m/>
    <m/>
    <m/>
    <m/>
    <m/>
    <n v="1"/>
    <s v="2"/>
    <s v="2"/>
    <n v="0"/>
    <n v="0"/>
    <n v="0"/>
    <n v="0"/>
    <n v="0"/>
    <n v="0"/>
    <n v="21"/>
    <n v="100"/>
    <n v="21"/>
  </r>
  <r>
    <s v="millennium_boy1"/>
    <s v="nhnaireland"/>
    <m/>
    <m/>
    <m/>
    <m/>
    <m/>
    <m/>
    <m/>
    <m/>
    <s v="No"/>
    <n v="17"/>
    <m/>
    <m/>
    <x v="0"/>
    <d v="2019-06-11T09:20:25.000"/>
    <s v="RT @NHNAireland: Today the #climateemergency bill to end #offshoredrilling in Ireland will be debated by the cross-party Dáil committee on…"/>
    <m/>
    <m/>
    <x v="6"/>
    <m/>
    <s v="http://pbs.twimg.com/profile_images/1097245466918612992/z9XjNQWZ_normal.jpg"/>
    <x v="9"/>
    <s v="https://twitter.com/#!/millennium_boy1/status/1138375424424235008"/>
    <m/>
    <m/>
    <s v="1138375424424235008"/>
    <m/>
    <b v="0"/>
    <n v="0"/>
    <s v=""/>
    <b v="0"/>
    <s v="en"/>
    <m/>
    <s v=""/>
    <b v="0"/>
    <n v="14"/>
    <s v="1138371466599251969"/>
    <s v="Twitter for iPhone"/>
    <b v="0"/>
    <s v="1138371466599251969"/>
    <s v="Tweet"/>
    <n v="0"/>
    <n v="0"/>
    <m/>
    <m/>
    <m/>
    <m/>
    <m/>
    <m/>
    <m/>
    <m/>
    <n v="1"/>
    <s v="2"/>
    <s v="2"/>
    <n v="0"/>
    <n v="0"/>
    <n v="0"/>
    <n v="0"/>
    <n v="0"/>
    <n v="0"/>
    <n v="21"/>
    <n v="100"/>
    <n v="21"/>
  </r>
  <r>
    <s v="thriftbee"/>
    <s v="nhnaireland"/>
    <m/>
    <m/>
    <m/>
    <m/>
    <m/>
    <m/>
    <m/>
    <m/>
    <s v="No"/>
    <n v="18"/>
    <m/>
    <m/>
    <x v="0"/>
    <d v="2019-06-11T09:48:48.000"/>
    <s v="RT @NHNAireland: Today the #climateemergency bill to end #offshoredrilling in Ireland will be debated by the cross-party Dáil committee on…"/>
    <m/>
    <m/>
    <x v="6"/>
    <m/>
    <s v="http://pbs.twimg.com/profile_images/2486591340/rzoz5up6z9qvhvr43gks_normal.jpeg"/>
    <x v="10"/>
    <s v="https://twitter.com/#!/thriftbee/status/1138382564283047936"/>
    <m/>
    <m/>
    <s v="1138382564283047936"/>
    <m/>
    <b v="0"/>
    <n v="0"/>
    <s v=""/>
    <b v="0"/>
    <s v="en"/>
    <m/>
    <s v=""/>
    <b v="0"/>
    <n v="14"/>
    <s v="1138371466599251969"/>
    <s v="Twitter for Android"/>
    <b v="0"/>
    <s v="1138371466599251969"/>
    <s v="Tweet"/>
    <n v="0"/>
    <n v="0"/>
    <m/>
    <m/>
    <m/>
    <m/>
    <m/>
    <m/>
    <m/>
    <m/>
    <n v="1"/>
    <s v="2"/>
    <s v="2"/>
    <n v="0"/>
    <n v="0"/>
    <n v="0"/>
    <n v="0"/>
    <n v="0"/>
    <n v="0"/>
    <n v="21"/>
    <n v="100"/>
    <n v="21"/>
  </r>
  <r>
    <s v="younggreens"/>
    <s v="nhnaireland"/>
    <m/>
    <m/>
    <m/>
    <m/>
    <m/>
    <m/>
    <m/>
    <m/>
    <s v="No"/>
    <n v="19"/>
    <m/>
    <m/>
    <x v="0"/>
    <d v="2019-06-11T10:04:18.000"/>
    <s v="RT @NHNAireland: Today the #climateemergency bill to end #offshoredrilling in Ireland will be debated by the cross-party Dáil committee on…"/>
    <m/>
    <m/>
    <x v="6"/>
    <m/>
    <s v="http://pbs.twimg.com/profile_images/1089616824289935360/YoEjXRR4_normal.jpg"/>
    <x v="11"/>
    <s v="https://twitter.com/#!/younggreens/status/1138386464700620801"/>
    <m/>
    <m/>
    <s v="1138386464700620801"/>
    <m/>
    <b v="0"/>
    <n v="0"/>
    <s v=""/>
    <b v="0"/>
    <s v="en"/>
    <m/>
    <s v=""/>
    <b v="0"/>
    <n v="14"/>
    <s v="1138371466599251969"/>
    <s v="Twitter for Android"/>
    <b v="0"/>
    <s v="1138371466599251969"/>
    <s v="Tweet"/>
    <n v="0"/>
    <n v="0"/>
    <m/>
    <m/>
    <m/>
    <m/>
    <m/>
    <m/>
    <m/>
    <m/>
    <n v="1"/>
    <s v="2"/>
    <s v="2"/>
    <n v="0"/>
    <n v="0"/>
    <n v="0"/>
    <n v="0"/>
    <n v="0"/>
    <n v="0"/>
    <n v="21"/>
    <n v="100"/>
    <n v="21"/>
  </r>
  <r>
    <s v="davewalshphoto"/>
    <s v="nhnaireland"/>
    <m/>
    <m/>
    <m/>
    <m/>
    <m/>
    <m/>
    <m/>
    <m/>
    <s v="No"/>
    <n v="20"/>
    <m/>
    <m/>
    <x v="0"/>
    <d v="2019-06-11T10:27:37.000"/>
    <s v="RT @NHNAireland: Today the #climateemergency bill to end #offshoredrilling in Ireland will be debated by the cross-party Dáil committee on…"/>
    <m/>
    <m/>
    <x v="6"/>
    <m/>
    <s v="http://pbs.twimg.com/profile_images/1003997150550855680/v1lp5h4o_normal.jpg"/>
    <x v="12"/>
    <s v="https://twitter.com/#!/davewalshphoto/status/1138392332481564672"/>
    <m/>
    <m/>
    <s v="1138392332481564672"/>
    <m/>
    <b v="0"/>
    <n v="0"/>
    <s v=""/>
    <b v="0"/>
    <s v="en"/>
    <m/>
    <s v=""/>
    <b v="0"/>
    <n v="14"/>
    <s v="1138371466599251969"/>
    <s v="Twitter Web Client"/>
    <b v="0"/>
    <s v="1138371466599251969"/>
    <s v="Tweet"/>
    <n v="0"/>
    <n v="0"/>
    <m/>
    <m/>
    <m/>
    <m/>
    <m/>
    <m/>
    <m/>
    <m/>
    <n v="1"/>
    <s v="2"/>
    <s v="2"/>
    <n v="0"/>
    <n v="0"/>
    <n v="0"/>
    <n v="0"/>
    <n v="0"/>
    <n v="0"/>
    <n v="21"/>
    <n v="100"/>
    <n v="21"/>
  </r>
  <r>
    <s v="eamonderry"/>
    <s v="nhnaireland"/>
    <m/>
    <m/>
    <m/>
    <m/>
    <m/>
    <m/>
    <m/>
    <m/>
    <s v="No"/>
    <n v="21"/>
    <m/>
    <m/>
    <x v="0"/>
    <d v="2019-06-11T10:42:35.000"/>
    <s v="RT @NHNAireland: Today the #climateemergency bill to end #offshoredrilling in Ireland will be debated by the cross-party Dáil committee on…"/>
    <m/>
    <m/>
    <x v="6"/>
    <m/>
    <s v="http://pbs.twimg.com/profile_images/474858073824043008/L0mTsV6K_normal.jpeg"/>
    <x v="13"/>
    <s v="https://twitter.com/#!/eamonderry/status/1138396102816927744"/>
    <m/>
    <m/>
    <s v="1138396102816927744"/>
    <m/>
    <b v="0"/>
    <n v="0"/>
    <s v=""/>
    <b v="0"/>
    <s v="en"/>
    <m/>
    <s v=""/>
    <b v="0"/>
    <n v="14"/>
    <s v="1138371466599251969"/>
    <s v="Twitter Web Client"/>
    <b v="0"/>
    <s v="1138371466599251969"/>
    <s v="Tweet"/>
    <n v="0"/>
    <n v="0"/>
    <m/>
    <m/>
    <m/>
    <m/>
    <m/>
    <m/>
    <m/>
    <m/>
    <n v="1"/>
    <s v="2"/>
    <s v="2"/>
    <n v="0"/>
    <n v="0"/>
    <n v="0"/>
    <n v="0"/>
    <n v="0"/>
    <n v="0"/>
    <n v="21"/>
    <n v="100"/>
    <n v="21"/>
  </r>
  <r>
    <s v="ecoclare"/>
    <s v="nhnaireland"/>
    <m/>
    <m/>
    <m/>
    <m/>
    <m/>
    <m/>
    <m/>
    <m/>
    <s v="No"/>
    <n v="22"/>
    <m/>
    <m/>
    <x v="0"/>
    <d v="2019-06-11T11:05:57.000"/>
    <s v="RT @NHNAireland: Today the #climateemergency bill to end #offshoredrilling in Ireland will be debated by the cross-party Dáil committee on…"/>
    <m/>
    <m/>
    <x v="6"/>
    <m/>
    <s v="http://pbs.twimg.com/profile_images/1107679342845456384/lJ-98xF2_normal.png"/>
    <x v="14"/>
    <s v="https://twitter.com/#!/ecoclare/status/1138401982249623552"/>
    <m/>
    <m/>
    <s v="1138401982249623552"/>
    <m/>
    <b v="0"/>
    <n v="0"/>
    <s v=""/>
    <b v="0"/>
    <s v="en"/>
    <m/>
    <s v=""/>
    <b v="0"/>
    <n v="14"/>
    <s v="1138371466599251969"/>
    <s v="Twitter Web App"/>
    <b v="0"/>
    <s v="1138371466599251969"/>
    <s v="Tweet"/>
    <n v="0"/>
    <n v="0"/>
    <m/>
    <m/>
    <m/>
    <m/>
    <m/>
    <m/>
    <m/>
    <m/>
    <n v="1"/>
    <s v="2"/>
    <s v="2"/>
    <n v="0"/>
    <n v="0"/>
    <n v="0"/>
    <n v="0"/>
    <n v="0"/>
    <n v="0"/>
    <n v="21"/>
    <n v="100"/>
    <n v="21"/>
  </r>
  <r>
    <s v="ginosocialist"/>
    <s v="nhnaireland"/>
    <m/>
    <m/>
    <m/>
    <m/>
    <m/>
    <m/>
    <m/>
    <m/>
    <s v="No"/>
    <n v="23"/>
    <m/>
    <m/>
    <x v="0"/>
    <d v="2019-06-11T11:26:32.000"/>
    <s v="RT @NHNAireland: Today the #climateemergency bill to end #offshoredrilling in Ireland will be debated by the cross-party Dáil committee on…"/>
    <m/>
    <m/>
    <x v="6"/>
    <m/>
    <s v="http://pbs.twimg.com/profile_images/974712320537649152/G-pw2hz5_normal.jpg"/>
    <x v="15"/>
    <s v="https://twitter.com/#!/ginosocialist/status/1138407163221725185"/>
    <m/>
    <m/>
    <s v="1138407163221725185"/>
    <m/>
    <b v="0"/>
    <n v="0"/>
    <s v=""/>
    <b v="0"/>
    <s v="en"/>
    <m/>
    <s v=""/>
    <b v="0"/>
    <n v="14"/>
    <s v="1138371466599251969"/>
    <s v="Twitter for Android"/>
    <b v="0"/>
    <s v="1138371466599251969"/>
    <s v="Tweet"/>
    <n v="0"/>
    <n v="0"/>
    <m/>
    <m/>
    <m/>
    <m/>
    <m/>
    <m/>
    <m/>
    <m/>
    <n v="1"/>
    <s v="2"/>
    <s v="2"/>
    <n v="0"/>
    <n v="0"/>
    <n v="0"/>
    <n v="0"/>
    <n v="0"/>
    <n v="0"/>
    <n v="21"/>
    <n v="100"/>
    <n v="21"/>
  </r>
  <r>
    <s v="pbp_gillian"/>
    <s v="nhnaireland"/>
    <m/>
    <m/>
    <m/>
    <m/>
    <m/>
    <m/>
    <m/>
    <m/>
    <s v="No"/>
    <n v="24"/>
    <m/>
    <m/>
    <x v="0"/>
    <d v="2019-06-11T11:29:35.000"/>
    <s v="RT @NHNAireland: Today the #climateemergency bill to end #offshoredrilling in Ireland will be debated by the cross-party Dáil committee on…"/>
    <m/>
    <m/>
    <x v="6"/>
    <m/>
    <s v="http://pbs.twimg.com/profile_images/1100803616649162753/JZGt4o2A_normal.png"/>
    <x v="16"/>
    <s v="https://twitter.com/#!/pbp_gillian/status/1138407927025475585"/>
    <m/>
    <m/>
    <s v="1138407927025475585"/>
    <m/>
    <b v="0"/>
    <n v="0"/>
    <s v=""/>
    <b v="0"/>
    <s v="en"/>
    <m/>
    <s v=""/>
    <b v="0"/>
    <n v="14"/>
    <s v="1138371466599251969"/>
    <s v="Twitter for Android"/>
    <b v="0"/>
    <s v="1138371466599251969"/>
    <s v="Tweet"/>
    <n v="0"/>
    <n v="0"/>
    <m/>
    <m/>
    <m/>
    <m/>
    <m/>
    <m/>
    <m/>
    <m/>
    <n v="1"/>
    <s v="2"/>
    <s v="2"/>
    <n v="0"/>
    <n v="0"/>
    <n v="0"/>
    <n v="0"/>
    <n v="0"/>
    <n v="0"/>
    <n v="21"/>
    <n v="100"/>
    <n v="21"/>
  </r>
  <r>
    <s v="danny_dullea"/>
    <s v="nhnaireland"/>
    <m/>
    <m/>
    <m/>
    <m/>
    <m/>
    <m/>
    <m/>
    <m/>
    <s v="No"/>
    <n v="25"/>
    <m/>
    <m/>
    <x v="0"/>
    <d v="2019-06-11T13:08:51.000"/>
    <s v="RT @NHNAireland: Today the #climateemergency bill to end #offshoredrilling in Ireland will be debated by the cross-party Dáil committee on…"/>
    <m/>
    <m/>
    <x v="6"/>
    <m/>
    <s v="http://pbs.twimg.com/profile_images/819219582976135168/xNtOPsAz_normal.jpg"/>
    <x v="17"/>
    <s v="https://twitter.com/#!/danny_dullea/status/1138432911324188674"/>
    <m/>
    <m/>
    <s v="1138432911324188674"/>
    <m/>
    <b v="0"/>
    <n v="0"/>
    <s v=""/>
    <b v="0"/>
    <s v="en"/>
    <m/>
    <s v=""/>
    <b v="0"/>
    <n v="14"/>
    <s v="1138371466599251969"/>
    <s v="Twitter Web Client"/>
    <b v="0"/>
    <s v="1138371466599251969"/>
    <s v="Tweet"/>
    <n v="0"/>
    <n v="0"/>
    <m/>
    <m/>
    <m/>
    <m/>
    <m/>
    <m/>
    <m/>
    <m/>
    <n v="1"/>
    <s v="2"/>
    <s v="2"/>
    <n v="0"/>
    <n v="0"/>
    <n v="0"/>
    <n v="0"/>
    <n v="0"/>
    <n v="0"/>
    <n v="21"/>
    <n v="100"/>
    <n v="21"/>
  </r>
  <r>
    <s v="megkuster"/>
    <s v="nhnaireland"/>
    <m/>
    <m/>
    <m/>
    <m/>
    <m/>
    <m/>
    <m/>
    <m/>
    <s v="No"/>
    <n v="26"/>
    <m/>
    <m/>
    <x v="0"/>
    <d v="2019-06-11T13:41:42.000"/>
    <s v="RT @NHNAireland: Today the #climateemergency bill to end #offshoredrilling in Ireland will be debated by the cross-party Dáil committee on…"/>
    <m/>
    <m/>
    <x v="6"/>
    <m/>
    <s v="http://pbs.twimg.com/profile_images/819288505218199554/SytQBVHz_normal.jpg"/>
    <x v="18"/>
    <s v="https://twitter.com/#!/megkuster/status/1138441178972590080"/>
    <m/>
    <m/>
    <s v="1138441178972590080"/>
    <m/>
    <b v="0"/>
    <n v="0"/>
    <s v=""/>
    <b v="0"/>
    <s v="en"/>
    <m/>
    <s v=""/>
    <b v="0"/>
    <n v="14"/>
    <s v="1138371466599251969"/>
    <s v="Twitter Web Client"/>
    <b v="0"/>
    <s v="1138371466599251969"/>
    <s v="Tweet"/>
    <n v="0"/>
    <n v="0"/>
    <m/>
    <m/>
    <m/>
    <m/>
    <m/>
    <m/>
    <m/>
    <m/>
    <n v="1"/>
    <s v="2"/>
    <s v="2"/>
    <n v="0"/>
    <n v="0"/>
    <n v="0"/>
    <n v="0"/>
    <n v="0"/>
    <n v="0"/>
    <n v="21"/>
    <n v="100"/>
    <n v="21"/>
  </r>
  <r>
    <s v="marcineiaoliver"/>
    <s v="marcineiaoliver"/>
    <m/>
    <m/>
    <m/>
    <m/>
    <m/>
    <m/>
    <m/>
    <m/>
    <s v="No"/>
    <n v="27"/>
    <m/>
    <m/>
    <x v="1"/>
    <d v="2019-06-11T14:26:57.000"/>
    <s v="Ah!!! como é bom ver os queridos alunos levando o livro pra ler a bordo._x000a__x000a_._x000a_#offshoredrilling_x000a_#offshore_x000a_#oleoegas _x000a_#marcineiaoliveira _x000a_#marcineiaoliveiraescritora https://t.co/B7aoqbJd6n"/>
    <s v="https://www.instagram.com/p/BykqJUJgJ13/?igshid=bp0l25m2i20d"/>
    <s v="instagram.com"/>
    <x v="7"/>
    <m/>
    <s v="http://pbs.twimg.com/profile_images/988589186742738944/ZTNHSH--_normal.jpg"/>
    <x v="19"/>
    <s v="https://twitter.com/#!/marcineiaoliver/status/1138452565924950016"/>
    <m/>
    <m/>
    <s v="1138452565924950016"/>
    <m/>
    <b v="0"/>
    <n v="0"/>
    <s v=""/>
    <b v="0"/>
    <s v="pt"/>
    <m/>
    <s v=""/>
    <b v="0"/>
    <n v="0"/>
    <s v=""/>
    <s v="Instagram"/>
    <b v="0"/>
    <s v="1138452565924950016"/>
    <s v="Tweet"/>
    <n v="0"/>
    <n v="0"/>
    <m/>
    <m/>
    <m/>
    <m/>
    <m/>
    <m/>
    <m/>
    <m/>
    <n v="1"/>
    <s v="3"/>
    <s v="3"/>
    <n v="0"/>
    <n v="0"/>
    <n v="0"/>
    <n v="0"/>
    <n v="0"/>
    <n v="0"/>
    <n v="20"/>
    <n v="100"/>
    <n v="20"/>
  </r>
  <r>
    <s v="ourocean"/>
    <s v="reprooney"/>
    <m/>
    <m/>
    <m/>
    <m/>
    <m/>
    <m/>
    <m/>
    <m/>
    <s v="No"/>
    <n v="28"/>
    <m/>
    <m/>
    <x v="0"/>
    <d v="2019-05-15T15:33:36.000"/>
    <s v=".@RepRooney’s top priority is extending the moratorium on #OffshoreDrilling in the Eastern Gulf of Mexico. Ocean Conservancy recently endorsed his legislation and several others to protect our ocean from offshore drilling. 🌊✔️ https://t.co/ux156cXVxI"/>
    <m/>
    <m/>
    <x v="8"/>
    <s v="https://pbs.twimg.com/media/D6nk55xWwAIw1M-.jpg"/>
    <s v="https://pbs.twimg.com/media/D6nk55xWwAIw1M-.jpg"/>
    <x v="20"/>
    <s v="https://twitter.com/#!/ourocean/status/1128684867263315969"/>
    <m/>
    <m/>
    <s v="1128684867263315969"/>
    <m/>
    <b v="0"/>
    <n v="25"/>
    <s v=""/>
    <b v="0"/>
    <s v="en"/>
    <m/>
    <s v=""/>
    <b v="0"/>
    <n v="7"/>
    <s v=""/>
    <s v="Hootsuite Inc."/>
    <b v="0"/>
    <s v="1128684867263315969"/>
    <s v="Retweet"/>
    <n v="0"/>
    <n v="0"/>
    <m/>
    <m/>
    <m/>
    <m/>
    <m/>
    <m/>
    <m/>
    <m/>
    <n v="1"/>
    <s v="18"/>
    <s v="18"/>
    <n v="3"/>
    <n v="9.375"/>
    <n v="0"/>
    <n v="0"/>
    <n v="0"/>
    <n v="0"/>
    <n v="29"/>
    <n v="90.625"/>
    <n v="32"/>
  </r>
  <r>
    <s v="path2positive"/>
    <s v="reprooney"/>
    <m/>
    <m/>
    <m/>
    <m/>
    <m/>
    <m/>
    <m/>
    <m/>
    <s v="No"/>
    <n v="29"/>
    <m/>
    <m/>
    <x v="0"/>
    <d v="2019-06-11T14:39:36.000"/>
    <s v="RT @OurOcean: .@RepRooney’s top priority is extending the moratorium on #OffshoreDrilling in the Eastern Gulf of Mexico. Ocean Conservancy…"/>
    <m/>
    <m/>
    <x v="8"/>
    <m/>
    <s v="http://pbs.twimg.com/profile_images/583760121043361792/_WCYWp28_normal.png"/>
    <x v="21"/>
    <s v="https://twitter.com/#!/path2positive/status/1138455747245871104"/>
    <m/>
    <m/>
    <s v="1138455747245871104"/>
    <m/>
    <b v="0"/>
    <n v="0"/>
    <s v=""/>
    <b v="0"/>
    <s v="en"/>
    <m/>
    <s v=""/>
    <b v="0"/>
    <n v="7"/>
    <s v="1128684867263315969"/>
    <s v="Twitter Web Client"/>
    <b v="0"/>
    <s v="1128684867263315969"/>
    <s v="Tweet"/>
    <n v="0"/>
    <n v="0"/>
    <m/>
    <m/>
    <m/>
    <m/>
    <m/>
    <m/>
    <m/>
    <m/>
    <n v="1"/>
    <s v="18"/>
    <s v="18"/>
    <m/>
    <m/>
    <m/>
    <m/>
    <m/>
    <m/>
    <m/>
    <m/>
    <m/>
  </r>
  <r>
    <s v="greentoneenviro"/>
    <s v="greentoneenviro"/>
    <m/>
    <m/>
    <m/>
    <m/>
    <m/>
    <m/>
    <m/>
    <m/>
    <s v="No"/>
    <n v="31"/>
    <m/>
    <m/>
    <x v="1"/>
    <d v="2019-06-11T17:08:10.000"/>
    <s v="#OffShoreDrilling https://t.co/fxTaaGVqjD"/>
    <s v="https://twitter.com/NRDC/status/1138492165347323905"/>
    <s v="twitter.com"/>
    <x v="8"/>
    <m/>
    <s v="http://pbs.twimg.com/profile_images/923218232626044929/PJKe1Ynp_normal.jpg"/>
    <x v="22"/>
    <s v="https://twitter.com/#!/greentoneenviro/status/1138493136915849225"/>
    <m/>
    <m/>
    <s v="1138493136915849225"/>
    <m/>
    <b v="0"/>
    <n v="0"/>
    <s v=""/>
    <b v="1"/>
    <s v="und"/>
    <m/>
    <s v="1138492165347323905"/>
    <b v="0"/>
    <n v="0"/>
    <s v=""/>
    <s v="Twitter Web App"/>
    <b v="0"/>
    <s v="1138493136915849225"/>
    <s v="Tweet"/>
    <n v="0"/>
    <n v="0"/>
    <m/>
    <m/>
    <m/>
    <m/>
    <m/>
    <m/>
    <m/>
    <m/>
    <n v="1"/>
    <s v="3"/>
    <s v="3"/>
    <n v="0"/>
    <n v="0"/>
    <n v="0"/>
    <n v="0"/>
    <n v="0"/>
    <n v="0"/>
    <n v="1"/>
    <n v="100"/>
    <n v="1"/>
  </r>
  <r>
    <s v="pb4p"/>
    <s v="nhnaireland"/>
    <m/>
    <m/>
    <m/>
    <m/>
    <m/>
    <m/>
    <m/>
    <m/>
    <s v="No"/>
    <n v="32"/>
    <m/>
    <m/>
    <x v="0"/>
    <d v="2019-06-11T09:08:31.000"/>
    <s v="RT @NHNAireland: Today the #climateemergency bill to end #offshoredrilling in Ireland will be debated by the cross-party Dáil committee on…"/>
    <m/>
    <m/>
    <x v="6"/>
    <m/>
    <s v="http://pbs.twimg.com/profile_images/1001495083466838017/r81uT-Ac_normal.jpg"/>
    <x v="23"/>
    <s v="https://twitter.com/#!/pb4p/status/1138372429775036418"/>
    <m/>
    <m/>
    <s v="1138372429775036418"/>
    <m/>
    <b v="0"/>
    <n v="0"/>
    <s v=""/>
    <b v="0"/>
    <s v="en"/>
    <m/>
    <s v=""/>
    <b v="0"/>
    <n v="14"/>
    <s v="1138371466599251969"/>
    <s v="Twitter for Android"/>
    <b v="0"/>
    <s v="1138371466599251969"/>
    <s v="Tweet"/>
    <n v="0"/>
    <n v="0"/>
    <m/>
    <m/>
    <m/>
    <m/>
    <m/>
    <m/>
    <m/>
    <m/>
    <n v="2"/>
    <s v="2"/>
    <s v="2"/>
    <n v="0"/>
    <n v="0"/>
    <n v="0"/>
    <n v="0"/>
    <n v="0"/>
    <n v="0"/>
    <n v="21"/>
    <n v="100"/>
    <n v="21"/>
  </r>
  <r>
    <s v="pb4p"/>
    <s v="nhnaireland"/>
    <m/>
    <m/>
    <m/>
    <m/>
    <m/>
    <m/>
    <m/>
    <m/>
    <s v="No"/>
    <n v="33"/>
    <m/>
    <m/>
    <x v="0"/>
    <d v="2019-06-11T18:18:44.000"/>
    <s v="RT @NHNAireland: Big crowd at the Dail this evening to ask the government to pass the #ClimateEmergency bill and ban #offshoredrilling. For…"/>
    <m/>
    <m/>
    <x v="6"/>
    <m/>
    <s v="http://pbs.twimg.com/profile_images/1001495083466838017/r81uT-Ac_normal.jpg"/>
    <x v="24"/>
    <s v="https://twitter.com/#!/pb4p/status/1138510893812203525"/>
    <m/>
    <m/>
    <s v="1138510893812203525"/>
    <m/>
    <b v="0"/>
    <n v="0"/>
    <s v=""/>
    <b v="0"/>
    <s v="en"/>
    <m/>
    <s v=""/>
    <b v="0"/>
    <n v="4"/>
    <s v="1138506182946185216"/>
    <s v="Twitter for Android"/>
    <b v="0"/>
    <s v="1138506182946185216"/>
    <s v="Tweet"/>
    <n v="0"/>
    <n v="0"/>
    <m/>
    <m/>
    <m/>
    <m/>
    <m/>
    <m/>
    <m/>
    <m/>
    <n v="2"/>
    <s v="2"/>
    <s v="2"/>
    <n v="0"/>
    <n v="0"/>
    <n v="0"/>
    <n v="0"/>
    <n v="0"/>
    <n v="0"/>
    <n v="22"/>
    <n v="100"/>
    <n v="22"/>
  </r>
  <r>
    <s v="scc_ireland"/>
    <s v="nhnaireland"/>
    <m/>
    <m/>
    <m/>
    <m/>
    <m/>
    <m/>
    <m/>
    <m/>
    <s v="No"/>
    <n v="34"/>
    <m/>
    <m/>
    <x v="0"/>
    <d v="2019-06-11T18:24:06.000"/>
    <s v="RT @NHNAireland: Big crowd at the Dail this evening to ask the government to pass the #ClimateEmergency bill and ban #offshoredrilling. For…"/>
    <m/>
    <m/>
    <x v="6"/>
    <m/>
    <s v="http://pbs.twimg.com/profile_images/1064845608085798913/8orJwLgA_normal.jpg"/>
    <x v="25"/>
    <s v="https://twitter.com/#!/scc_ireland/status/1138512245430902784"/>
    <m/>
    <m/>
    <s v="1138512245430902784"/>
    <m/>
    <b v="0"/>
    <n v="0"/>
    <s v=""/>
    <b v="0"/>
    <s v="en"/>
    <m/>
    <s v=""/>
    <b v="0"/>
    <n v="4"/>
    <s v="1138506182946185216"/>
    <s v="Twitter for Android"/>
    <b v="0"/>
    <s v="1138506182946185216"/>
    <s v="Tweet"/>
    <n v="0"/>
    <n v="0"/>
    <m/>
    <m/>
    <m/>
    <m/>
    <m/>
    <m/>
    <m/>
    <m/>
    <n v="1"/>
    <s v="2"/>
    <s v="2"/>
    <n v="0"/>
    <n v="0"/>
    <n v="0"/>
    <n v="0"/>
    <n v="0"/>
    <n v="0"/>
    <n v="22"/>
    <n v="100"/>
    <n v="22"/>
  </r>
  <r>
    <s v="nhnaireland"/>
    <s v="nhnaireland"/>
    <m/>
    <m/>
    <m/>
    <m/>
    <m/>
    <m/>
    <m/>
    <m/>
    <s v="No"/>
    <n v="35"/>
    <m/>
    <m/>
    <x v="1"/>
    <d v="2019-06-11T09:04:42.000"/>
    <s v="Today the #climateemergency bill to end #offshoredrilling in Ireland will be debated by the cross-party Dáil committee on climate action. Come to the protest outside the Dáil at 5.30pm and public meeting in Buswells at 6.45pm to show our politicians we want #climateactionnow https://t.co/YbvKxpNVna"/>
    <m/>
    <m/>
    <x v="9"/>
    <s v="https://pbs.twimg.com/media/D8xOuXfXUAAhtaN.png"/>
    <s v="https://pbs.twimg.com/media/D8xOuXfXUAAhtaN.png"/>
    <x v="26"/>
    <s v="https://twitter.com/#!/nhnaireland/status/1138371466599251969"/>
    <m/>
    <m/>
    <s v="1138371466599251969"/>
    <m/>
    <b v="0"/>
    <n v="13"/>
    <s v=""/>
    <b v="0"/>
    <s v="en"/>
    <m/>
    <s v=""/>
    <b v="0"/>
    <n v="14"/>
    <s v=""/>
    <s v="Twitter Web Client"/>
    <b v="0"/>
    <s v="1138371466599251969"/>
    <s v="Tweet"/>
    <n v="0"/>
    <n v="0"/>
    <m/>
    <m/>
    <m/>
    <m/>
    <m/>
    <m/>
    <m/>
    <m/>
    <n v="2"/>
    <s v="2"/>
    <s v="2"/>
    <n v="0"/>
    <n v="0"/>
    <n v="1"/>
    <n v="2.1739130434782608"/>
    <n v="0"/>
    <n v="0"/>
    <n v="45"/>
    <n v="97.82608695652173"/>
    <n v="46"/>
  </r>
  <r>
    <s v="nhnaireland"/>
    <s v="nhnaireland"/>
    <m/>
    <m/>
    <m/>
    <m/>
    <m/>
    <m/>
    <m/>
    <m/>
    <s v="No"/>
    <n v="36"/>
    <m/>
    <m/>
    <x v="1"/>
    <d v="2019-06-11T18:00:01.000"/>
    <s v="Big crowd at the Dail this evening to ask the government to pass the #ClimateEmergency bill and ban #offshoredrilling. For real #ClimateAction we need to #ditchthedrills and #KeepItInTheGround https://t.co/nIkLc6AWTY"/>
    <m/>
    <m/>
    <x v="10"/>
    <s v="https://pbs.twimg.com/media/D8zJSlXXYAAYEx2.jpg"/>
    <s v="https://pbs.twimg.com/media/D8zJSlXXYAAYEx2.jpg"/>
    <x v="27"/>
    <s v="https://twitter.com/#!/nhnaireland/status/1138506182946185216"/>
    <m/>
    <m/>
    <s v="1138506182946185216"/>
    <m/>
    <b v="0"/>
    <n v="12"/>
    <s v=""/>
    <b v="0"/>
    <s v="en"/>
    <m/>
    <s v=""/>
    <b v="0"/>
    <n v="4"/>
    <s v=""/>
    <s v="Twitter for Android"/>
    <b v="0"/>
    <s v="1138506182946185216"/>
    <s v="Tweet"/>
    <n v="0"/>
    <n v="0"/>
    <m/>
    <m/>
    <m/>
    <m/>
    <m/>
    <m/>
    <m/>
    <m/>
    <n v="2"/>
    <s v="2"/>
    <s v="2"/>
    <n v="0"/>
    <n v="0"/>
    <n v="0"/>
    <n v="0"/>
    <n v="0"/>
    <n v="0"/>
    <n v="28"/>
    <n v="100"/>
    <n v="28"/>
  </r>
  <r>
    <s v="seriousclits"/>
    <s v="nhnaireland"/>
    <m/>
    <m/>
    <m/>
    <m/>
    <m/>
    <m/>
    <m/>
    <m/>
    <s v="No"/>
    <n v="37"/>
    <m/>
    <m/>
    <x v="0"/>
    <d v="2019-06-11T19:48:52.000"/>
    <s v="RT @NHNAireland: Big crowd at the Dail this evening to ask the government to pass the #ClimateEmergency bill and ban #offshoredrilling. For…"/>
    <m/>
    <m/>
    <x v="6"/>
    <m/>
    <s v="http://pbs.twimg.com/profile_images/1036492706640474112/BXWKIGhg_normal.jpg"/>
    <x v="28"/>
    <s v="https://twitter.com/#!/seriousclits/status/1138533577388371971"/>
    <m/>
    <m/>
    <s v="1138533577388371971"/>
    <m/>
    <b v="0"/>
    <n v="0"/>
    <s v=""/>
    <b v="0"/>
    <s v="en"/>
    <m/>
    <s v=""/>
    <b v="0"/>
    <n v="4"/>
    <s v="1138506182946185216"/>
    <s v="Twitter for Android"/>
    <b v="0"/>
    <s v="1138506182946185216"/>
    <s v="Tweet"/>
    <n v="0"/>
    <n v="0"/>
    <m/>
    <m/>
    <m/>
    <m/>
    <m/>
    <m/>
    <m/>
    <m/>
    <n v="1"/>
    <s v="2"/>
    <s v="2"/>
    <n v="0"/>
    <n v="0"/>
    <n v="0"/>
    <n v="0"/>
    <n v="0"/>
    <n v="0"/>
    <n v="22"/>
    <n v="100"/>
    <n v="22"/>
  </r>
  <r>
    <s v="jgrandausa"/>
    <s v="jgrandausa"/>
    <m/>
    <m/>
    <m/>
    <m/>
    <m/>
    <m/>
    <m/>
    <m/>
    <s v="No"/>
    <n v="38"/>
    <m/>
    <m/>
    <x v="1"/>
    <d v="2019-06-11T21:09:35.000"/>
    <s v="Shell will invest $397 million and up to 1.3 billion in Mexico's deepwater exploration plans.  _x000a_ https://t.co/fcWZMT75ry #deepwater #energy #oilandgas #offshore #upstream _x000a_#offshoredrilling #shallowanddeepwaterexpo https://t.co/OKxenF5tLo"/>
    <s v="https://lnkd.in/ddyzTRg https://lnkd.in/dE_VcN9"/>
    <s v="lnkd.in lnkd.in"/>
    <x v="11"/>
    <m/>
    <s v="http://pbs.twimg.com/profile_images/1143421020726026240/_dSQ-AQe_normal.jpg"/>
    <x v="29"/>
    <s v="https://twitter.com/#!/jgrandausa/status/1138553891908411393"/>
    <m/>
    <m/>
    <s v="1138553891908411393"/>
    <m/>
    <b v="0"/>
    <n v="4"/>
    <s v=""/>
    <b v="0"/>
    <s v="en"/>
    <m/>
    <s v=""/>
    <b v="0"/>
    <n v="1"/>
    <s v=""/>
    <s v="LinkedIn"/>
    <b v="0"/>
    <s v="1138553891908411393"/>
    <s v="Tweet"/>
    <n v="0"/>
    <n v="0"/>
    <m/>
    <m/>
    <m/>
    <m/>
    <m/>
    <m/>
    <m/>
    <m/>
    <n v="1"/>
    <s v="26"/>
    <s v="26"/>
    <n v="0"/>
    <n v="0"/>
    <n v="0"/>
    <n v="0"/>
    <n v="0"/>
    <n v="0"/>
    <n v="23"/>
    <n v="100"/>
    <n v="23"/>
  </r>
  <r>
    <s v="sdmexicoexpo"/>
    <s v="jgrandausa"/>
    <m/>
    <m/>
    <m/>
    <m/>
    <m/>
    <m/>
    <m/>
    <m/>
    <s v="No"/>
    <n v="39"/>
    <m/>
    <m/>
    <x v="0"/>
    <d v="2019-06-11T21:18:30.000"/>
    <s v="RT @JgrandaUSA: Shell will invest $397 million and up to 1.3 billion in Mexico's deepwater exploration plans.  _x000a_ https://t.co/fcWZMT75ry #d…"/>
    <s v="https://lnkd.in/ddyzTRg"/>
    <s v="lnkd.in"/>
    <x v="12"/>
    <m/>
    <s v="http://pbs.twimg.com/profile_images/1012023812756406273/qfqTMULn_normal.jpg"/>
    <x v="30"/>
    <s v="https://twitter.com/#!/sdmexicoexpo/status/1138556135076708352"/>
    <m/>
    <m/>
    <s v="1138556135076708352"/>
    <m/>
    <b v="0"/>
    <n v="0"/>
    <s v=""/>
    <b v="0"/>
    <s v="en"/>
    <m/>
    <s v=""/>
    <b v="0"/>
    <n v="1"/>
    <s v="1138553891908411393"/>
    <s v="Twitter Web Client"/>
    <b v="0"/>
    <s v="1138553891908411393"/>
    <s v="Tweet"/>
    <n v="0"/>
    <n v="0"/>
    <m/>
    <m/>
    <m/>
    <m/>
    <m/>
    <m/>
    <m/>
    <m/>
    <n v="1"/>
    <s v="26"/>
    <s v="26"/>
    <n v="0"/>
    <n v="0"/>
    <n v="0"/>
    <n v="0"/>
    <n v="0"/>
    <n v="0"/>
    <n v="19"/>
    <n v="100"/>
    <n v="19"/>
  </r>
  <r>
    <s v="cisnerosardura"/>
    <s v="bseegov"/>
    <m/>
    <m/>
    <m/>
    <m/>
    <m/>
    <m/>
    <m/>
    <m/>
    <s v="No"/>
    <n v="41"/>
    <m/>
    <m/>
    <x v="0"/>
    <d v="2019-06-12T00:08:52.000"/>
    <s v="RT @matdanglobal: To improve safety, @BSEEgov launched its #WellControl Rule, requiring real-time monitoring for all future well operations…"/>
    <m/>
    <m/>
    <x v="13"/>
    <m/>
    <s v="http://pbs.twimg.com/profile_images/1044755172143104000/oRbW99t3_normal.jpg"/>
    <x v="31"/>
    <s v="https://twitter.com/#!/cisnerosardura/status/1138599007134113792"/>
    <m/>
    <m/>
    <s v="1138599007134113792"/>
    <m/>
    <b v="0"/>
    <n v="0"/>
    <s v=""/>
    <b v="0"/>
    <s v="en"/>
    <m/>
    <s v=""/>
    <b v="0"/>
    <n v="1"/>
    <s v="1124045308915331078"/>
    <s v="Twitter for Android"/>
    <b v="0"/>
    <s v="1124045308915331078"/>
    <s v="Tweet"/>
    <n v="0"/>
    <n v="0"/>
    <m/>
    <m/>
    <m/>
    <m/>
    <m/>
    <m/>
    <m/>
    <m/>
    <n v="1"/>
    <s v="13"/>
    <s v="13"/>
    <m/>
    <m/>
    <m/>
    <m/>
    <m/>
    <m/>
    <m/>
    <m/>
    <m/>
  </r>
  <r>
    <s v="desderamona"/>
    <s v="desderamona"/>
    <m/>
    <m/>
    <m/>
    <m/>
    <m/>
    <m/>
    <m/>
    <m/>
    <s v="No"/>
    <n v="43"/>
    <m/>
    <m/>
    <x v="1"/>
    <d v="2017-06-19T03:45:05.000"/>
    <s v="Trump #FossilFuel https://t.co/lE3IL9sMhp #KeystoneXL #StreamProtectionRule #DakotaAccess #CleanPowerPlan #AntiquitiesAct #OffshoreDrilling"/>
    <s v="http://grist.org/article/fossil-fuel-giants-poured-millions-into-trumps-inauguration-now-its-paying-off/"/>
    <s v="grist.org"/>
    <x v="14"/>
    <m/>
    <s v="http://pbs.twimg.com/profile_images/1560299985/Portrait_of_Actress_Jeanne_Samary_1877_Renoir_normal.jpg"/>
    <x v="32"/>
    <s v="https://twitter.com/#!/desderamona/status/876646994818850818"/>
    <m/>
    <m/>
    <s v="876646994818850818"/>
    <s v="856887945789411330"/>
    <b v="0"/>
    <n v="5"/>
    <s v="203590668"/>
    <b v="0"/>
    <s v="en"/>
    <m/>
    <s v=""/>
    <b v="0"/>
    <n v="4"/>
    <s v=""/>
    <s v="Twitter for iPhone"/>
    <b v="0"/>
    <s v="856887945789411330"/>
    <s v="Retweet"/>
    <n v="0"/>
    <n v="0"/>
    <m/>
    <m/>
    <m/>
    <m/>
    <m/>
    <m/>
    <m/>
    <m/>
    <n v="1"/>
    <s v="25"/>
    <s v="25"/>
    <n v="1"/>
    <n v="12.5"/>
    <n v="0"/>
    <n v="0"/>
    <n v="0"/>
    <n v="0"/>
    <n v="7"/>
    <n v="87.5"/>
    <n v="8"/>
  </r>
  <r>
    <s v="mickeefl"/>
    <s v="desderamona"/>
    <m/>
    <m/>
    <m/>
    <m/>
    <m/>
    <m/>
    <m/>
    <m/>
    <s v="No"/>
    <n v="44"/>
    <m/>
    <m/>
    <x v="0"/>
    <d v="2019-06-12T17:08:59.000"/>
    <s v="RT @desderamona: Trump #FossilFuel https://t.co/lE3IL9sMhp #KeystoneXL #StreamProtectionRule #DakotaAccess #CleanPowerPlan #AntiquitiesAct…"/>
    <s v="http://grist.org/article/fossil-fuel-giants-poured-millions-into-trumps-inauguration-now-its-paying-off/"/>
    <s v="grist.org"/>
    <x v="15"/>
    <m/>
    <s v="http://pbs.twimg.com/profile_images/988844202917285891/TjHV0yJU_normal.jpg"/>
    <x v="33"/>
    <s v="https://twitter.com/#!/mickeefl/status/1138855731116085254"/>
    <m/>
    <m/>
    <s v="1138855731116085254"/>
    <m/>
    <b v="0"/>
    <n v="0"/>
    <s v=""/>
    <b v="0"/>
    <s v="en"/>
    <m/>
    <s v=""/>
    <b v="0"/>
    <n v="4"/>
    <s v="876646994818850818"/>
    <s v="Twitter for Android"/>
    <b v="0"/>
    <s v="876646994818850818"/>
    <s v="Tweet"/>
    <n v="0"/>
    <n v="0"/>
    <m/>
    <m/>
    <m/>
    <m/>
    <m/>
    <m/>
    <m/>
    <m/>
    <n v="1"/>
    <s v="25"/>
    <s v="25"/>
    <n v="1"/>
    <n v="11.11111111111111"/>
    <n v="0"/>
    <n v="0"/>
    <n v="0"/>
    <n v="0"/>
    <n v="8"/>
    <n v="88.88888888888889"/>
    <n v="9"/>
  </r>
  <r>
    <s v="goodlorde"/>
    <s v="nrdc_af"/>
    <m/>
    <m/>
    <m/>
    <m/>
    <m/>
    <m/>
    <m/>
    <m/>
    <s v="No"/>
    <n v="45"/>
    <m/>
    <m/>
    <x v="0"/>
    <d v="2019-06-12T21:32:22.000"/>
    <s v="RT @NRDC_AF: NRDC's new tool lets you find out if our if your elected leaders are on record opposing #offshoredrilling. And if they aren't…"/>
    <m/>
    <m/>
    <x v="8"/>
    <m/>
    <s v="http://pbs.twimg.com/profile_images/1050378915880062977/_B6M6Fwt_normal.jpg"/>
    <x v="34"/>
    <s v="https://twitter.com/#!/goodlorde/status/1138922010980036608"/>
    <m/>
    <m/>
    <s v="1138922010980036608"/>
    <m/>
    <b v="0"/>
    <n v="0"/>
    <s v=""/>
    <b v="0"/>
    <s v="en"/>
    <m/>
    <s v=""/>
    <b v="0"/>
    <n v="3"/>
    <s v="1138903812557746176"/>
    <s v="Twitter for iPhone"/>
    <b v="0"/>
    <s v="1138903812557746176"/>
    <s v="Tweet"/>
    <n v="0"/>
    <n v="0"/>
    <m/>
    <m/>
    <m/>
    <m/>
    <m/>
    <m/>
    <m/>
    <m/>
    <n v="1"/>
    <s v="10"/>
    <s v="10"/>
    <n v="0"/>
    <n v="0"/>
    <n v="0"/>
    <n v="0"/>
    <n v="0"/>
    <n v="0"/>
    <n v="24"/>
    <n v="100"/>
    <n v="24"/>
  </r>
  <r>
    <s v="adams_alex101"/>
    <s v="nrdc_af"/>
    <m/>
    <m/>
    <m/>
    <m/>
    <m/>
    <m/>
    <m/>
    <m/>
    <s v="No"/>
    <n v="46"/>
    <m/>
    <m/>
    <x v="0"/>
    <d v="2019-06-12T21:58:26.000"/>
    <s v="RT @NRDC_AF: NRDC's new tool lets you find out if our if your elected leaders are on record opposing #offshoredrilling. And if they aren't…"/>
    <m/>
    <m/>
    <x v="8"/>
    <m/>
    <s v="http://pbs.twimg.com/profile_images/505730164286697473/cSQlBKL2_normal.jpeg"/>
    <x v="35"/>
    <s v="https://twitter.com/#!/adams_alex101/status/1138928571005714433"/>
    <m/>
    <m/>
    <s v="1138928571005714433"/>
    <m/>
    <b v="0"/>
    <n v="0"/>
    <s v=""/>
    <b v="0"/>
    <s v="en"/>
    <m/>
    <s v=""/>
    <b v="0"/>
    <n v="3"/>
    <s v="1138903812557746176"/>
    <s v="Twitter Web Client"/>
    <b v="0"/>
    <s v="1138903812557746176"/>
    <s v="Tweet"/>
    <n v="0"/>
    <n v="0"/>
    <m/>
    <m/>
    <m/>
    <m/>
    <m/>
    <m/>
    <m/>
    <m/>
    <n v="1"/>
    <s v="10"/>
    <s v="10"/>
    <n v="0"/>
    <n v="0"/>
    <n v="0"/>
    <n v="0"/>
    <n v="0"/>
    <n v="0"/>
    <n v="24"/>
    <n v="100"/>
    <n v="24"/>
  </r>
  <r>
    <s v="jonbearca"/>
    <s v="nrdc_af"/>
    <m/>
    <m/>
    <m/>
    <m/>
    <m/>
    <m/>
    <m/>
    <m/>
    <s v="No"/>
    <n v="47"/>
    <m/>
    <m/>
    <x v="0"/>
    <d v="2019-06-12T21:59:54.000"/>
    <s v="RT @NRDC_AF: NRDC's new tool lets you find out if our if your elected leaders are on record opposing #offshoredrilling. And if they aren't…"/>
    <m/>
    <m/>
    <x v="8"/>
    <m/>
    <s v="http://pbs.twimg.com/profile_images/1080341111648878592/FWRHPmYt_normal.jpg"/>
    <x v="36"/>
    <s v="https://twitter.com/#!/jonbearca/status/1138928942994190336"/>
    <m/>
    <m/>
    <s v="1138928942994190336"/>
    <m/>
    <b v="0"/>
    <n v="0"/>
    <s v=""/>
    <b v="0"/>
    <s v="en"/>
    <m/>
    <s v=""/>
    <b v="0"/>
    <n v="3"/>
    <s v="1138903812557746176"/>
    <s v="Twitter Web Client"/>
    <b v="0"/>
    <s v="1138903812557746176"/>
    <s v="Tweet"/>
    <n v="0"/>
    <n v="0"/>
    <m/>
    <m/>
    <m/>
    <m/>
    <m/>
    <m/>
    <m/>
    <m/>
    <n v="1"/>
    <s v="10"/>
    <s v="10"/>
    <n v="0"/>
    <n v="0"/>
    <n v="0"/>
    <n v="0"/>
    <n v="0"/>
    <n v="0"/>
    <n v="24"/>
    <n v="100"/>
    <n v="24"/>
  </r>
  <r>
    <s v="marilucflores"/>
    <s v="thankyousurfing"/>
    <m/>
    <m/>
    <m/>
    <m/>
    <m/>
    <m/>
    <m/>
    <m/>
    <s v="No"/>
    <n v="48"/>
    <m/>
    <m/>
    <x v="0"/>
    <d v="2019-06-13T00:45:59.000"/>
    <s v="Stoked to be on 2 panels at this year’s @Surfrider Nat’l Summit! One w/ the amazing @PeteStauffer on #OffshoreDrilling &amp;amp; the other which I will be moderating with my absolute #SocialMedia heroes @tcgreenberg from @wsl and @bradfwells from @thankyousurfing 😆 https://t.co/iOCyQuImca"/>
    <m/>
    <m/>
    <x v="16"/>
    <s v="https://pbs.twimg.com/media/D85v2KUWkAAmXnt.jpg"/>
    <s v="https://pbs.twimg.com/media/D85v2KUWkAAmXnt.jpg"/>
    <x v="37"/>
    <s v="https://twitter.com/#!/marilucflores/status/1138970737157578752"/>
    <m/>
    <m/>
    <s v="1138970737157578752"/>
    <m/>
    <b v="0"/>
    <n v="1"/>
    <s v=""/>
    <b v="0"/>
    <s v="en"/>
    <m/>
    <s v=""/>
    <b v="0"/>
    <n v="0"/>
    <s v=""/>
    <s v="Twitter for iPhone"/>
    <b v="0"/>
    <s v="1138970737157578752"/>
    <s v="Tweet"/>
    <n v="0"/>
    <n v="0"/>
    <m/>
    <m/>
    <m/>
    <m/>
    <m/>
    <m/>
    <m/>
    <m/>
    <n v="1"/>
    <s v="9"/>
    <s v="9"/>
    <m/>
    <m/>
    <m/>
    <m/>
    <m/>
    <m/>
    <m/>
    <m/>
    <m/>
  </r>
  <r>
    <s v="mckinsey"/>
    <s v="mckinsey"/>
    <m/>
    <m/>
    <m/>
    <m/>
    <m/>
    <m/>
    <m/>
    <m/>
    <s v="No"/>
    <n v="54"/>
    <m/>
    <m/>
    <x v="1"/>
    <d v="2019-06-09T19:00:00.000"/>
    <s v="Our perspective on the global offshore-drilling market offers projections to 2035. https://t.co/gKuHlPKjIT #oil #oildriilling #offshoredrilling"/>
    <s v="https://www.mckinsey.com/industries/oil-and-gas/our-insights/offshore-drilling-outlook-to-2035?cid=other-soc-twi-mip-mck-oth-1906--&amp;sid=2392921906&amp;linkId=68746254"/>
    <s v="mckinsey.com"/>
    <x v="1"/>
    <m/>
    <s v="http://pbs.twimg.com/profile_images/1142316455955959808/L-keg1ji_normal.png"/>
    <x v="38"/>
    <s v="https://twitter.com/#!/mckinsey/status/1137796504754753541"/>
    <m/>
    <m/>
    <s v="1137796504754753541"/>
    <m/>
    <b v="0"/>
    <n v="11"/>
    <s v=""/>
    <b v="0"/>
    <s v="en"/>
    <m/>
    <s v=""/>
    <b v="0"/>
    <n v="2"/>
    <s v=""/>
    <s v="Sprinklr"/>
    <b v="0"/>
    <s v="1137796504754753541"/>
    <s v="Retweet"/>
    <n v="0"/>
    <n v="0"/>
    <m/>
    <m/>
    <m/>
    <m/>
    <m/>
    <m/>
    <m/>
    <m/>
    <n v="1"/>
    <s v="24"/>
    <s v="24"/>
    <n v="0"/>
    <n v="0"/>
    <n v="0"/>
    <n v="0"/>
    <n v="0"/>
    <n v="0"/>
    <n v="15"/>
    <n v="100"/>
    <n v="15"/>
  </r>
  <r>
    <s v="abbwana"/>
    <s v="mckinsey"/>
    <m/>
    <m/>
    <m/>
    <m/>
    <m/>
    <m/>
    <m/>
    <m/>
    <s v="No"/>
    <n v="55"/>
    <m/>
    <m/>
    <x v="0"/>
    <d v="2019-06-13T04:43:31.000"/>
    <s v="RT @McKinsey: Our perspective on the global offshore-drilling market offers projections to 2035. https://t.co/gKuHlPKjIT #oil #oildriilling…"/>
    <s v="https://www.mckinsey.com/industries/oil-and-gas/our-insights/offshore-drilling-outlook-to-2035?cid=other-soc-twi-mip-mck-oth-1906--&amp;sid=2392921906&amp;linkId=68746254"/>
    <s v="mckinsey.com"/>
    <x v="17"/>
    <m/>
    <s v="http://pbs.twimg.com/profile_images/1026377172104237056/vwjvF3qI_normal.jpg"/>
    <x v="39"/>
    <s v="https://twitter.com/#!/abbwana/status/1139030515321884672"/>
    <m/>
    <m/>
    <s v="1139030515321884672"/>
    <m/>
    <b v="0"/>
    <n v="0"/>
    <s v=""/>
    <b v="0"/>
    <s v="en"/>
    <m/>
    <s v=""/>
    <b v="0"/>
    <n v="2"/>
    <s v="1137796504754753541"/>
    <s v="Twitter for iPhone"/>
    <b v="0"/>
    <s v="1137796504754753541"/>
    <s v="Tweet"/>
    <n v="0"/>
    <n v="0"/>
    <m/>
    <m/>
    <m/>
    <m/>
    <m/>
    <m/>
    <m/>
    <m/>
    <n v="1"/>
    <s v="24"/>
    <s v="24"/>
    <n v="0"/>
    <n v="0"/>
    <n v="0"/>
    <n v="0"/>
    <n v="0"/>
    <n v="0"/>
    <n v="16"/>
    <n v="100"/>
    <n v="16"/>
  </r>
  <r>
    <s v="elisabeast"/>
    <s v="bigjmcc"/>
    <m/>
    <m/>
    <m/>
    <m/>
    <m/>
    <m/>
    <m/>
    <m/>
    <s v="No"/>
    <n v="56"/>
    <m/>
    <m/>
    <x v="0"/>
    <d v="2019-06-13T22:59:03.000"/>
    <s v="RT @BigJMcC: #DoctorShortage_x000a_#HealthcareCrisis_x000a_#NorthernPulp_x000a_#PublicAccounts_x000a_#StockTransport_x000a_#TollHighways_x000a_#QE2_x000a_#StreetChecks_x000a_#AtlanticGold…"/>
    <m/>
    <m/>
    <x v="18"/>
    <m/>
    <s v="http://pbs.twimg.com/profile_images/1141319630524506112/Yvf027yS_normal.png"/>
    <x v="40"/>
    <s v="https://twitter.com/#!/elisabeast/status/1139306215874449410"/>
    <m/>
    <m/>
    <s v="1139306215874449410"/>
    <m/>
    <b v="0"/>
    <n v="0"/>
    <s v=""/>
    <b v="1"/>
    <s v="und"/>
    <m/>
    <s v="1139197326692630529"/>
    <b v="0"/>
    <n v="4"/>
    <s v="1139305121542803456"/>
    <s v="Twitter Web Client"/>
    <b v="0"/>
    <s v="1139305121542803456"/>
    <s v="Tweet"/>
    <n v="0"/>
    <n v="0"/>
    <m/>
    <m/>
    <m/>
    <m/>
    <m/>
    <m/>
    <m/>
    <m/>
    <n v="1"/>
    <s v="4"/>
    <s v="4"/>
    <n v="0"/>
    <n v="0"/>
    <n v="0"/>
    <n v="0"/>
    <n v="0"/>
    <n v="0"/>
    <n v="11"/>
    <n v="100"/>
    <n v="11"/>
  </r>
  <r>
    <s v="mahonebaymyers"/>
    <s v="bigjmcc"/>
    <m/>
    <m/>
    <m/>
    <m/>
    <m/>
    <m/>
    <m/>
    <m/>
    <s v="No"/>
    <n v="57"/>
    <m/>
    <m/>
    <x v="0"/>
    <d v="2019-06-13T23:24:56.000"/>
    <s v="RT @BigJMcC: #DoctorShortage_x000a_#HealthcareCrisis_x000a_#NorthernPulp_x000a_#PublicAccounts_x000a_#StockTransport_x000a_#TollHighways_x000a_#QE2_x000a_#StreetChecks_x000a_#AtlanticGold…"/>
    <m/>
    <m/>
    <x v="18"/>
    <m/>
    <s v="http://abs.twimg.com/sticky/default_profile_images/default_profile_normal.png"/>
    <x v="41"/>
    <s v="https://twitter.com/#!/mahonebaymyers/status/1139312729037135873"/>
    <m/>
    <m/>
    <s v="1139312729037135873"/>
    <m/>
    <b v="0"/>
    <n v="0"/>
    <s v=""/>
    <b v="1"/>
    <s v="und"/>
    <m/>
    <s v="1139197326692630529"/>
    <b v="0"/>
    <n v="4"/>
    <s v="1139305121542803456"/>
    <s v="Twitter Web App"/>
    <b v="0"/>
    <s v="1139305121542803456"/>
    <s v="Tweet"/>
    <n v="0"/>
    <n v="0"/>
    <m/>
    <m/>
    <m/>
    <m/>
    <m/>
    <m/>
    <m/>
    <m/>
    <n v="1"/>
    <s v="4"/>
    <s v="4"/>
    <n v="0"/>
    <n v="0"/>
    <n v="0"/>
    <n v="0"/>
    <n v="0"/>
    <n v="0"/>
    <n v="11"/>
    <n v="100"/>
    <n v="11"/>
  </r>
  <r>
    <s v="leomckayjr"/>
    <s v="bigjmcc"/>
    <m/>
    <m/>
    <m/>
    <m/>
    <m/>
    <m/>
    <m/>
    <m/>
    <s v="No"/>
    <n v="58"/>
    <m/>
    <m/>
    <x v="0"/>
    <d v="2019-06-14T10:35:48.000"/>
    <s v="RT @BigJMcC: #DoctorShortage_x000a_#HealthcareCrisis_x000a_#NorthernPulp_x000a_#PublicAccounts_x000a_#StockTransport_x000a_#TollHighways_x000a_#QE2_x000a_#StreetChecks_x000a_#AtlanticGold…"/>
    <m/>
    <m/>
    <x v="18"/>
    <m/>
    <s v="http://pbs.twimg.com/profile_images/1075093493595410432/hS579RCi_normal.jpg"/>
    <x v="42"/>
    <s v="https://twitter.com/#!/leomckayjr/status/1139481558971244544"/>
    <m/>
    <m/>
    <s v="1139481558971244544"/>
    <m/>
    <b v="0"/>
    <n v="0"/>
    <s v=""/>
    <b v="1"/>
    <s v="und"/>
    <m/>
    <s v="1139197326692630529"/>
    <b v="0"/>
    <n v="4"/>
    <s v="1139305121542803456"/>
    <s v="Twitter Web Client"/>
    <b v="0"/>
    <s v="1139305121542803456"/>
    <s v="Tweet"/>
    <n v="0"/>
    <n v="0"/>
    <m/>
    <m/>
    <m/>
    <m/>
    <m/>
    <m/>
    <m/>
    <m/>
    <n v="1"/>
    <s v="4"/>
    <s v="4"/>
    <n v="0"/>
    <n v="0"/>
    <n v="0"/>
    <n v="0"/>
    <n v="0"/>
    <n v="0"/>
    <n v="11"/>
    <n v="100"/>
    <n v="11"/>
  </r>
  <r>
    <s v="murrant_fred"/>
    <s v="bigjmcc"/>
    <m/>
    <m/>
    <m/>
    <m/>
    <m/>
    <m/>
    <m/>
    <m/>
    <s v="No"/>
    <n v="59"/>
    <m/>
    <m/>
    <x v="0"/>
    <d v="2019-06-14T15:58:43.000"/>
    <s v="RT @BigJMcC: #DoctorShortage_x000a_#HealthcareCrisis_x000a_#NorthernPulp_x000a_#PublicAccounts_x000a_#StockTransport_x000a_#TollHighways_x000a_#QE2_x000a_#StreetChecks_x000a_#AtlanticGold…"/>
    <m/>
    <m/>
    <x v="18"/>
    <m/>
    <s v="http://pbs.twimg.com/profile_images/967942406229430272/hmB2Ud0L_normal.jpg"/>
    <x v="43"/>
    <s v="https://twitter.com/#!/murrant_fred/status/1139562822663376896"/>
    <m/>
    <m/>
    <s v="1139562822663376896"/>
    <m/>
    <b v="0"/>
    <n v="0"/>
    <s v=""/>
    <b v="1"/>
    <s v="und"/>
    <m/>
    <s v="1139197326692630529"/>
    <b v="0"/>
    <n v="4"/>
    <s v="1139305121542803456"/>
    <s v="Twitter for iPad"/>
    <b v="0"/>
    <s v="1139305121542803456"/>
    <s v="Tweet"/>
    <n v="0"/>
    <n v="0"/>
    <m/>
    <m/>
    <m/>
    <m/>
    <m/>
    <m/>
    <m/>
    <m/>
    <n v="1"/>
    <s v="4"/>
    <s v="4"/>
    <n v="0"/>
    <n v="0"/>
    <n v="0"/>
    <n v="0"/>
    <n v="0"/>
    <n v="0"/>
    <n v="11"/>
    <n v="100"/>
    <n v="11"/>
  </r>
  <r>
    <s v="aquaterraenergy"/>
    <s v="aquaterraenergy"/>
    <m/>
    <m/>
    <m/>
    <m/>
    <m/>
    <m/>
    <m/>
    <m/>
    <s v="No"/>
    <n v="60"/>
    <m/>
    <m/>
    <x v="1"/>
    <d v="2019-06-14T13:22:46.000"/>
    <s v="What factors are important when desiging high-pressure riser systems? Find out the 4 key things that need to be considered on our recent blog post. Read more here: https://t.co/wp54fTHGOq _x000a__x000a_#riseranalysis #risersystem #offshore #oilandgas #engineer #jackuprig #offshoredrilling"/>
    <s v="https://cgt.bz/23nn7"/>
    <s v="cgt.bz"/>
    <x v="19"/>
    <m/>
    <s v="http://pbs.twimg.com/profile_images/999992732574732288/lhKgG8zq_normal.jpg"/>
    <x v="44"/>
    <s v="https://twitter.com/#!/aquaterraenergy/status/1139523574706900993"/>
    <m/>
    <m/>
    <s v="1139523574706900993"/>
    <m/>
    <b v="0"/>
    <n v="2"/>
    <s v=""/>
    <b v="0"/>
    <s v="en"/>
    <m/>
    <s v=""/>
    <b v="0"/>
    <n v="1"/>
    <s v=""/>
    <s v="Gator Social"/>
    <b v="0"/>
    <s v="1139523574706900993"/>
    <s v="Tweet"/>
    <n v="0"/>
    <n v="0"/>
    <m/>
    <m/>
    <m/>
    <m/>
    <m/>
    <m/>
    <m/>
    <m/>
    <n v="1"/>
    <s v="23"/>
    <s v="23"/>
    <n v="1"/>
    <n v="2.7777777777777777"/>
    <n v="0"/>
    <n v="0"/>
    <n v="0"/>
    <n v="0"/>
    <n v="35"/>
    <n v="97.22222222222223"/>
    <n v="36"/>
  </r>
  <r>
    <s v="craigmain73"/>
    <s v="aquaterraenergy"/>
    <m/>
    <m/>
    <m/>
    <m/>
    <m/>
    <m/>
    <m/>
    <m/>
    <s v="No"/>
    <n v="61"/>
    <m/>
    <m/>
    <x v="0"/>
    <d v="2019-06-14T16:07:36.000"/>
    <s v="RT @AquaterraEnergy: What factors are important when desiging high-pressure riser systems? Find out the 4 key things that need to be consid…"/>
    <m/>
    <m/>
    <x v="12"/>
    <m/>
    <s v="http://pbs.twimg.com/profile_images/1050025879613648896/ATNntfAS_normal.jpg"/>
    <x v="45"/>
    <s v="https://twitter.com/#!/craigmain73/status/1139565056457396224"/>
    <m/>
    <m/>
    <s v="1139565056457396224"/>
    <m/>
    <b v="0"/>
    <n v="0"/>
    <s v=""/>
    <b v="0"/>
    <s v="en"/>
    <m/>
    <s v=""/>
    <b v="0"/>
    <n v="1"/>
    <s v="1139523574706900993"/>
    <s v="Twitter for iPhone"/>
    <b v="0"/>
    <s v="1139523574706900993"/>
    <s v="Tweet"/>
    <n v="0"/>
    <n v="0"/>
    <m/>
    <m/>
    <m/>
    <m/>
    <m/>
    <m/>
    <m/>
    <m/>
    <n v="1"/>
    <s v="23"/>
    <s v="23"/>
    <n v="1"/>
    <n v="4.3478260869565215"/>
    <n v="0"/>
    <n v="0"/>
    <n v="0"/>
    <n v="0"/>
    <n v="22"/>
    <n v="95.65217391304348"/>
    <n v="23"/>
  </r>
  <r>
    <s v="braingymza"/>
    <s v="spectrum1995"/>
    <m/>
    <m/>
    <m/>
    <m/>
    <m/>
    <m/>
    <m/>
    <m/>
    <s v="No"/>
    <n v="62"/>
    <m/>
    <m/>
    <x v="0"/>
    <d v="2019-06-15T06:21:16.000"/>
    <s v="RT @spectrum1995: SISGAIN is leading offshore #software #Development Company. Reduce your cost upto 50% by outsourcing your software and bu…"/>
    <m/>
    <m/>
    <x v="20"/>
    <m/>
    <s v="http://pbs.twimg.com/profile_images/996532834520174592/R0makGIi_normal.jpg"/>
    <x v="46"/>
    <s v="https://twitter.com/#!/braingymza/status/1139779890402811905"/>
    <m/>
    <m/>
    <s v="1139779890402811905"/>
    <m/>
    <b v="0"/>
    <n v="0"/>
    <s v=""/>
    <b v="0"/>
    <s v="en"/>
    <m/>
    <s v=""/>
    <b v="0"/>
    <n v="2"/>
    <s v="1139776914774745088"/>
    <s v="Bot Libre!"/>
    <b v="0"/>
    <s v="1139776914774745088"/>
    <s v="Tweet"/>
    <n v="0"/>
    <n v="0"/>
    <m/>
    <m/>
    <m/>
    <m/>
    <m/>
    <m/>
    <m/>
    <m/>
    <n v="1"/>
    <s v="17"/>
    <s v="17"/>
    <n v="1"/>
    <n v="5"/>
    <n v="0"/>
    <n v="0"/>
    <n v="0"/>
    <n v="0"/>
    <n v="19"/>
    <n v="95"/>
    <n v="20"/>
  </r>
  <r>
    <s v="spectrum1995"/>
    <s v="spectrum1995"/>
    <m/>
    <m/>
    <m/>
    <m/>
    <m/>
    <m/>
    <m/>
    <m/>
    <s v="No"/>
    <n v="63"/>
    <m/>
    <m/>
    <x v="1"/>
    <d v="2019-06-11T12:05:40.000"/>
    <s v="At SISGAIN, we offer offshore #IT services to provide IT #outsourcing solution, offshore outsourcing software development for our global clients. Visit https://t.co/AN4XjogfmK to know more._x000a_#offshore #onshore #seekoffshore #offshorelife #offshoredrilling #consultoroffshore https://t.co/eA5KaWBm66"/>
    <s v="https://sisgain.com/"/>
    <s v="sisgain.com"/>
    <x v="21"/>
    <s v="https://pbs.twimg.com/media/D8x4LCwXsAA5Bh-.jpg"/>
    <s v="https://pbs.twimg.com/media/D8x4LCwXsAA5Bh-.jpg"/>
    <x v="47"/>
    <s v="https://twitter.com/#!/spectrum1995/status/1138417008486363136"/>
    <m/>
    <m/>
    <s v="1138417008486363136"/>
    <m/>
    <b v="0"/>
    <n v="0"/>
    <s v=""/>
    <b v="0"/>
    <s v="en"/>
    <m/>
    <s v=""/>
    <b v="0"/>
    <n v="0"/>
    <s v=""/>
    <s v="Twitter Web Client"/>
    <b v="0"/>
    <s v="1138417008486363136"/>
    <s v="Tweet"/>
    <n v="0"/>
    <n v="0"/>
    <m/>
    <m/>
    <m/>
    <m/>
    <m/>
    <m/>
    <m/>
    <m/>
    <n v="2"/>
    <s v="17"/>
    <s v="17"/>
    <n v="0"/>
    <n v="0"/>
    <n v="0"/>
    <n v="0"/>
    <n v="0"/>
    <n v="0"/>
    <n v="30"/>
    <n v="100"/>
    <n v="30"/>
  </r>
  <r>
    <s v="spectrum1995"/>
    <s v="spectrum1995"/>
    <m/>
    <m/>
    <m/>
    <m/>
    <m/>
    <m/>
    <m/>
    <m/>
    <s v="No"/>
    <n v="64"/>
    <m/>
    <m/>
    <x v="1"/>
    <d v="2019-06-15T06:09:27.000"/>
    <s v="SISGAIN is leading offshore #software #Development Company. Reduce your cost upto 50% by outsourcing your software and business needs. Know more visit https://t.co/AN4XjogfmK_x000a_#offshore #onshore #seekoffshore #offshorelife #offshoredrilling #consultoroffshore https://t.co/GVJGNiWXeU"/>
    <s v="https://sisgain.com/"/>
    <s v="sisgain.com"/>
    <x v="22"/>
    <s v="https://pbs.twimg.com/media/D9FNDRrXkAEBY8p.jpg"/>
    <s v="https://pbs.twimg.com/media/D9FNDRrXkAEBY8p.jpg"/>
    <x v="48"/>
    <s v="https://twitter.com/#!/spectrum1995/status/1139776914774745088"/>
    <m/>
    <m/>
    <s v="1139776914774745088"/>
    <m/>
    <b v="0"/>
    <n v="3"/>
    <s v=""/>
    <b v="0"/>
    <s v="en"/>
    <m/>
    <s v=""/>
    <b v="0"/>
    <n v="2"/>
    <s v=""/>
    <s v="Twitter Web Client"/>
    <b v="0"/>
    <s v="1139776914774745088"/>
    <s v="Tweet"/>
    <n v="0"/>
    <n v="0"/>
    <m/>
    <m/>
    <m/>
    <m/>
    <m/>
    <m/>
    <m/>
    <m/>
    <n v="2"/>
    <s v="17"/>
    <s v="17"/>
    <n v="1"/>
    <n v="3.5714285714285716"/>
    <n v="0"/>
    <n v="0"/>
    <n v="0"/>
    <n v="0"/>
    <n v="27"/>
    <n v="96.42857142857143"/>
    <n v="28"/>
  </r>
  <r>
    <s v="jessica30050419"/>
    <s v="spectrum1995"/>
    <m/>
    <m/>
    <m/>
    <m/>
    <m/>
    <m/>
    <m/>
    <m/>
    <s v="No"/>
    <n v="65"/>
    <m/>
    <m/>
    <x v="0"/>
    <d v="2019-06-15T10:28:50.000"/>
    <s v="RT @spectrum1995: SISGAIN is leading offshore #software #Development Company. Reduce your cost upto 50% by outsourcing your software and bu…"/>
    <m/>
    <m/>
    <x v="20"/>
    <m/>
    <s v="http://pbs.twimg.com/profile_images/1076054771373502464/_7_esilY_normal.jpg"/>
    <x v="49"/>
    <s v="https://twitter.com/#!/jessica30050419/status/1139842190207795200"/>
    <m/>
    <m/>
    <s v="1139842190207795200"/>
    <m/>
    <b v="0"/>
    <n v="0"/>
    <s v=""/>
    <b v="0"/>
    <s v="en"/>
    <m/>
    <s v=""/>
    <b v="0"/>
    <n v="2"/>
    <s v="1139776914774745088"/>
    <s v="Twitter Web Client"/>
    <b v="0"/>
    <s v="1139776914774745088"/>
    <s v="Tweet"/>
    <n v="0"/>
    <n v="0"/>
    <m/>
    <m/>
    <m/>
    <m/>
    <m/>
    <m/>
    <m/>
    <m/>
    <n v="1"/>
    <s v="17"/>
    <s v="17"/>
    <n v="1"/>
    <n v="5"/>
    <n v="0"/>
    <n v="0"/>
    <n v="0"/>
    <n v="0"/>
    <n v="19"/>
    <n v="95"/>
    <n v="20"/>
  </r>
  <r>
    <s v="marion12moore"/>
    <s v="seamusoregan"/>
    <m/>
    <m/>
    <m/>
    <m/>
    <m/>
    <m/>
    <m/>
    <m/>
    <s v="No"/>
    <n v="66"/>
    <m/>
    <m/>
    <x v="0"/>
    <d v="2019-06-15T14:04:25.000"/>
    <s v="RT @BigJMcC: #OffshoreDrilling #nspoli #nlpoli #BillC69 #ClimateEmergency @CNSOPB @CNLOPB @cathmckenna @BernJordanMP @SeamusORegan https://…"/>
    <m/>
    <m/>
    <x v="23"/>
    <m/>
    <s v="http://pbs.twimg.com/profile_images/1131342106256187394/1cmxZBI__normal.jpg"/>
    <x v="50"/>
    <s v="https://twitter.com/#!/marion12moore/status/1139896443689492482"/>
    <m/>
    <m/>
    <s v="1139896443689492482"/>
    <m/>
    <b v="0"/>
    <n v="0"/>
    <s v=""/>
    <b v="1"/>
    <s v="und"/>
    <m/>
    <s v="1139265589439074310"/>
    <b v="0"/>
    <n v="2"/>
    <s v="1139727312721719297"/>
    <s v="Twitter for Android"/>
    <b v="0"/>
    <s v="1139727312721719297"/>
    <s v="Tweet"/>
    <n v="0"/>
    <n v="0"/>
    <m/>
    <m/>
    <m/>
    <m/>
    <m/>
    <m/>
    <m/>
    <m/>
    <n v="1"/>
    <s v="4"/>
    <s v="4"/>
    <m/>
    <m/>
    <m/>
    <m/>
    <m/>
    <m/>
    <m/>
    <m/>
    <m/>
  </r>
  <r>
    <s v="bigjmcc"/>
    <s v="oilgascanada"/>
    <m/>
    <m/>
    <m/>
    <m/>
    <m/>
    <m/>
    <m/>
    <m/>
    <s v="No"/>
    <n v="72"/>
    <m/>
    <m/>
    <x v="0"/>
    <d v="2019-06-15T11:51:40.000"/>
    <s v="#OffshoreDrilling #BigOil #CAPP @OilGasCanada @BernJordanMP _x000a_@SeamusORegan @CNSOPB @CNLOPB https://t.co/uph46zbVAs"/>
    <s v="https://twitter.com/GreenMission/status/1139564054257786880"/>
    <s v="twitter.com"/>
    <x v="24"/>
    <m/>
    <s v="http://pbs.twimg.com/profile_images/1108021730591821824/xlPe3vnL_normal.jpg"/>
    <x v="51"/>
    <s v="https://twitter.com/#!/bigjmcc/status/1139863037655932928"/>
    <m/>
    <m/>
    <s v="1139863037655932928"/>
    <m/>
    <b v="0"/>
    <n v="0"/>
    <s v=""/>
    <b v="1"/>
    <s v="und"/>
    <m/>
    <s v="1139564054257786880"/>
    <b v="0"/>
    <n v="0"/>
    <s v=""/>
    <s v="Twitter Web Client"/>
    <b v="0"/>
    <s v="1139863037655932928"/>
    <s v="Tweet"/>
    <n v="0"/>
    <n v="0"/>
    <m/>
    <m/>
    <m/>
    <m/>
    <m/>
    <m/>
    <m/>
    <m/>
    <n v="1"/>
    <s v="4"/>
    <s v="4"/>
    <n v="0"/>
    <n v="0"/>
    <n v="0"/>
    <n v="0"/>
    <n v="0"/>
    <n v="0"/>
    <n v="8"/>
    <n v="100"/>
    <n v="8"/>
  </r>
  <r>
    <s v="bigjmcc"/>
    <s v="seamusoregan"/>
    <m/>
    <m/>
    <m/>
    <m/>
    <m/>
    <m/>
    <m/>
    <m/>
    <s v="No"/>
    <n v="73"/>
    <m/>
    <m/>
    <x v="0"/>
    <d v="2019-06-15T02:52:21.000"/>
    <s v="#OffshoreDrilling #nspoli #nlpoli #BillC69 #ClimateEmergency @CNSOPB @CNLOPB @cathmckenna @BernJordanMP @SeamusORegan https://t.co/pO3df6jCzF"/>
    <s v="https://twitter.com/ecelaw/status/1139265589439074310"/>
    <s v="twitter.com"/>
    <x v="23"/>
    <m/>
    <s v="http://pbs.twimg.com/profile_images/1108021730591821824/xlPe3vnL_normal.jpg"/>
    <x v="52"/>
    <s v="https://twitter.com/#!/bigjmcc/status/1139727312721719297"/>
    <m/>
    <m/>
    <s v="1139727312721719297"/>
    <m/>
    <b v="0"/>
    <n v="1"/>
    <s v=""/>
    <b v="1"/>
    <s v="und"/>
    <m/>
    <s v="1139265589439074310"/>
    <b v="0"/>
    <n v="2"/>
    <s v=""/>
    <s v="Twitter for iPhone"/>
    <b v="0"/>
    <s v="1139727312721719297"/>
    <s v="Tweet"/>
    <n v="0"/>
    <n v="0"/>
    <s v="-64.237659,43.366298 _x000a_-59.385802,43.366298 _x000a_-59.385802,45.27617 _x000a_-64.237659,45.27617"/>
    <s v="Canada"/>
    <s v="CA"/>
    <s v="Halifax, Nova Scotia"/>
    <s v="5d058f2e9fe1516c"/>
    <s v="Halifax"/>
    <s v="city"/>
    <s v="https://api.twitter.com/1.1/geo/id/5d058f2e9fe1516c.json"/>
    <n v="3"/>
    <s v="4"/>
    <s v="4"/>
    <m/>
    <m/>
    <m/>
    <m/>
    <m/>
    <m/>
    <m/>
    <m/>
    <m/>
  </r>
  <r>
    <s v="bigjmcc"/>
    <s v="seamusoregan"/>
    <m/>
    <m/>
    <m/>
    <m/>
    <m/>
    <m/>
    <m/>
    <m/>
    <s v="No"/>
    <n v="75"/>
    <m/>
    <m/>
    <x v="0"/>
    <d v="2019-06-15T14:33:09.000"/>
    <s v="RT @BigJMcC: #OffshoreDrilling #nspoli #nlpoli #BillC69 #ClimateEmergency @CNSOPB @CNLOPB @cathmckenna @BernJordanMP @SeamusORegan https://…"/>
    <m/>
    <m/>
    <x v="23"/>
    <m/>
    <s v="http://pbs.twimg.com/profile_images/1108021730591821824/xlPe3vnL_normal.jpg"/>
    <x v="53"/>
    <s v="https://twitter.com/#!/bigjmcc/status/1139903676833837056"/>
    <m/>
    <m/>
    <s v="1139903676833837056"/>
    <m/>
    <b v="0"/>
    <n v="0"/>
    <s v=""/>
    <b v="1"/>
    <s v="und"/>
    <m/>
    <s v="1139265589439074310"/>
    <b v="0"/>
    <n v="2"/>
    <s v="1139727312721719297"/>
    <s v="Twitter for iPhone"/>
    <b v="0"/>
    <s v="1139727312721719297"/>
    <s v="Tweet"/>
    <n v="0"/>
    <n v="0"/>
    <m/>
    <m/>
    <m/>
    <m/>
    <m/>
    <m/>
    <m/>
    <m/>
    <n v="3"/>
    <s v="4"/>
    <s v="4"/>
    <m/>
    <m/>
    <m/>
    <m/>
    <m/>
    <m/>
    <m/>
    <m/>
    <m/>
  </r>
  <r>
    <s v="bigjmcc"/>
    <s v="bigjmcc"/>
    <m/>
    <m/>
    <m/>
    <m/>
    <m/>
    <m/>
    <m/>
    <m/>
    <s v="No"/>
    <n v="87"/>
    <m/>
    <m/>
    <x v="1"/>
    <d v="2019-06-13T22:54:42.000"/>
    <s v="#DoctorShortage_x000a_#HealthcareCrisis_x000a_#NorthernPulp_x000a_#PublicAccounts_x000a_#StockTransport_x000a_#TollHighways_x000a_#QE2_x000a_#StreetChecks_x000a_#AtlanticGold_x000a_#ChildPoverty_x000a_#LowWageModel_x000a_#OffshoreDrilling_x000a_#Biomass_x000a_#Clearcutting _x000a_#UnionBashing _x000a_#nspoli https://t.co/Cl9vvuPGFb"/>
    <s v="https://twitter.com/marklaventure/status/1139197326692630529"/>
    <s v="twitter.com"/>
    <x v="25"/>
    <m/>
    <s v="http://pbs.twimg.com/profile_images/1108021730591821824/xlPe3vnL_normal.jpg"/>
    <x v="54"/>
    <s v="https://twitter.com/#!/bigjmcc/status/1139305121542803456"/>
    <m/>
    <m/>
    <s v="1139305121542803456"/>
    <m/>
    <b v="0"/>
    <n v="5"/>
    <s v=""/>
    <b v="1"/>
    <s v="und"/>
    <m/>
    <s v="1139197326692630529"/>
    <b v="0"/>
    <n v="4"/>
    <s v=""/>
    <s v="Twitter for iPhone"/>
    <b v="0"/>
    <s v="1139305121542803456"/>
    <s v="Tweet"/>
    <n v="0"/>
    <n v="0"/>
    <s v="-64.237659,43.366298 _x000a_-59.385802,43.366298 _x000a_-59.385802,45.27617 _x000a_-64.237659,45.27617"/>
    <s v="Canada"/>
    <s v="CA"/>
    <s v="Halifax, Nova Scotia"/>
    <s v="5d058f2e9fe1516c"/>
    <s v="Halifax"/>
    <s v="city"/>
    <s v="https://api.twitter.com/1.1/geo/id/5d058f2e9fe1516c.json"/>
    <n v="2"/>
    <s v="4"/>
    <s v="4"/>
    <n v="0"/>
    <n v="0"/>
    <n v="0"/>
    <n v="0"/>
    <n v="0"/>
    <n v="0"/>
    <n v="16"/>
    <n v="100"/>
    <n v="16"/>
  </r>
  <r>
    <s v="bigjmcc"/>
    <s v="bigjmcc"/>
    <m/>
    <m/>
    <m/>
    <m/>
    <m/>
    <m/>
    <m/>
    <m/>
    <s v="No"/>
    <n v="88"/>
    <m/>
    <m/>
    <x v="1"/>
    <d v="2019-06-15T00:34:25.000"/>
    <s v="RT @BigJMcC: #DoctorShortage_x000a_#HealthcareCrisis_x000a_#NorthernPulp_x000a_#PublicAccounts_x000a_#StockTransport_x000a_#TollHighways_x000a_#QE2_x000a_#StreetChecks_x000a_#AtlanticGold…"/>
    <m/>
    <m/>
    <x v="18"/>
    <m/>
    <s v="http://pbs.twimg.com/profile_images/1108021730591821824/xlPe3vnL_normal.jpg"/>
    <x v="55"/>
    <s v="https://twitter.com/#!/bigjmcc/status/1139692600900771840"/>
    <m/>
    <m/>
    <s v="1139692600900771840"/>
    <m/>
    <b v="0"/>
    <n v="0"/>
    <s v=""/>
    <b v="1"/>
    <s v="und"/>
    <m/>
    <s v="1139197326692630529"/>
    <b v="0"/>
    <n v="6"/>
    <s v="1139305121542803456"/>
    <s v="Twitter for iPhone"/>
    <b v="0"/>
    <s v="1139305121542803456"/>
    <s v="Tweet"/>
    <n v="0"/>
    <n v="0"/>
    <m/>
    <m/>
    <m/>
    <m/>
    <m/>
    <m/>
    <m/>
    <m/>
    <n v="2"/>
    <s v="4"/>
    <s v="4"/>
    <n v="0"/>
    <n v="0"/>
    <n v="0"/>
    <n v="0"/>
    <n v="0"/>
    <n v="0"/>
    <n v="11"/>
    <n v="100"/>
    <n v="11"/>
  </r>
  <r>
    <s v="globalnka"/>
    <s v="globalnka"/>
    <m/>
    <m/>
    <m/>
    <m/>
    <m/>
    <m/>
    <m/>
    <m/>
    <s v="No"/>
    <n v="89"/>
    <m/>
    <m/>
    <x v="1"/>
    <d v="2019-06-16T19:17:03.000"/>
    <s v="Visit our Website to Know More:  https://t.co/HGngTkUJcK _x000a_#barge #freezone #vessel #offshore #ship #oilandgas #sharjah #cable #powercable #salavge #mydubai #abudhabi #offshoredrilling #nka_global #mussafah #rawis #adnac #enoc #dubaiinvestmentpark #oilfield #jebelali https://t.co/uFHriLw5N9"/>
    <s v="https://www.nkaglobal.com/"/>
    <s v="nkaglobal.com"/>
    <x v="26"/>
    <s v="https://pbs.twimg.com/media/D9NK6f4XkAIISEM.jpg"/>
    <s v="https://pbs.twimg.com/media/D9NK6f4XkAIISEM.jpg"/>
    <x v="56"/>
    <s v="https://twitter.com/#!/globalnka/status/1140337509118951425"/>
    <m/>
    <m/>
    <s v="1140337509118951425"/>
    <m/>
    <b v="0"/>
    <n v="1"/>
    <s v=""/>
    <b v="0"/>
    <s v="en"/>
    <m/>
    <s v=""/>
    <b v="0"/>
    <n v="0"/>
    <s v=""/>
    <s v="Twitter for Android"/>
    <b v="0"/>
    <s v="1140337509118951425"/>
    <s v="Tweet"/>
    <n v="0"/>
    <n v="0"/>
    <m/>
    <m/>
    <m/>
    <m/>
    <m/>
    <m/>
    <m/>
    <m/>
    <n v="1"/>
    <s v="3"/>
    <s v="3"/>
    <n v="0"/>
    <n v="0"/>
    <n v="0"/>
    <n v="0"/>
    <n v="0"/>
    <n v="0"/>
    <n v="27"/>
    <n v="100"/>
    <n v="27"/>
  </r>
  <r>
    <s v="bd_cda"/>
    <s v="bd_cda"/>
    <m/>
    <m/>
    <m/>
    <m/>
    <m/>
    <m/>
    <m/>
    <m/>
    <s v="No"/>
    <n v="90"/>
    <m/>
    <m/>
    <x v="1"/>
    <d v="2019-05-16T12:50:15.000"/>
    <s v="Documentary tackles effect of deafening #seismic blasts on whales and other sea life in Nova Scotia’s offshore https://t.co/ufKKKgxlXg _x000a_#nspoli #cdnpoli #OffshoreDrilling #whales #marinelife"/>
    <s v="https://nsadvocate.org/2019/05/14/documentary-tackles-effect-of-deafening-seismic-blasts-on-whales-and-other-sea-life-in-nova-scotias-offshore/"/>
    <s v="nsadvocate.org"/>
    <x v="27"/>
    <m/>
    <s v="http://pbs.twimg.com/profile_images/955235376364273664/HgXXFu-0_normal.jpg"/>
    <x v="57"/>
    <s v="https://twitter.com/#!/bd_cda/status/1129006144624693248"/>
    <m/>
    <m/>
    <s v="1129006144624693248"/>
    <m/>
    <b v="0"/>
    <n v="5"/>
    <s v=""/>
    <b v="0"/>
    <s v="en"/>
    <m/>
    <s v=""/>
    <b v="0"/>
    <n v="4"/>
    <s v=""/>
    <s v="Twitter Web Client"/>
    <b v="0"/>
    <s v="1129006144624693248"/>
    <s v="Retweet"/>
    <n v="0"/>
    <n v="0"/>
    <m/>
    <m/>
    <m/>
    <m/>
    <m/>
    <m/>
    <m/>
    <m/>
    <n v="1"/>
    <s v="22"/>
    <s v="22"/>
    <n v="0"/>
    <n v="0"/>
    <n v="0"/>
    <n v="0"/>
    <n v="0"/>
    <n v="0"/>
    <n v="23"/>
    <n v="100"/>
    <n v="23"/>
  </r>
  <r>
    <s v="350montana"/>
    <s v="bd_cda"/>
    <m/>
    <m/>
    <m/>
    <m/>
    <m/>
    <m/>
    <m/>
    <m/>
    <s v="No"/>
    <n v="91"/>
    <m/>
    <m/>
    <x v="0"/>
    <d v="2019-06-17T03:54:48.000"/>
    <s v="RT @BD_CDA: Documentary tackles effect of deafening #seismic blasts on whales and other sea life in Nova Scotia’s offshore https://t.co/ufK…"/>
    <m/>
    <m/>
    <x v="28"/>
    <m/>
    <s v="http://pbs.twimg.com/profile_images/730720805688987650/kgcGFb_x_normal.jpg"/>
    <x v="58"/>
    <s v="https://twitter.com/#!/350montana/status/1140467806565126145"/>
    <m/>
    <m/>
    <s v="1140467806565126145"/>
    <m/>
    <b v="0"/>
    <n v="0"/>
    <s v=""/>
    <b v="0"/>
    <s v="en"/>
    <m/>
    <s v=""/>
    <b v="0"/>
    <n v="4"/>
    <s v="1129006144624693248"/>
    <s v="Twitter for Android"/>
    <b v="0"/>
    <s v="1129006144624693248"/>
    <s v="Tweet"/>
    <n v="0"/>
    <n v="0"/>
    <m/>
    <m/>
    <m/>
    <m/>
    <m/>
    <m/>
    <m/>
    <m/>
    <n v="1"/>
    <s v="22"/>
    <s v="22"/>
    <n v="0"/>
    <n v="0"/>
    <n v="0"/>
    <n v="0"/>
    <n v="0"/>
    <n v="0"/>
    <n v="20"/>
    <n v="100"/>
    <n v="20"/>
  </r>
  <r>
    <s v="svsmktg"/>
    <s v="svsmktg"/>
    <m/>
    <m/>
    <m/>
    <m/>
    <m/>
    <m/>
    <m/>
    <m/>
    <s v="No"/>
    <n v="92"/>
    <m/>
    <m/>
    <x v="1"/>
    <d v="2019-06-17T10:54:35.000"/>
    <s v="Benefits of a Storacall ST Call Recorder. #offshore #offshorewind #offshoredrilling #offshoreoilandgas #refineryoperations #chemicalindustry #oilindustry #oilfield #oilandgascompanies https://t.co/AfR0TS6Qgl"/>
    <m/>
    <m/>
    <x v="29"/>
    <s v="https://pbs.twimg.com/media/D9Qhf1vXsAY2yvw.jpg"/>
    <s v="https://pbs.twimg.com/media/D9Qhf1vXsAY2yvw.jpg"/>
    <x v="59"/>
    <s v="https://twitter.com/#!/svsmktg/status/1140573448961478659"/>
    <m/>
    <m/>
    <s v="1140573448961478659"/>
    <m/>
    <b v="0"/>
    <n v="0"/>
    <s v=""/>
    <b v="0"/>
    <s v="en"/>
    <m/>
    <s v=""/>
    <b v="0"/>
    <n v="0"/>
    <s v=""/>
    <s v="Twitter Web Client"/>
    <b v="0"/>
    <s v="1140573448961478659"/>
    <s v="Tweet"/>
    <n v="0"/>
    <n v="0"/>
    <m/>
    <m/>
    <m/>
    <m/>
    <m/>
    <m/>
    <m/>
    <m/>
    <n v="1"/>
    <s v="3"/>
    <s v="3"/>
    <n v="1"/>
    <n v="6.25"/>
    <n v="0"/>
    <n v="0"/>
    <n v="0"/>
    <n v="0"/>
    <n v="15"/>
    <n v="93.75"/>
    <n v="16"/>
  </r>
  <r>
    <s v="oceanpinesmd"/>
    <s v="oceanpinesmd"/>
    <m/>
    <m/>
    <m/>
    <m/>
    <m/>
    <m/>
    <m/>
    <m/>
    <s v="No"/>
    <n v="93"/>
    <m/>
    <m/>
    <x v="1"/>
    <d v="2019-06-17T20:21:42.000"/>
    <s v="Ocean Pines Board statement on offshore drilling: https://t.co/AKYiUW9L4b #OPA #OPMD #OceanPines #offshoredrilling https://t.co/YED1Kej9m0"/>
    <s v="https://oceanpines.org/opa-board-statement-on-offshore-drilling/"/>
    <s v="oceanpines.org"/>
    <x v="30"/>
    <s v="https://pbs.twimg.com/media/D9SjSqRWsAsUgEU.jpg"/>
    <s v="https://pbs.twimg.com/media/D9SjSqRWsAsUgEU.jpg"/>
    <x v="60"/>
    <s v="https://twitter.com/#!/oceanpinesmd/status/1140716166077399044"/>
    <m/>
    <m/>
    <s v="1140716166077399044"/>
    <m/>
    <b v="0"/>
    <n v="0"/>
    <s v=""/>
    <b v="0"/>
    <s v="en"/>
    <m/>
    <s v=""/>
    <b v="0"/>
    <n v="0"/>
    <s v=""/>
    <s v="Twitter Web Client"/>
    <b v="0"/>
    <s v="1140716166077399044"/>
    <s v="Tweet"/>
    <n v="0"/>
    <n v="0"/>
    <m/>
    <m/>
    <m/>
    <m/>
    <m/>
    <m/>
    <m/>
    <m/>
    <n v="1"/>
    <s v="3"/>
    <s v="3"/>
    <n v="0"/>
    <n v="0"/>
    <n v="0"/>
    <n v="0"/>
    <n v="0"/>
    <n v="0"/>
    <n v="11"/>
    <n v="100"/>
    <n v="11"/>
  </r>
  <r>
    <s v="scottewen13"/>
    <s v="scottewen13"/>
    <m/>
    <m/>
    <m/>
    <m/>
    <m/>
    <m/>
    <m/>
    <m/>
    <s v="No"/>
    <n v="94"/>
    <m/>
    <m/>
    <x v="1"/>
    <d v="2019-06-18T03:42:34.000"/>
    <s v="We are on our way to our new clients vessel. IOTA  ‘Taking The Training To You’_x000a__x000a_#offshoredrilling #rigging #crane #training #assessments #rescueatheight #banksman #confinedspace https://t.co/oA8rnyGvcE"/>
    <s v="https://lnkd.in/gUzjAgc"/>
    <s v="lnkd.in"/>
    <x v="31"/>
    <m/>
    <s v="http://pbs.twimg.com/profile_images/663002244988731396/WibhK3QN_normal.jpg"/>
    <x v="61"/>
    <s v="https://twitter.com/#!/scottewen13/status/1140827116197388290"/>
    <m/>
    <m/>
    <s v="1140827116197388290"/>
    <m/>
    <b v="0"/>
    <n v="2"/>
    <s v=""/>
    <b v="0"/>
    <s v="en"/>
    <m/>
    <s v=""/>
    <b v="0"/>
    <n v="0"/>
    <s v=""/>
    <s v="LinkedIn"/>
    <b v="0"/>
    <s v="1140827116197388290"/>
    <s v="Tweet"/>
    <n v="0"/>
    <n v="0"/>
    <m/>
    <m/>
    <m/>
    <m/>
    <m/>
    <m/>
    <m/>
    <m/>
    <n v="1"/>
    <s v="3"/>
    <s v="3"/>
    <n v="0"/>
    <n v="0"/>
    <n v="0"/>
    <n v="0"/>
    <n v="0"/>
    <n v="0"/>
    <n v="24"/>
    <n v="100"/>
    <n v="24"/>
  </r>
  <r>
    <s v="johnbro02552835"/>
    <s v="oeg_offshore"/>
    <m/>
    <m/>
    <m/>
    <m/>
    <m/>
    <m/>
    <m/>
    <m/>
    <s v="No"/>
    <n v="95"/>
    <m/>
    <m/>
    <x v="0"/>
    <d v="2019-06-18T08:48:05.000"/>
    <s v="RT @OEG_Offshore: Our fleet of US based cylinder racks are designed to API RP2A &amp;amp; SEPCo OPS 0055 or #DNV271 and are available from stock th…"/>
    <m/>
    <m/>
    <x v="32"/>
    <m/>
    <s v="http://pbs.twimg.com/profile_images/1135002754601160705/NwU6_RtC_normal.jpg"/>
    <x v="62"/>
    <s v="https://twitter.com/#!/johnbro02552835/status/1140904001757753344"/>
    <m/>
    <m/>
    <s v="1140904001757753344"/>
    <m/>
    <b v="0"/>
    <n v="0"/>
    <s v=""/>
    <b v="0"/>
    <s v="en"/>
    <m/>
    <s v=""/>
    <b v="0"/>
    <n v="3"/>
    <s v="1135613436241620992"/>
    <s v="Twitter for Android"/>
    <b v="0"/>
    <s v="1135613436241620992"/>
    <s v="Tweet"/>
    <n v="0"/>
    <n v="0"/>
    <m/>
    <m/>
    <m/>
    <m/>
    <m/>
    <m/>
    <m/>
    <m/>
    <n v="1"/>
    <s v="15"/>
    <s v="15"/>
    <n v="1"/>
    <n v="3.8461538461538463"/>
    <n v="0"/>
    <n v="0"/>
    <n v="0"/>
    <n v="0"/>
    <n v="25"/>
    <n v="96.15384615384616"/>
    <n v="26"/>
  </r>
  <r>
    <s v="melisheath"/>
    <s v="cleanenergyorg"/>
    <m/>
    <m/>
    <m/>
    <m/>
    <m/>
    <m/>
    <m/>
    <m/>
    <s v="No"/>
    <n v="96"/>
    <m/>
    <m/>
    <x v="0"/>
    <d v="2019-06-18T15:25:41.000"/>
    <s v="RT @cleanenergyorg: Every American has the right to enjoy a healthy ocean and clean beaches, but we have to fight to keep them that way, fo…"/>
    <m/>
    <m/>
    <x v="12"/>
    <m/>
    <s v="http://pbs.twimg.com/profile_images/1131323837956657153/0ABUdf_w_normal.jpg"/>
    <x v="63"/>
    <s v="https://twitter.com/#!/melisheath/status/1141004060981649410"/>
    <m/>
    <m/>
    <s v="1141004060981649410"/>
    <m/>
    <b v="0"/>
    <n v="0"/>
    <s v=""/>
    <b v="0"/>
    <s v="en"/>
    <m/>
    <s v=""/>
    <b v="0"/>
    <n v="2"/>
    <s v="1140981958043979776"/>
    <s v="Twitter for Android"/>
    <b v="0"/>
    <s v="1140981958043979776"/>
    <s v="Tweet"/>
    <n v="0"/>
    <n v="0"/>
    <m/>
    <m/>
    <m/>
    <m/>
    <m/>
    <m/>
    <m/>
    <m/>
    <n v="1"/>
    <s v="12"/>
    <s v="12"/>
    <n v="4"/>
    <n v="15.384615384615385"/>
    <n v="0"/>
    <n v="0"/>
    <n v="0"/>
    <n v="0"/>
    <n v="22"/>
    <n v="84.61538461538461"/>
    <n v="26"/>
  </r>
  <r>
    <s v="stratasadvisors"/>
    <s v="stratasadvisors"/>
    <m/>
    <m/>
    <m/>
    <m/>
    <m/>
    <m/>
    <m/>
    <m/>
    <s v="No"/>
    <n v="97"/>
    <m/>
    <m/>
    <x v="1"/>
    <d v="2019-06-18T20:23:02.000"/>
    <s v="https://t.co/pm6aChjd2z  What's shakin' offshore and what might it mean?  Read our May 2019 Offshore Projects Update.  Want more? Subscribe to our Global Upstream Project Analystics Service. #offshore #offshoredrilling #oil #energy #oilandgas #oilgas #energy https://t.co/mfQrb4Nzb3"/>
    <s v="https://okt.to/fYdmcq"/>
    <s v="okt.to"/>
    <x v="33"/>
    <s v="https://pbs.twimg.com/media/D9XtNJkWkAE4tS-.jpg"/>
    <s v="https://pbs.twimg.com/media/D9XtNJkWkAE4tS-.jpg"/>
    <x v="64"/>
    <s v="https://twitter.com/#!/stratasadvisors/status/1141078893127983104"/>
    <m/>
    <m/>
    <s v="1141078893127983104"/>
    <m/>
    <b v="0"/>
    <n v="0"/>
    <s v=""/>
    <b v="0"/>
    <s v="en"/>
    <m/>
    <s v=""/>
    <b v="0"/>
    <n v="1"/>
    <s v=""/>
    <s v="Oktopost"/>
    <b v="0"/>
    <s v="1141078893127983104"/>
    <s v="Tweet"/>
    <n v="0"/>
    <n v="0"/>
    <m/>
    <m/>
    <m/>
    <m/>
    <m/>
    <m/>
    <m/>
    <m/>
    <n v="1"/>
    <s v="21"/>
    <s v="21"/>
    <n v="0"/>
    <n v="0"/>
    <n v="0"/>
    <n v="0"/>
    <n v="0"/>
    <n v="0"/>
    <n v="32"/>
    <n v="100"/>
    <n v="32"/>
  </r>
  <r>
    <s v="lenvermillion"/>
    <s v="stratasadvisors"/>
    <m/>
    <m/>
    <m/>
    <m/>
    <m/>
    <m/>
    <m/>
    <m/>
    <s v="No"/>
    <n v="98"/>
    <m/>
    <m/>
    <x v="0"/>
    <d v="2019-06-18T20:34:48.000"/>
    <s v="RT @StratasAdvisors: https://t.co/pm6aChjd2z  What's shakin' offshore and what might it mean?  Read our May 2019 Offshore Projects Update.…"/>
    <s v="https://okt.to/fYdmcq"/>
    <s v="okt.to"/>
    <x v="12"/>
    <m/>
    <s v="http://pbs.twimg.com/profile_images/1092113397204713472/ngWYChj__normal.jpg"/>
    <x v="65"/>
    <s v="https://twitter.com/#!/lenvermillion/status/1141081852637323270"/>
    <m/>
    <m/>
    <s v="1141081852637323270"/>
    <m/>
    <b v="0"/>
    <n v="0"/>
    <s v=""/>
    <b v="0"/>
    <s v="en"/>
    <m/>
    <s v=""/>
    <b v="0"/>
    <n v="1"/>
    <s v="1141078893127983104"/>
    <s v="Twitter for iPhone"/>
    <b v="0"/>
    <s v="1141078893127983104"/>
    <s v="Tweet"/>
    <n v="0"/>
    <n v="0"/>
    <m/>
    <m/>
    <m/>
    <m/>
    <m/>
    <m/>
    <m/>
    <m/>
    <n v="1"/>
    <s v="21"/>
    <s v="21"/>
    <n v="0"/>
    <n v="0"/>
    <n v="0"/>
    <n v="0"/>
    <n v="0"/>
    <n v="0"/>
    <n v="17"/>
    <n v="100"/>
    <n v="17"/>
  </r>
  <r>
    <s v="spetweets"/>
    <s v="shell"/>
    <m/>
    <m/>
    <m/>
    <m/>
    <m/>
    <m/>
    <m/>
    <m/>
    <s v="No"/>
    <n v="99"/>
    <m/>
    <m/>
    <x v="0"/>
    <d v="2019-06-19T06:30:00.000"/>
    <s v="Although new #wellcontrol regulations may not contain as much detail as prior rules, they do come with clarifications and strings attached. #SPEjpt https://t.co/jKfDeQte5B_x000a__x000a_@shell #transocean_x000a_#deepwaterhorizon #offshore #oilandgas #offshoredrilling"/>
    <s v="https://www.spe.org/en/jpt/jpt-article-detail/?art=5566&amp;utm_source=twitter-spe&amp;utm_medium=social-content&amp;utm_campaign=jpt&amp;utm_content=More%20Tweaks%20Than%20Transformation%20in%20Rewrite%20of%20Well%20Control%20Rules"/>
    <s v="spe.org"/>
    <x v="34"/>
    <m/>
    <s v="http://pbs.twimg.com/profile_images/996767066509033473/dl40Jxcm_normal.jpg"/>
    <x v="66"/>
    <s v="https://twitter.com/#!/spetweets/status/1141231638950621185"/>
    <m/>
    <m/>
    <s v="1141231638950621185"/>
    <m/>
    <b v="0"/>
    <n v="2"/>
    <s v=""/>
    <b v="0"/>
    <s v="en"/>
    <m/>
    <s v=""/>
    <b v="0"/>
    <n v="0"/>
    <s v=""/>
    <s v="Twitter Ads Composer"/>
    <b v="0"/>
    <s v="1141231638950621185"/>
    <s v="Tweet"/>
    <n v="0"/>
    <n v="0"/>
    <m/>
    <m/>
    <m/>
    <m/>
    <m/>
    <m/>
    <m/>
    <m/>
    <n v="1"/>
    <s v="20"/>
    <s v="20"/>
    <n v="0"/>
    <n v="0"/>
    <n v="0"/>
    <n v="0"/>
    <n v="0"/>
    <n v="0"/>
    <n v="28"/>
    <n v="100"/>
    <n v="28"/>
  </r>
  <r>
    <s v="askgro"/>
    <s v="danbacher"/>
    <m/>
    <m/>
    <m/>
    <m/>
    <m/>
    <m/>
    <m/>
    <m/>
    <s v="No"/>
    <n v="100"/>
    <m/>
    <m/>
    <x v="0"/>
    <d v="2019-06-19T23:13:28.000"/>
    <s v="RT @DanBacher: Until &quot;ocean advocates&quot; are willing to discuss how a #BigOil lobbyist captured so-called &quot;marine protection&quot; in SoCal, there…"/>
    <m/>
    <m/>
    <x v="35"/>
    <m/>
    <s v="http://abs.twimg.com/sticky/default_profile_images/default_profile_normal.png"/>
    <x v="67"/>
    <s v="https://twitter.com/#!/askgro/status/1141484168024481793"/>
    <m/>
    <m/>
    <s v="1141484168024481793"/>
    <m/>
    <b v="0"/>
    <n v="0"/>
    <s v=""/>
    <b v="0"/>
    <s v="en"/>
    <m/>
    <s v=""/>
    <b v="0"/>
    <n v="2"/>
    <s v="1141483499947323393"/>
    <s v="Twitter for iPhone"/>
    <b v="0"/>
    <s v="1141483499947323393"/>
    <s v="Tweet"/>
    <n v="0"/>
    <n v="0"/>
    <m/>
    <m/>
    <m/>
    <m/>
    <m/>
    <m/>
    <m/>
    <m/>
    <n v="1"/>
    <s v="6"/>
    <s v="6"/>
    <n v="3"/>
    <n v="14.285714285714286"/>
    <n v="0"/>
    <n v="0"/>
    <n v="0"/>
    <n v="0"/>
    <n v="18"/>
    <n v="85.71428571428571"/>
    <n v="21"/>
  </r>
  <r>
    <s v="laurielitman"/>
    <s v="danbacher"/>
    <m/>
    <m/>
    <m/>
    <m/>
    <m/>
    <m/>
    <m/>
    <m/>
    <s v="No"/>
    <n v="101"/>
    <m/>
    <m/>
    <x v="0"/>
    <d v="2019-06-19T23:28:52.000"/>
    <s v="RT @DanBacher: This is what &quot;green&quot; California's reputation is based - a Big Lie. In fact, state regulators under #JerryBrown approved 21,0…"/>
    <m/>
    <m/>
    <x v="36"/>
    <m/>
    <s v="http://pbs.twimg.com/profile_images/776249184785604608/OugBYEvC_normal.jpg"/>
    <x v="68"/>
    <s v="https://twitter.com/#!/laurielitman/status/1141488045666918400"/>
    <m/>
    <m/>
    <s v="1141488045666918400"/>
    <m/>
    <b v="0"/>
    <n v="0"/>
    <s v=""/>
    <b v="1"/>
    <s v="en"/>
    <m/>
    <s v="1141483630973394944"/>
    <b v="0"/>
    <n v="3"/>
    <s v="1141485029077291009"/>
    <s v="Twitter for iPhone"/>
    <b v="0"/>
    <s v="1141485029077291009"/>
    <s v="Tweet"/>
    <n v="0"/>
    <n v="0"/>
    <m/>
    <m/>
    <m/>
    <m/>
    <m/>
    <m/>
    <m/>
    <m/>
    <n v="1"/>
    <s v="6"/>
    <s v="6"/>
    <n v="1"/>
    <n v="4.545454545454546"/>
    <n v="1"/>
    <n v="4.545454545454546"/>
    <n v="0"/>
    <n v="0"/>
    <n v="20"/>
    <n v="90.9090909090909"/>
    <n v="22"/>
  </r>
  <r>
    <s v="reddpups"/>
    <s v="nrdems"/>
    <m/>
    <m/>
    <m/>
    <m/>
    <m/>
    <m/>
    <m/>
    <m/>
    <s v="No"/>
    <n v="102"/>
    <m/>
    <m/>
    <x v="0"/>
    <d v="2019-06-19T23:59:12.000"/>
    <s v="RT @wildlifeaction: Congress should swiftly enact the bills passed today by @NRDems to protect coastal #wildlife, communities and habitat f…"/>
    <m/>
    <m/>
    <x v="37"/>
    <m/>
    <s v="http://pbs.twimg.com/profile_images/934170907697917952/ksB9X__p_normal.jpg"/>
    <x v="69"/>
    <s v="https://twitter.com/#!/reddpups/status/1141495677492649984"/>
    <m/>
    <m/>
    <s v="1141495677492649984"/>
    <m/>
    <b v="0"/>
    <n v="0"/>
    <s v=""/>
    <b v="0"/>
    <s v="en"/>
    <m/>
    <s v=""/>
    <b v="0"/>
    <n v="6"/>
    <s v="1141493514628489217"/>
    <s v="Twitter Web App"/>
    <b v="0"/>
    <s v="1141493514628489217"/>
    <s v="Tweet"/>
    <n v="0"/>
    <n v="0"/>
    <m/>
    <m/>
    <m/>
    <m/>
    <m/>
    <m/>
    <m/>
    <m/>
    <n v="1"/>
    <s v="8"/>
    <s v="8"/>
    <m/>
    <m/>
    <m/>
    <m/>
    <m/>
    <m/>
    <m/>
    <m/>
    <m/>
  </r>
  <r>
    <s v="11patience"/>
    <s v="nrdems"/>
    <m/>
    <m/>
    <m/>
    <m/>
    <m/>
    <m/>
    <m/>
    <m/>
    <s v="No"/>
    <n v="104"/>
    <m/>
    <m/>
    <x v="0"/>
    <d v="2019-06-20T00:16:52.000"/>
    <s v="RT @wildlifeaction: Congress should swiftly enact the bills passed today by @NRDems to protect coastal #wildlife, communities and habitat f…"/>
    <m/>
    <m/>
    <x v="37"/>
    <m/>
    <s v="http://pbs.twimg.com/profile_images/871521500892864514/LztNJw3u_normal.jpg"/>
    <x v="70"/>
    <s v="https://twitter.com/#!/11patience/status/1141500123156869121"/>
    <m/>
    <m/>
    <s v="1141500123156869121"/>
    <m/>
    <b v="0"/>
    <n v="0"/>
    <s v=""/>
    <b v="0"/>
    <s v="en"/>
    <m/>
    <s v=""/>
    <b v="0"/>
    <n v="6"/>
    <s v="1141493514628489217"/>
    <s v="Twitter Web Client"/>
    <b v="0"/>
    <s v="1141493514628489217"/>
    <s v="Tweet"/>
    <n v="0"/>
    <n v="0"/>
    <m/>
    <m/>
    <m/>
    <m/>
    <m/>
    <m/>
    <m/>
    <m/>
    <n v="1"/>
    <s v="8"/>
    <s v="8"/>
    <m/>
    <m/>
    <m/>
    <m/>
    <m/>
    <m/>
    <m/>
    <m/>
    <m/>
  </r>
  <r>
    <s v="maryjobrooks"/>
    <s v="nrdems"/>
    <m/>
    <m/>
    <m/>
    <m/>
    <m/>
    <m/>
    <m/>
    <m/>
    <s v="No"/>
    <n v="106"/>
    <m/>
    <m/>
    <x v="0"/>
    <d v="2019-06-20T02:43:39.000"/>
    <s v="RT @wildlifeaction: Congress should swiftly enact the bills passed today by @NRDems to protect coastal #wildlife, communities and habitat f…"/>
    <m/>
    <m/>
    <x v="37"/>
    <m/>
    <s v="http://pbs.twimg.com/profile_images/1107052514078121985/vmjW9CiZ_normal.jpg"/>
    <x v="71"/>
    <s v="https://twitter.com/#!/maryjobrooks/status/1141537063591747584"/>
    <m/>
    <m/>
    <s v="1141537063591747584"/>
    <m/>
    <b v="0"/>
    <n v="0"/>
    <s v=""/>
    <b v="0"/>
    <s v="en"/>
    <m/>
    <s v=""/>
    <b v="0"/>
    <n v="6"/>
    <s v="1141493514628489217"/>
    <s v="Twitter for iPhone"/>
    <b v="0"/>
    <s v="1141493514628489217"/>
    <s v="Tweet"/>
    <n v="0"/>
    <n v="0"/>
    <m/>
    <m/>
    <m/>
    <m/>
    <m/>
    <m/>
    <m/>
    <m/>
    <n v="1"/>
    <s v="8"/>
    <s v="8"/>
    <m/>
    <m/>
    <m/>
    <m/>
    <m/>
    <m/>
    <m/>
    <m/>
    <m/>
  </r>
  <r>
    <s v="lisamarieharpe1"/>
    <s v="nrdems"/>
    <m/>
    <m/>
    <m/>
    <m/>
    <m/>
    <m/>
    <m/>
    <m/>
    <s v="No"/>
    <n v="108"/>
    <m/>
    <m/>
    <x v="0"/>
    <d v="2019-06-20T02:48:28.000"/>
    <s v="RT @wildlifeaction: Congress should swiftly enact the bills passed today by @NRDems to protect coastal #wildlife, communities and habitat f…"/>
    <m/>
    <m/>
    <x v="37"/>
    <m/>
    <s v="http://pbs.twimg.com/profile_images/1071969365971623936/Eq9ub3x6_normal.jpg"/>
    <x v="72"/>
    <s v="https://twitter.com/#!/lisamarieharpe1/status/1141538278237200384"/>
    <m/>
    <m/>
    <s v="1141538278237200384"/>
    <m/>
    <b v="0"/>
    <n v="0"/>
    <s v=""/>
    <b v="0"/>
    <s v="en"/>
    <m/>
    <s v=""/>
    <b v="0"/>
    <n v="6"/>
    <s v="1141493514628489217"/>
    <s v="Twitter Web Client"/>
    <b v="0"/>
    <s v="1141493514628489217"/>
    <s v="Tweet"/>
    <n v="0"/>
    <n v="0"/>
    <m/>
    <m/>
    <m/>
    <m/>
    <m/>
    <m/>
    <m/>
    <m/>
    <n v="1"/>
    <s v="8"/>
    <s v="8"/>
    <m/>
    <m/>
    <m/>
    <m/>
    <m/>
    <m/>
    <m/>
    <m/>
    <m/>
  </r>
  <r>
    <s v="wildlifeaction"/>
    <s v="nrdems"/>
    <m/>
    <m/>
    <m/>
    <m/>
    <m/>
    <m/>
    <m/>
    <m/>
    <s v="No"/>
    <n v="110"/>
    <m/>
    <m/>
    <x v="0"/>
    <d v="2019-06-19T23:50:36.000"/>
    <s v="Congress should swiftly enact the bills passed today by @NRDems to protect coastal #wildlife, communities and habitat from catastrophic oil spills  &amp;amp; environmental disasters caused by unfettered #offshoredrilling. https://t.co/18tftb3jeq https://t.co/s0n5W8eG2U"/>
    <s v="https://nwfaction.org/Congress-offshore-drilling"/>
    <s v="nwfaction.org"/>
    <x v="38"/>
    <s v="https://pbs.twimg.com/media/D9dlvKMXkAY6tLL.jpg"/>
    <s v="https://pbs.twimg.com/media/D9dlvKMXkAY6tLL.jpg"/>
    <x v="73"/>
    <s v="https://twitter.com/#!/wildlifeaction/status/1141493514628489217"/>
    <m/>
    <m/>
    <s v="1141493514628489217"/>
    <m/>
    <b v="0"/>
    <n v="10"/>
    <s v=""/>
    <b v="0"/>
    <s v="en"/>
    <m/>
    <s v=""/>
    <b v="0"/>
    <n v="6"/>
    <s v=""/>
    <s v="Twitter Web Client"/>
    <b v="0"/>
    <s v="1141493514628489217"/>
    <s v="Tweet"/>
    <n v="0"/>
    <n v="0"/>
    <m/>
    <m/>
    <m/>
    <m/>
    <m/>
    <m/>
    <m/>
    <m/>
    <n v="1"/>
    <s v="8"/>
    <s v="8"/>
    <n v="2"/>
    <n v="7.142857142857143"/>
    <n v="1"/>
    <n v="3.5714285714285716"/>
    <n v="0"/>
    <n v="0"/>
    <n v="25"/>
    <n v="89.28571428571429"/>
    <n v="28"/>
  </r>
  <r>
    <s v="langfieldjoshua"/>
    <s v="nrdems"/>
    <m/>
    <m/>
    <m/>
    <m/>
    <m/>
    <m/>
    <m/>
    <m/>
    <s v="No"/>
    <n v="111"/>
    <m/>
    <m/>
    <x v="0"/>
    <d v="2019-06-20T03:55:08.000"/>
    <s v="RT @wildlifeaction: Congress should swiftly enact the bills passed today by @NRDems to protect coastal #wildlife, communities and habitat f…"/>
    <m/>
    <m/>
    <x v="37"/>
    <m/>
    <s v="http://pbs.twimg.com/profile_images/1073285439975448576/UciML71Z_normal.jpg"/>
    <x v="74"/>
    <s v="https://twitter.com/#!/langfieldjoshua/status/1141555051602694144"/>
    <m/>
    <m/>
    <s v="1141555051602694144"/>
    <m/>
    <b v="0"/>
    <n v="0"/>
    <s v=""/>
    <b v="0"/>
    <s v="en"/>
    <m/>
    <s v=""/>
    <b v="0"/>
    <n v="6"/>
    <s v="1141493514628489217"/>
    <s v="TweetDeck"/>
    <b v="0"/>
    <s v="1141493514628489217"/>
    <s v="Tweet"/>
    <n v="0"/>
    <n v="0"/>
    <m/>
    <m/>
    <m/>
    <m/>
    <m/>
    <m/>
    <m/>
    <m/>
    <n v="1"/>
    <s v="8"/>
    <s v="8"/>
    <m/>
    <m/>
    <m/>
    <m/>
    <m/>
    <m/>
    <m/>
    <m/>
    <m/>
  </r>
  <r>
    <s v="theshippingguru"/>
    <s v="theshippingguru"/>
    <m/>
    <m/>
    <m/>
    <m/>
    <m/>
    <m/>
    <m/>
    <m/>
    <s v="No"/>
    <n v="113"/>
    <m/>
    <m/>
    <x v="1"/>
    <d v="2019-06-20T06:53:26.000"/>
    <s v="We can offer Jack-Up Rigs and Drillships for sale still at low prices... Market is improving and prices are going up! Time to invest now..._x000a__x000a_ #oilprice #oilandgas #offshoredrilling #offshoreservices #subsea #subseaengineering https://t.co/Y4p1behEXS"/>
    <s v="https://lnkd.in/dJwdq9i"/>
    <s v="lnkd.in"/>
    <x v="39"/>
    <m/>
    <s v="http://pbs.twimg.com/profile_images/640080595771650048/LwcAZQ97_normal.jpg"/>
    <x v="75"/>
    <s v="https://twitter.com/#!/theshippingguru/status/1141599925861519360"/>
    <m/>
    <m/>
    <s v="1141599925861519360"/>
    <m/>
    <b v="0"/>
    <n v="0"/>
    <s v=""/>
    <b v="0"/>
    <s v="en"/>
    <m/>
    <s v=""/>
    <b v="0"/>
    <n v="0"/>
    <s v=""/>
    <s v="LinkedIn"/>
    <b v="0"/>
    <s v="1141599925861519360"/>
    <s v="Tweet"/>
    <n v="0"/>
    <n v="0"/>
    <m/>
    <m/>
    <m/>
    <m/>
    <m/>
    <m/>
    <m/>
    <m/>
    <n v="1"/>
    <s v="3"/>
    <s v="3"/>
    <n v="1"/>
    <n v="3.125"/>
    <n v="0"/>
    <n v="0"/>
    <n v="0"/>
    <n v="0"/>
    <n v="31"/>
    <n v="96.875"/>
    <n v="32"/>
  </r>
  <r>
    <s v="creativegreeniu"/>
    <s v="danbacher"/>
    <m/>
    <m/>
    <m/>
    <m/>
    <m/>
    <m/>
    <m/>
    <m/>
    <s v="No"/>
    <n v="114"/>
    <m/>
    <m/>
    <x v="0"/>
    <d v="2019-06-20T15:21:02.000"/>
    <s v="RT @DanBacher: This is what &quot;green&quot; California's reputation is based - a Big Lie. In fact, state regulators under #JerryBrown approved 21,0…"/>
    <m/>
    <m/>
    <x v="36"/>
    <m/>
    <s v="http://pbs.twimg.com/profile_images/917869485331066880/6wHKyYIR_normal.jpg"/>
    <x v="76"/>
    <s v="https://twitter.com/#!/creativegreeniu/status/1141727666279612416"/>
    <m/>
    <m/>
    <s v="1141727666279612416"/>
    <m/>
    <b v="0"/>
    <n v="0"/>
    <s v=""/>
    <b v="1"/>
    <s v="en"/>
    <m/>
    <s v="1141483630973394944"/>
    <b v="0"/>
    <n v="3"/>
    <s v="1141485029077291009"/>
    <s v="Twitter for iPhone"/>
    <b v="0"/>
    <s v="1141485029077291009"/>
    <s v="Tweet"/>
    <n v="0"/>
    <n v="0"/>
    <m/>
    <m/>
    <m/>
    <m/>
    <m/>
    <m/>
    <m/>
    <m/>
    <n v="1"/>
    <s v="6"/>
    <s v="6"/>
    <n v="1"/>
    <n v="4.545454545454546"/>
    <n v="1"/>
    <n v="4.545454545454546"/>
    <n v="0"/>
    <n v="0"/>
    <n v="20"/>
    <n v="90.9090909090909"/>
    <n v="22"/>
  </r>
  <r>
    <s v="technavio"/>
    <s v="chevron"/>
    <m/>
    <m/>
    <m/>
    <m/>
    <m/>
    <m/>
    <m/>
    <m/>
    <s v="No"/>
    <n v="115"/>
    <m/>
    <m/>
    <x v="0"/>
    <d v="2019-06-19T12:20:04.000"/>
    <s v="Global #oilwell #spacerfluids market is forecast to grow at a CAGR of 6%, the market size will increase by USD 110.96 million by 2023.  Read@ https://t.co/juWPon4igY  _x000a__x000a_@BHGECO @Chevron _x000a__x000a_#onshoredrilling #drillingrigs #oilandgascompanies #offshoredrilling https://t.co/o3UsPRFBBW"/>
    <s v="http://bit.do/eVgXH"/>
    <s v="bit.do"/>
    <x v="40"/>
    <s v="https://pbs.twimg.com/media/D9bIQJgW4AEMhJc.jpg"/>
    <s v="https://pbs.twimg.com/media/D9bIQJgW4AEMhJc.jpg"/>
    <x v="77"/>
    <s v="https://twitter.com/#!/technavio/status/1141319736908795905"/>
    <m/>
    <m/>
    <s v="1141319736908795905"/>
    <m/>
    <b v="0"/>
    <n v="0"/>
    <s v=""/>
    <b v="0"/>
    <s v="en"/>
    <m/>
    <s v=""/>
    <b v="0"/>
    <n v="0"/>
    <s v=""/>
    <s v="Hootsuite Inc."/>
    <b v="0"/>
    <s v="1141319736908795905"/>
    <s v="Tweet"/>
    <n v="0"/>
    <n v="0"/>
    <m/>
    <m/>
    <m/>
    <m/>
    <m/>
    <m/>
    <m/>
    <m/>
    <n v="1"/>
    <s v="11"/>
    <s v="11"/>
    <m/>
    <m/>
    <m/>
    <m/>
    <m/>
    <m/>
    <m/>
    <m/>
    <m/>
  </r>
  <r>
    <s v="technavio"/>
    <s v="vallourec"/>
    <m/>
    <m/>
    <m/>
    <m/>
    <m/>
    <m/>
    <m/>
    <m/>
    <s v="No"/>
    <n v="117"/>
    <m/>
    <m/>
    <x v="0"/>
    <d v="2019-06-19T19:05:06.000"/>
    <s v="Global #landingstring equipment market is forecast to grow at a CAGR of 6%, the market size will increase by USD 315.49 million by 2023._x000a__x000a_Read@ https://t.co/CCaqLFteKG  _x000a__x000a_@NOVGlobal @Vallourec _x000a__x000a_#deepwaterdrilling #subseawell #oilandgascompanies #offshoredrilling https://t.co/5WxtN7naXL"/>
    <s v="http://bit.do/eVmQf"/>
    <s v="bit.do"/>
    <x v="41"/>
    <s v="https://pbs.twimg.com/media/D9ck9JGWkAUyHXf.jpg"/>
    <s v="https://pbs.twimg.com/media/D9ck9JGWkAUyHXf.jpg"/>
    <x v="78"/>
    <s v="https://twitter.com/#!/technavio/status/1141421665517260800"/>
    <m/>
    <m/>
    <s v="1141421665517260800"/>
    <m/>
    <b v="0"/>
    <n v="0"/>
    <s v=""/>
    <b v="0"/>
    <s v="en"/>
    <m/>
    <s v=""/>
    <b v="0"/>
    <n v="0"/>
    <s v=""/>
    <s v="Hootsuite Inc."/>
    <b v="0"/>
    <s v="1141421665517260800"/>
    <s v="Tweet"/>
    <n v="0"/>
    <n v="0"/>
    <m/>
    <m/>
    <m/>
    <m/>
    <m/>
    <m/>
    <m/>
    <m/>
    <n v="1"/>
    <s v="11"/>
    <s v="11"/>
    <m/>
    <m/>
    <m/>
    <m/>
    <m/>
    <m/>
    <m/>
    <m/>
    <m/>
  </r>
  <r>
    <s v="technavio"/>
    <s v="technavio"/>
    <m/>
    <m/>
    <m/>
    <m/>
    <m/>
    <m/>
    <m/>
    <m/>
    <s v="No"/>
    <n v="119"/>
    <m/>
    <m/>
    <x v="1"/>
    <d v="2019-06-20T16:40:06.000"/>
    <s v="The advantages of #drillships over other #offshoredrilling units to positively drive the market. _x000a__x000a_Read@ https://t.co/wuylyUlog8 to understand this market better._x000a__x000a_#deepwaterdrilling  #oilandgasindustry #oilfields #oilandgasdrilling https://t.co/jEeouQBcKb"/>
    <s v="http://bit.do/eUUiw"/>
    <s v="bit.do"/>
    <x v="42"/>
    <s v="https://pbs.twimg.com/media/D9hNW1UWsAM6iNu.jpg"/>
    <s v="https://pbs.twimg.com/media/D9hNW1UWsAM6iNu.jpg"/>
    <x v="79"/>
    <s v="https://twitter.com/#!/technavio/status/1141747562157957120"/>
    <m/>
    <m/>
    <s v="1141747562157957120"/>
    <m/>
    <b v="0"/>
    <n v="0"/>
    <s v=""/>
    <b v="0"/>
    <s v="en"/>
    <m/>
    <s v=""/>
    <b v="0"/>
    <n v="0"/>
    <s v=""/>
    <s v="Hootsuite Inc."/>
    <b v="0"/>
    <s v="1141747562157957120"/>
    <s v="Tweet"/>
    <n v="0"/>
    <n v="0"/>
    <m/>
    <m/>
    <m/>
    <m/>
    <m/>
    <m/>
    <m/>
    <m/>
    <n v="1"/>
    <s v="11"/>
    <s v="11"/>
    <n v="3"/>
    <n v="13.043478260869565"/>
    <n v="0"/>
    <n v="0"/>
    <n v="0"/>
    <n v="0"/>
    <n v="20"/>
    <n v="86.95652173913044"/>
    <n v="23"/>
  </r>
  <r>
    <s v="blondrocker1967"/>
    <s v="blondrocker1967"/>
    <m/>
    <m/>
    <m/>
    <m/>
    <m/>
    <m/>
    <m/>
    <m/>
    <s v="No"/>
    <n v="120"/>
    <m/>
    <m/>
    <x v="1"/>
    <d v="2019-06-20T21:53:50.000"/>
    <s v="President Trump’s offshore drilling plan would open more than 90 percent of our oceans to #offshoredrilling, and it’s time for Congress to ensure this does not happen. Add your name now to #ProtectOurCoast! https://t.co/heoB4vvL9G #ProtectOurSpecies #ProtectOurWorld"/>
    <s v="https://act.oceana.org/page/43838/action/1?ea.tracking.id=twitter&amp;en_chan=tw"/>
    <s v="oceana.org"/>
    <x v="43"/>
    <m/>
    <s v="http://pbs.twimg.com/profile_images/512527814394785792/MQJ46cVq_normal.jpeg"/>
    <x v="80"/>
    <s v="https://twitter.com/#!/blondrocker1967/status/1141826518374440960"/>
    <m/>
    <m/>
    <s v="1141826518374440960"/>
    <m/>
    <b v="0"/>
    <n v="0"/>
    <s v=""/>
    <b v="0"/>
    <s v="en"/>
    <m/>
    <s v=""/>
    <b v="0"/>
    <n v="0"/>
    <s v=""/>
    <s v="Twitter for Android"/>
    <b v="0"/>
    <s v="1141826518374440960"/>
    <s v="Tweet"/>
    <n v="0"/>
    <n v="0"/>
    <s v="-122.163438,38.157928 _x000a_-121.922511,38.157928 _x000a_-121.922511,38.308796 _x000a_-122.163438,38.308796"/>
    <s v="United States"/>
    <s v="US"/>
    <s v="Fairfield, CA"/>
    <s v="6da7626e4e9e26ba"/>
    <s v="Fairfield"/>
    <s v="city"/>
    <s v="https://api.twitter.com/1.1/geo/id/6da7626e4e9e26ba.json"/>
    <n v="1"/>
    <s v="3"/>
    <s v="3"/>
    <n v="1"/>
    <n v="2.7027027027027026"/>
    <n v="0"/>
    <n v="0"/>
    <n v="0"/>
    <n v="0"/>
    <n v="36"/>
    <n v="97.29729729729729"/>
    <n v="37"/>
  </r>
  <r>
    <s v="kevindk82"/>
    <s v="briankempga"/>
    <m/>
    <m/>
    <m/>
    <m/>
    <m/>
    <m/>
    <m/>
    <m/>
    <s v="No"/>
    <n v="121"/>
    <m/>
    <m/>
    <x v="0"/>
    <d v="2019-06-10T00:28:02.000"/>
    <s v="@GovMurphy @GovernorVA @JohnCarneyDE @NC_Governor @henrymcmaster @BrianKempGA @GovRonDeSantis Promoting #offshoredrilling will bring prosperity to help US #takethelead over the 9 nations that lead us. https://t.co/d88uk1VdiD"/>
    <s v="http://benefitof.net/benefits-of-offshore-drilling/"/>
    <s v="benefitof.net"/>
    <x v="44"/>
    <m/>
    <s v="http://pbs.twimg.com/profile_images/822379248056795139/s1sqOXyr_normal.jpg"/>
    <x v="81"/>
    <s v="https://twitter.com/#!/kevindk82/status/1137879058585440257"/>
    <m/>
    <m/>
    <s v="1137879058585440257"/>
    <s v="1137878916637581312"/>
    <b v="0"/>
    <n v="0"/>
    <s v="1895534522"/>
    <b v="0"/>
    <s v="en"/>
    <m/>
    <s v=""/>
    <b v="0"/>
    <n v="0"/>
    <s v=""/>
    <s v="Twitter Web App"/>
    <b v="0"/>
    <s v="1137878916637581312"/>
    <s v="Tweet"/>
    <n v="0"/>
    <n v="0"/>
    <m/>
    <m/>
    <m/>
    <m/>
    <m/>
    <m/>
    <m/>
    <m/>
    <n v="3"/>
    <s v="1"/>
    <s v="1"/>
    <m/>
    <m/>
    <m/>
    <m/>
    <m/>
    <m/>
    <m/>
    <m/>
    <m/>
  </r>
  <r>
    <s v="kevindk82"/>
    <s v="briankempga"/>
    <m/>
    <m/>
    <m/>
    <m/>
    <m/>
    <m/>
    <m/>
    <m/>
    <s v="No"/>
    <n v="122"/>
    <m/>
    <m/>
    <x v="0"/>
    <d v="2019-06-10T21:51:20.000"/>
    <s v="@GovMurphy @GovernorVA @JohnCarneyDE @NC_Governor @henrymcmaster @BrianKempGA @GovRonDeSantis Promoting #offshoredrilling will bring prosperity to help US #takethelead over the 9 nations that lead us. https://t.co/d88uk1VdiD"/>
    <s v="http://benefitof.net/benefits-of-offshore-drilling/"/>
    <s v="benefitof.net"/>
    <x v="44"/>
    <m/>
    <s v="http://pbs.twimg.com/profile_images/822379248056795139/s1sqOXyr_normal.jpg"/>
    <x v="82"/>
    <s v="https://twitter.com/#!/kevindk82/status/1138202009176289281"/>
    <m/>
    <m/>
    <s v="1138202009176289281"/>
    <s v="1138201883162611712"/>
    <b v="0"/>
    <n v="0"/>
    <s v="1895534522"/>
    <b v="0"/>
    <s v="en"/>
    <m/>
    <s v=""/>
    <b v="0"/>
    <n v="0"/>
    <s v=""/>
    <s v="Twitter Web App"/>
    <b v="0"/>
    <s v="1138201883162611712"/>
    <s v="Tweet"/>
    <n v="0"/>
    <n v="0"/>
    <m/>
    <m/>
    <m/>
    <m/>
    <m/>
    <m/>
    <m/>
    <m/>
    <n v="3"/>
    <s v="1"/>
    <s v="1"/>
    <m/>
    <m/>
    <m/>
    <m/>
    <m/>
    <m/>
    <m/>
    <m/>
    <m/>
  </r>
  <r>
    <s v="kevindk82"/>
    <s v="briankempga"/>
    <m/>
    <m/>
    <m/>
    <m/>
    <m/>
    <m/>
    <m/>
    <m/>
    <s v="No"/>
    <n v="123"/>
    <m/>
    <m/>
    <x v="0"/>
    <d v="2019-06-12T21:49:35.000"/>
    <s v="@GovMurphy @GovernorVA @JohnCarneyDE @NC_Governor @henrymcmaster @BrianKempGA @GovRonDeSantis Promoting #offshoredrilling will bring prosperity to help US #takethelead over the 9 nations that lead us. https://t.co/d88uk1VdiD"/>
    <s v="http://benefitof.net/benefits-of-offshore-drilling/"/>
    <s v="benefitof.net"/>
    <x v="44"/>
    <m/>
    <s v="http://pbs.twimg.com/profile_images/822379248056795139/s1sqOXyr_normal.jpg"/>
    <x v="83"/>
    <s v="https://twitter.com/#!/kevindk82/status/1138926346955120643"/>
    <m/>
    <m/>
    <s v="1138926346955120643"/>
    <s v="1138926191858135040"/>
    <b v="0"/>
    <n v="0"/>
    <s v="1895534522"/>
    <b v="0"/>
    <s v="en"/>
    <m/>
    <s v=""/>
    <b v="0"/>
    <n v="0"/>
    <s v=""/>
    <s v="Twitter Web App"/>
    <b v="0"/>
    <s v="1138926191858135040"/>
    <s v="Tweet"/>
    <n v="0"/>
    <n v="0"/>
    <m/>
    <m/>
    <m/>
    <m/>
    <m/>
    <m/>
    <m/>
    <m/>
    <n v="3"/>
    <s v="1"/>
    <s v="1"/>
    <m/>
    <m/>
    <m/>
    <m/>
    <m/>
    <m/>
    <m/>
    <m/>
    <m/>
  </r>
  <r>
    <s v="kevindk82"/>
    <s v="govrondesantis"/>
    <m/>
    <m/>
    <m/>
    <m/>
    <m/>
    <m/>
    <m/>
    <m/>
    <s v="No"/>
    <n v="127"/>
    <m/>
    <m/>
    <x v="0"/>
    <d v="2019-06-15T23:56:45.000"/>
    <s v="@GovMurphy @GovernorVA @JohnCarneyDE @NC_Governor @henrymcmaster @GovKemp @GovRonDeSantis Promoting #offshoredrilling will bring prosperity to help US #takethelead over the 9 nations that lead us. https://t.co/d88uk1VdiD"/>
    <s v="http://benefitof.net/benefits-of-offshore-drilling/"/>
    <s v="benefitof.net"/>
    <x v="44"/>
    <m/>
    <s v="http://pbs.twimg.com/profile_images/822379248056795139/s1sqOXyr_normal.jpg"/>
    <x v="84"/>
    <s v="https://twitter.com/#!/kevindk82/status/1140045511136817152"/>
    <m/>
    <m/>
    <s v="1140045511136817152"/>
    <s v="1140045345101099008"/>
    <b v="0"/>
    <n v="0"/>
    <s v="1895534522"/>
    <b v="0"/>
    <s v="en"/>
    <m/>
    <s v=""/>
    <b v="0"/>
    <n v="0"/>
    <s v=""/>
    <s v="Twitter Web App"/>
    <b v="0"/>
    <s v="1140045345101099008"/>
    <s v="Tweet"/>
    <n v="0"/>
    <n v="0"/>
    <m/>
    <m/>
    <m/>
    <m/>
    <m/>
    <m/>
    <m/>
    <m/>
    <n v="8"/>
    <s v="1"/>
    <s v="1"/>
    <m/>
    <m/>
    <m/>
    <m/>
    <m/>
    <m/>
    <m/>
    <m/>
    <m/>
  </r>
  <r>
    <s v="kevindk82"/>
    <s v="govrondesantis"/>
    <m/>
    <m/>
    <m/>
    <m/>
    <m/>
    <m/>
    <m/>
    <m/>
    <s v="No"/>
    <n v="128"/>
    <m/>
    <m/>
    <x v="0"/>
    <d v="2019-06-16T19:44:17.000"/>
    <s v="@GovMurphy @GovernorVA @JohnCarneyDE @NC_Governor @henrymcmaster @GovKemp @GovRonDeSantis Promoting #offshoredrilling will bring prosperity to help US #takethelead over the 9 nations that lead us. https://t.co/L610SVv35z"/>
    <s v="https://www.api.org/oil-and-natural-gas/energy-primers/offshore"/>
    <s v="api.org"/>
    <x v="44"/>
    <m/>
    <s v="http://pbs.twimg.com/profile_images/822379248056795139/s1sqOXyr_normal.jpg"/>
    <x v="85"/>
    <s v="https://twitter.com/#!/kevindk82/status/1140344363463172097"/>
    <m/>
    <m/>
    <s v="1140344363463172097"/>
    <s v="1140344240880443392"/>
    <b v="0"/>
    <n v="0"/>
    <s v="1895534522"/>
    <b v="0"/>
    <s v="en"/>
    <m/>
    <s v=""/>
    <b v="0"/>
    <n v="0"/>
    <s v=""/>
    <s v="Twitter Web App"/>
    <b v="0"/>
    <s v="1140344240880443392"/>
    <s v="Tweet"/>
    <n v="0"/>
    <n v="0"/>
    <m/>
    <m/>
    <m/>
    <m/>
    <m/>
    <m/>
    <m/>
    <m/>
    <n v="8"/>
    <s v="1"/>
    <s v="1"/>
    <m/>
    <m/>
    <m/>
    <m/>
    <m/>
    <m/>
    <m/>
    <m/>
    <m/>
  </r>
  <r>
    <s v="kevindk82"/>
    <s v="govrondesantis"/>
    <m/>
    <m/>
    <m/>
    <m/>
    <m/>
    <m/>
    <m/>
    <m/>
    <s v="No"/>
    <n v="129"/>
    <m/>
    <m/>
    <x v="0"/>
    <d v="2019-06-17T22:15:26.000"/>
    <s v="@GovMurphy @GovernorVA @JohnCarneyDE @NC_Governor @henrymcmaster @GovKemp @GovRonDeSantis Promoting #offshoredrilling will bring prosperity to help the US #takethelead over the 9 nations that lead us. https://t.co/L610SVv35z"/>
    <s v="https://www.api.org/oil-and-natural-gas/energy-primers/offshore"/>
    <s v="api.org"/>
    <x v="44"/>
    <m/>
    <s v="http://pbs.twimg.com/profile_images/822379248056795139/s1sqOXyr_normal.jpg"/>
    <x v="86"/>
    <s v="https://twitter.com/#!/kevindk82/status/1140744790893576192"/>
    <m/>
    <m/>
    <s v="1140744790893576192"/>
    <s v="1140744574702370816"/>
    <b v="0"/>
    <n v="0"/>
    <s v="1895534522"/>
    <b v="0"/>
    <s v="en"/>
    <m/>
    <s v=""/>
    <b v="0"/>
    <n v="0"/>
    <s v=""/>
    <s v="Twitter Web App"/>
    <b v="0"/>
    <s v="1140744574702370816"/>
    <s v="Tweet"/>
    <n v="0"/>
    <n v="0"/>
    <m/>
    <m/>
    <m/>
    <m/>
    <m/>
    <m/>
    <m/>
    <m/>
    <n v="8"/>
    <s v="1"/>
    <s v="1"/>
    <m/>
    <m/>
    <m/>
    <m/>
    <m/>
    <m/>
    <m/>
    <m/>
    <m/>
  </r>
  <r>
    <s v="kevindk82"/>
    <s v="govrondesantis"/>
    <m/>
    <m/>
    <m/>
    <m/>
    <m/>
    <m/>
    <m/>
    <m/>
    <s v="No"/>
    <n v="130"/>
    <m/>
    <m/>
    <x v="0"/>
    <d v="2019-06-18T21:57:07.000"/>
    <s v="@GovMurphy @GovernorVA @JohnCarneyDE @NC_Governor @henrymcmaster @GovKemp @GovRonDeSantis Promoting #offshoredrilling will bring prosperity to help US #takethelead over the 9 nations that lead us. https://t.co/L610SVv35z"/>
    <s v="https://www.api.org/oil-and-natural-gas/energy-primers/offshore"/>
    <s v="api.org"/>
    <x v="44"/>
    <m/>
    <s v="http://pbs.twimg.com/profile_images/822379248056795139/s1sqOXyr_normal.jpg"/>
    <x v="87"/>
    <s v="https://twitter.com/#!/kevindk82/status/1141102568539660290"/>
    <m/>
    <m/>
    <s v="1141102568539660290"/>
    <s v="1141102426126258178"/>
    <b v="0"/>
    <n v="0"/>
    <s v="1895534522"/>
    <b v="0"/>
    <s v="en"/>
    <m/>
    <s v=""/>
    <b v="0"/>
    <n v="0"/>
    <s v=""/>
    <s v="Twitter Web App"/>
    <b v="0"/>
    <s v="1141102426126258178"/>
    <s v="Tweet"/>
    <n v="0"/>
    <n v="0"/>
    <m/>
    <m/>
    <m/>
    <m/>
    <m/>
    <m/>
    <m/>
    <m/>
    <n v="8"/>
    <s v="1"/>
    <s v="1"/>
    <m/>
    <m/>
    <m/>
    <m/>
    <m/>
    <m/>
    <m/>
    <m/>
    <m/>
  </r>
  <r>
    <s v="kevindk82"/>
    <s v="govrondesantis"/>
    <m/>
    <m/>
    <m/>
    <m/>
    <m/>
    <m/>
    <m/>
    <m/>
    <s v="No"/>
    <n v="131"/>
    <m/>
    <m/>
    <x v="0"/>
    <d v="2019-06-20T22:15:57.000"/>
    <s v="@GovMurphy @GovernorVA @JohnCarneyDE @NC_Governor @henrymcmaster @GovKemp @GovRonDeSantis Promoting #offshoredrilling will bring prosperity to help USA #takethelead over the 9 nations that lead us. https://t.co/L610SVv35z"/>
    <s v="https://www.api.org/oil-and-natural-gas/energy-primers/offshore"/>
    <s v="api.org"/>
    <x v="44"/>
    <m/>
    <s v="http://pbs.twimg.com/profile_images/822379248056795139/s1sqOXyr_normal.jpg"/>
    <x v="88"/>
    <s v="https://twitter.com/#!/kevindk82/status/1141832083943383045"/>
    <m/>
    <m/>
    <s v="1141832083943383045"/>
    <s v="1141831938447204357"/>
    <b v="0"/>
    <n v="0"/>
    <s v="1895534522"/>
    <b v="0"/>
    <s v="en"/>
    <m/>
    <s v=""/>
    <b v="0"/>
    <n v="0"/>
    <s v=""/>
    <s v="Twitter Web App"/>
    <b v="0"/>
    <s v="1141831938447204357"/>
    <s v="Tweet"/>
    <n v="0"/>
    <n v="0"/>
    <m/>
    <m/>
    <m/>
    <m/>
    <m/>
    <m/>
    <m/>
    <m/>
    <n v="8"/>
    <s v="1"/>
    <s v="1"/>
    <m/>
    <m/>
    <m/>
    <m/>
    <m/>
    <m/>
    <m/>
    <m/>
    <m/>
  </r>
  <r>
    <s v="kevindk82"/>
    <s v="billgalvano"/>
    <m/>
    <m/>
    <m/>
    <m/>
    <m/>
    <m/>
    <m/>
    <m/>
    <s v="No"/>
    <n v="177"/>
    <m/>
    <m/>
    <x v="0"/>
    <d v="2019-06-16T19:48:11.000"/>
    <s v="@SpeakerCoughlin @NJSenatePres @SpeakerCox @senatornewman @NCHouseSpeaker @schousespeaker @harveypeeler @RepJoseOliva @BillGalvano Promoting #offshoredrilling will bring prosperity to help US #takethelead over the 9 nations that lead us. https://t.co/L610SVv35z"/>
    <s v="https://www.api.org/oil-and-natural-gas/energy-primers/offshore"/>
    <s v="api.org"/>
    <x v="44"/>
    <m/>
    <s v="http://pbs.twimg.com/profile_images/822379248056795139/s1sqOXyr_normal.jpg"/>
    <x v="89"/>
    <s v="https://twitter.com/#!/kevindk82/status/1140345343860760577"/>
    <m/>
    <m/>
    <s v="1140345343860760577"/>
    <s v="1140345215410147329"/>
    <b v="0"/>
    <n v="0"/>
    <s v="1895534522"/>
    <b v="0"/>
    <s v="en"/>
    <m/>
    <s v=""/>
    <b v="0"/>
    <n v="0"/>
    <s v=""/>
    <s v="Twitter Web App"/>
    <b v="0"/>
    <s v="1140345215410147329"/>
    <s v="Tweet"/>
    <n v="0"/>
    <n v="0"/>
    <m/>
    <m/>
    <m/>
    <m/>
    <m/>
    <m/>
    <m/>
    <m/>
    <n v="4"/>
    <s v="1"/>
    <s v="1"/>
    <m/>
    <m/>
    <m/>
    <m/>
    <m/>
    <m/>
    <m/>
    <m/>
    <m/>
  </r>
  <r>
    <s v="kevindk82"/>
    <s v="billgalvano"/>
    <m/>
    <m/>
    <m/>
    <m/>
    <m/>
    <m/>
    <m/>
    <m/>
    <s v="No"/>
    <n v="178"/>
    <m/>
    <m/>
    <x v="0"/>
    <d v="2019-06-17T22:18:19.000"/>
    <s v="@SpeakerCoughlin @NJSenatePres @SpeakerCox @senatornewman @NCHouseSpeaker @schousespeaker @RepJoseOliva @BillGalvano Promoting #offshoredrilling will bring prosperity to help US #takethelead over the 9 nations that lead us. https://t.co/L610SVv35z"/>
    <s v="https://www.api.org/oil-and-natural-gas/energy-primers/offshore"/>
    <s v="api.org"/>
    <x v="44"/>
    <m/>
    <s v="http://pbs.twimg.com/profile_images/822379248056795139/s1sqOXyr_normal.jpg"/>
    <x v="90"/>
    <s v="https://twitter.com/#!/kevindk82/status/1140745515803533318"/>
    <m/>
    <m/>
    <s v="1140745515803533318"/>
    <s v="1140745369015468033"/>
    <b v="0"/>
    <n v="0"/>
    <s v="1895534522"/>
    <b v="0"/>
    <s v="en"/>
    <m/>
    <s v=""/>
    <b v="0"/>
    <n v="0"/>
    <s v=""/>
    <s v="Twitter Web App"/>
    <b v="0"/>
    <s v="1140745369015468033"/>
    <s v="Tweet"/>
    <n v="0"/>
    <n v="0"/>
    <m/>
    <m/>
    <m/>
    <m/>
    <m/>
    <m/>
    <m/>
    <m/>
    <n v="4"/>
    <s v="1"/>
    <s v="1"/>
    <m/>
    <m/>
    <m/>
    <m/>
    <m/>
    <m/>
    <m/>
    <m/>
    <m/>
  </r>
  <r>
    <s v="kevindk82"/>
    <s v="billgalvano"/>
    <m/>
    <m/>
    <m/>
    <m/>
    <m/>
    <m/>
    <m/>
    <m/>
    <s v="No"/>
    <n v="179"/>
    <m/>
    <m/>
    <x v="0"/>
    <d v="2019-06-18T21:58:52.000"/>
    <s v="@SpeakerCoughlin @NJSenatePres @SpeakerCox @senatornewman @NCHouseSpeaker @schousespeaker @RepJoseOliva @BillGalvano Promoting #offshoredrilling will bring prosperity to help US #takethelead over the 9 nations that lead us. https://t.co/L610SVv35z"/>
    <s v="https://www.api.org/oil-and-natural-gas/energy-primers/offshore"/>
    <s v="api.org"/>
    <x v="44"/>
    <m/>
    <s v="http://pbs.twimg.com/profile_images/822379248056795139/s1sqOXyr_normal.jpg"/>
    <x v="91"/>
    <s v="https://twitter.com/#!/kevindk82/status/1141103008765358080"/>
    <m/>
    <m/>
    <s v="1141103008765358080"/>
    <s v="1141102868394647553"/>
    <b v="0"/>
    <n v="0"/>
    <s v="1895534522"/>
    <b v="0"/>
    <s v="en"/>
    <m/>
    <s v=""/>
    <b v="0"/>
    <n v="0"/>
    <s v=""/>
    <s v="Twitter Web App"/>
    <b v="0"/>
    <s v="1141102868394647553"/>
    <s v="Tweet"/>
    <n v="0"/>
    <n v="0"/>
    <m/>
    <m/>
    <m/>
    <m/>
    <m/>
    <m/>
    <m/>
    <m/>
    <n v="4"/>
    <s v="1"/>
    <s v="1"/>
    <m/>
    <m/>
    <m/>
    <m/>
    <m/>
    <m/>
    <m/>
    <m/>
    <m/>
  </r>
  <r>
    <s v="kevindk82"/>
    <s v="billgalvano"/>
    <m/>
    <m/>
    <m/>
    <m/>
    <m/>
    <m/>
    <m/>
    <m/>
    <s v="No"/>
    <n v="180"/>
    <m/>
    <m/>
    <x v="0"/>
    <d v="2019-06-20T22:18:29.000"/>
    <s v="@SpeakerCoughlin @NJSenatePres @SpeakerCox @senatornewman @NCHouseSpeaker @schousespeaker @harveypeeler @RepJoseOliva @BillGalvano Promoting #offshoredrilling will bring prosperity to help US #takethelead over the 9 nations that lead us. https://t.co/L610SVv35z"/>
    <s v="https://www.api.org/oil-and-natural-gas/energy-primers/offshore"/>
    <s v="api.org"/>
    <x v="44"/>
    <m/>
    <s v="http://pbs.twimg.com/profile_images/822379248056795139/s1sqOXyr_normal.jpg"/>
    <x v="92"/>
    <s v="https://twitter.com/#!/kevindk82/status/1141832721435713536"/>
    <m/>
    <m/>
    <s v="1141832721435713536"/>
    <s v="1141832574324662272"/>
    <b v="0"/>
    <n v="0"/>
    <s v="1895534522"/>
    <b v="0"/>
    <s v="en"/>
    <m/>
    <s v=""/>
    <b v="0"/>
    <n v="0"/>
    <s v=""/>
    <s v="Twitter Web App"/>
    <b v="0"/>
    <s v="1141832574324662272"/>
    <s v="Tweet"/>
    <n v="0"/>
    <n v="0"/>
    <m/>
    <m/>
    <m/>
    <m/>
    <m/>
    <m/>
    <m/>
    <m/>
    <n v="4"/>
    <s v="1"/>
    <s v="1"/>
    <m/>
    <m/>
    <m/>
    <m/>
    <m/>
    <m/>
    <m/>
    <m/>
    <m/>
  </r>
  <r>
    <s v="kevindk82"/>
    <s v="repjoseoliva"/>
    <m/>
    <m/>
    <m/>
    <m/>
    <m/>
    <m/>
    <m/>
    <m/>
    <s v="No"/>
    <n v="181"/>
    <m/>
    <m/>
    <x v="0"/>
    <d v="2019-06-10T00:29:25.000"/>
    <s v="@SpeakerCoughlin @NJSenatePres @SpeakerCox @NCHouseSpeaker @schousespeaker @RepJoseOliva Promoting #offshoredrilling will bring prosperity to help US #takethelead over the 9 nations that lead us. https://t.co/d88uk1VdiD"/>
    <s v="http://benefitof.net/benefits-of-offshore-drilling/"/>
    <s v="benefitof.net"/>
    <x v="44"/>
    <m/>
    <s v="http://pbs.twimg.com/profile_images/822379248056795139/s1sqOXyr_normal.jpg"/>
    <x v="93"/>
    <s v="https://twitter.com/#!/kevindk82/status/1137879404300906496"/>
    <m/>
    <m/>
    <s v="1137879404300906496"/>
    <s v="1137879276055744512"/>
    <b v="0"/>
    <n v="0"/>
    <s v="1895534522"/>
    <b v="0"/>
    <s v="en"/>
    <m/>
    <s v=""/>
    <b v="0"/>
    <n v="0"/>
    <s v=""/>
    <s v="Twitter Web App"/>
    <b v="0"/>
    <s v="1137879276055744512"/>
    <s v="Tweet"/>
    <n v="0"/>
    <n v="0"/>
    <m/>
    <m/>
    <m/>
    <m/>
    <m/>
    <m/>
    <m/>
    <m/>
    <n v="8"/>
    <s v="1"/>
    <s v="1"/>
    <m/>
    <m/>
    <m/>
    <m/>
    <m/>
    <m/>
    <m/>
    <m/>
    <m/>
  </r>
  <r>
    <s v="kevindk82"/>
    <s v="repjoseoliva"/>
    <m/>
    <m/>
    <m/>
    <m/>
    <m/>
    <m/>
    <m/>
    <m/>
    <s v="No"/>
    <n v="182"/>
    <m/>
    <m/>
    <x v="0"/>
    <d v="2019-06-10T21:52:39.000"/>
    <s v="@SpeakerCoughlin @NJSenatePres @SpeakerCox @NCHouseSpeaker @schousespeaker @RepJoseOliva Promoting #offshoredrilling will bring prosperity to help US #takethelead over the 9 nations that lead us. https://t.co/d88uk1VdiD"/>
    <s v="http://benefitof.net/benefits-of-offshore-drilling/"/>
    <s v="benefitof.net"/>
    <x v="44"/>
    <m/>
    <s v="http://pbs.twimg.com/profile_images/822379248056795139/s1sqOXyr_normal.jpg"/>
    <x v="94"/>
    <s v="https://twitter.com/#!/kevindk82/status/1138202339066687488"/>
    <m/>
    <m/>
    <s v="1138202339066687488"/>
    <s v="1138202215498289155"/>
    <b v="0"/>
    <n v="0"/>
    <s v="1895534522"/>
    <b v="0"/>
    <s v="en"/>
    <m/>
    <s v=""/>
    <b v="0"/>
    <n v="0"/>
    <s v=""/>
    <s v="Twitter Web App"/>
    <b v="0"/>
    <s v="1138202215498289155"/>
    <s v="Tweet"/>
    <n v="0"/>
    <n v="0"/>
    <m/>
    <m/>
    <m/>
    <m/>
    <m/>
    <m/>
    <m/>
    <m/>
    <n v="8"/>
    <s v="1"/>
    <s v="1"/>
    <m/>
    <m/>
    <m/>
    <m/>
    <m/>
    <m/>
    <m/>
    <m/>
    <m/>
  </r>
  <r>
    <s v="kevindk82"/>
    <s v="repjoseoliva"/>
    <m/>
    <m/>
    <m/>
    <m/>
    <m/>
    <m/>
    <m/>
    <m/>
    <s v="No"/>
    <n v="183"/>
    <m/>
    <m/>
    <x v="0"/>
    <d v="2019-06-12T21:50:52.000"/>
    <s v="@SpeakerCoughlin @NJSenatePres @SpeakerCox @NCHouseSpeaker @schousespeaker @RepJoseOliva Promoting #offshoredrilling will bring prosperity to help US #takethelead over the 9 nations that lead us. https://t.co/d88uk1VdiD"/>
    <s v="http://benefitof.net/benefits-of-offshore-drilling/"/>
    <s v="benefitof.net"/>
    <x v="44"/>
    <m/>
    <s v="http://pbs.twimg.com/profile_images/822379248056795139/s1sqOXyr_normal.jpg"/>
    <x v="95"/>
    <s v="https://twitter.com/#!/kevindk82/status/1138926668045795329"/>
    <m/>
    <m/>
    <s v="1138926668045795329"/>
    <s v="1138926540950052864"/>
    <b v="0"/>
    <n v="0"/>
    <s v="1895534522"/>
    <b v="0"/>
    <s v="en"/>
    <m/>
    <s v=""/>
    <b v="0"/>
    <n v="0"/>
    <s v=""/>
    <s v="Twitter Web App"/>
    <b v="0"/>
    <s v="1138926540950052864"/>
    <s v="Tweet"/>
    <n v="0"/>
    <n v="0"/>
    <m/>
    <m/>
    <m/>
    <m/>
    <m/>
    <m/>
    <m/>
    <m/>
    <n v="8"/>
    <s v="1"/>
    <s v="1"/>
    <m/>
    <m/>
    <m/>
    <m/>
    <m/>
    <m/>
    <m/>
    <m/>
    <m/>
  </r>
  <r>
    <s v="kevindk82"/>
    <s v="repjoseoliva"/>
    <m/>
    <m/>
    <m/>
    <m/>
    <m/>
    <m/>
    <m/>
    <m/>
    <s v="No"/>
    <n v="184"/>
    <m/>
    <m/>
    <x v="0"/>
    <d v="2019-06-16T00:00:24.000"/>
    <s v="@SpeakerCoughlin @NJSenatePres @SpeakerCox @NCHouseSpeaker @schousespeaker @RepJoseOliva Promoting #offshoredrilling will bring prosperity to help US #takethelead over the 9 nations that lead us. https://t.co/d88uk1VdiD"/>
    <s v="http://benefitof.net/benefits-of-offshore-drilling/"/>
    <s v="benefitof.net"/>
    <x v="44"/>
    <m/>
    <s v="http://pbs.twimg.com/profile_images/822379248056795139/s1sqOXyr_normal.jpg"/>
    <x v="96"/>
    <s v="https://twitter.com/#!/kevindk82/status/1140046429945311232"/>
    <m/>
    <m/>
    <s v="1140046429945311232"/>
    <s v="1140046309946220544"/>
    <b v="0"/>
    <n v="0"/>
    <s v="1895534522"/>
    <b v="0"/>
    <s v="en"/>
    <m/>
    <s v=""/>
    <b v="0"/>
    <n v="0"/>
    <s v=""/>
    <s v="Twitter Web App"/>
    <b v="0"/>
    <s v="1140046309946220544"/>
    <s v="Tweet"/>
    <n v="0"/>
    <n v="0"/>
    <m/>
    <m/>
    <m/>
    <m/>
    <m/>
    <m/>
    <m/>
    <m/>
    <n v="8"/>
    <s v="1"/>
    <s v="1"/>
    <m/>
    <m/>
    <m/>
    <m/>
    <m/>
    <m/>
    <m/>
    <m/>
    <m/>
  </r>
  <r>
    <s v="waterdesal"/>
    <s v="uswatermaker"/>
    <m/>
    <m/>
    <m/>
    <m/>
    <m/>
    <m/>
    <m/>
    <m/>
    <s v="No"/>
    <n v="235"/>
    <m/>
    <m/>
    <x v="0"/>
    <d v="2019-06-11T14:40:09.000"/>
    <s v="RT @uswatermaker: Visit us today @ https://t.co/cmc7pUZjIu _x000a__x000a_Slovakian Proverb #watermaker #marine #offshoredrilling #reverseosmosis #desal…"/>
    <s v="https://hdsmarine.com/ro-watermakers"/>
    <s v="hdsmarine.com"/>
    <x v="45"/>
    <m/>
    <s v="http://pbs.twimg.com/profile_images/858099323254558720/dSqPtzP9_normal.jpg"/>
    <x v="97"/>
    <s v="https://twitter.com/#!/waterdesal/status/1138455888606486529"/>
    <m/>
    <m/>
    <s v="1138455888606486529"/>
    <m/>
    <b v="0"/>
    <n v="0"/>
    <s v=""/>
    <b v="0"/>
    <s v="en"/>
    <m/>
    <s v=""/>
    <b v="0"/>
    <n v="1"/>
    <s v="1138449312772345856"/>
    <s v="Ryan Winters"/>
    <b v="0"/>
    <s v="1138449312772345856"/>
    <s v="Tweet"/>
    <n v="0"/>
    <n v="0"/>
    <m/>
    <m/>
    <m/>
    <m/>
    <m/>
    <m/>
    <m/>
    <m/>
    <n v="3"/>
    <s v="16"/>
    <s v="16"/>
    <n v="0"/>
    <n v="0"/>
    <n v="0"/>
    <n v="0"/>
    <n v="0"/>
    <n v="0"/>
    <n v="12"/>
    <n v="100"/>
    <n v="12"/>
  </r>
  <r>
    <s v="waterdesal"/>
    <s v="uswatermaker"/>
    <m/>
    <m/>
    <m/>
    <m/>
    <m/>
    <m/>
    <m/>
    <m/>
    <s v="No"/>
    <n v="236"/>
    <m/>
    <m/>
    <x v="0"/>
    <d v="2019-06-14T18:40:11.000"/>
    <s v="RT @uswatermaker: Visit us today @ https://t.co/cmc7pUZjIu _x000a__x000a_#Watermaker #Marine #OffshoreDrilling #Offshore #OilandGas #ReverseOsmosis #De…"/>
    <s v="https://hdsmarine.com/ro-watermakers"/>
    <s v="hdsmarine.com"/>
    <x v="46"/>
    <m/>
    <s v="http://pbs.twimg.com/profile_images/858099323254558720/dSqPtzP9_normal.jpg"/>
    <x v="98"/>
    <s v="https://twitter.com/#!/waterdesal/status/1139603458431094790"/>
    <m/>
    <m/>
    <s v="1139603458431094790"/>
    <m/>
    <b v="0"/>
    <n v="0"/>
    <s v=""/>
    <b v="0"/>
    <s v="en"/>
    <m/>
    <s v=""/>
    <b v="0"/>
    <n v="2"/>
    <s v="1139534209368743936"/>
    <s v="Ryan Winters"/>
    <b v="0"/>
    <s v="1139534209368743936"/>
    <s v="Tweet"/>
    <n v="0"/>
    <n v="0"/>
    <m/>
    <m/>
    <m/>
    <m/>
    <m/>
    <m/>
    <m/>
    <m/>
    <n v="3"/>
    <s v="16"/>
    <s v="16"/>
    <n v="0"/>
    <n v="0"/>
    <n v="0"/>
    <n v="0"/>
    <n v="0"/>
    <n v="0"/>
    <n v="12"/>
    <n v="100"/>
    <n v="12"/>
  </r>
  <r>
    <s v="waterdesal"/>
    <s v="uswatermaker"/>
    <m/>
    <m/>
    <m/>
    <m/>
    <m/>
    <m/>
    <m/>
    <m/>
    <s v="No"/>
    <n v="237"/>
    <m/>
    <m/>
    <x v="0"/>
    <d v="2019-06-21T14:40:09.000"/>
    <s v="RT @uswatermaker: Visit us today @ https://t.co/cmc7pUZjIu _x000a__x000a_#watermaker #marine #offshoredrilling  #offshore #reverseosmosis #desalination…"/>
    <s v="https://hdsmarine.com/ro-watermakers"/>
    <s v="hdsmarine.com"/>
    <x v="47"/>
    <m/>
    <s v="http://pbs.twimg.com/profile_images/858099323254558720/dSqPtzP9_normal.jpg"/>
    <x v="99"/>
    <s v="https://twitter.com/#!/waterdesal/status/1142079766863994881"/>
    <m/>
    <m/>
    <s v="1142079766863994881"/>
    <m/>
    <b v="0"/>
    <n v="0"/>
    <s v=""/>
    <b v="0"/>
    <s v="en"/>
    <m/>
    <s v=""/>
    <b v="0"/>
    <n v="2"/>
    <s v="1142079236217307137"/>
    <s v="Ryan Winters"/>
    <b v="0"/>
    <s v="1142079236217307137"/>
    <s v="Tweet"/>
    <n v="0"/>
    <n v="0"/>
    <m/>
    <m/>
    <m/>
    <m/>
    <m/>
    <m/>
    <m/>
    <m/>
    <n v="3"/>
    <s v="16"/>
    <s v="16"/>
    <n v="0"/>
    <n v="0"/>
    <n v="0"/>
    <n v="0"/>
    <n v="0"/>
    <n v="0"/>
    <n v="11"/>
    <n v="100"/>
    <n v="11"/>
  </r>
  <r>
    <s v="uswatermaker"/>
    <s v="uswatermaker"/>
    <m/>
    <m/>
    <m/>
    <m/>
    <m/>
    <m/>
    <m/>
    <m/>
    <s v="No"/>
    <n v="238"/>
    <m/>
    <m/>
    <x v="1"/>
    <d v="2019-06-10T15:39:13.000"/>
    <s v="Another testimonial showing the advantages of the GreenOil Filter over a L.O. Purifier/Separator.  Let us know if we can hlep.  #filtration #centrifuge #purifier #GreenOil #Oil #Marine #OSV #WorkBoat #offshoredrilling #oilandgas_x000a__x000a_https://t.co/EHmTnd1YCz"/>
    <s v="https://zurl.co/OzcH"/>
    <s v="zurl.co"/>
    <x v="48"/>
    <m/>
    <s v="http://pbs.twimg.com/profile_images/1017122729357553666/KqO-IE6p_normal.jpg"/>
    <x v="100"/>
    <s v="https://twitter.com/#!/uswatermaker/status/1138108362904592390"/>
    <m/>
    <m/>
    <s v="1138108362904592390"/>
    <m/>
    <b v="0"/>
    <n v="1"/>
    <s v=""/>
    <b v="0"/>
    <s v="en"/>
    <m/>
    <s v=""/>
    <b v="0"/>
    <n v="1"/>
    <s v=""/>
    <s v="Zoho Social"/>
    <b v="0"/>
    <s v="1138108362904592390"/>
    <s v="Tweet"/>
    <n v="0"/>
    <n v="0"/>
    <m/>
    <m/>
    <m/>
    <m/>
    <m/>
    <m/>
    <m/>
    <m/>
    <n v="6"/>
    <s v="16"/>
    <s v="16"/>
    <n v="1"/>
    <n v="3.125"/>
    <n v="0"/>
    <n v="0"/>
    <n v="0"/>
    <n v="0"/>
    <n v="31"/>
    <n v="96.875"/>
    <n v="32"/>
  </r>
  <r>
    <s v="uswatermaker"/>
    <s v="uswatermaker"/>
    <m/>
    <m/>
    <m/>
    <m/>
    <m/>
    <m/>
    <m/>
    <m/>
    <s v="No"/>
    <n v="239"/>
    <m/>
    <m/>
    <x v="1"/>
    <d v="2019-06-11T14:14:02.000"/>
    <s v="Visit us today @ https://t.co/cmc7pUZjIu _x000a__x000a_Slovakian Proverb #watermaker #marine #offshoredrilling #reverseosmosis #desalination #workboat #osv #uswatermaker #hds https://t.co/Xx1FwFUkfC"/>
    <s v="https://hdsmarine.com/ro-watermakers"/>
    <s v="hdsmarine.com"/>
    <x v="49"/>
    <s v="https://pbs.twimg.com/media/D8yVnZkWwAIERJh.jpg"/>
    <s v="https://pbs.twimg.com/media/D8yVnZkWwAIERJh.jpg"/>
    <x v="101"/>
    <s v="https://twitter.com/#!/uswatermaker/status/1138449312772345856"/>
    <m/>
    <m/>
    <s v="1138449312772345856"/>
    <m/>
    <b v="0"/>
    <n v="0"/>
    <s v=""/>
    <b v="0"/>
    <s v="en"/>
    <m/>
    <s v=""/>
    <b v="0"/>
    <n v="1"/>
    <s v=""/>
    <s v="Zoho Social"/>
    <b v="0"/>
    <s v="1138449312772345856"/>
    <s v="Tweet"/>
    <n v="0"/>
    <n v="0"/>
    <m/>
    <m/>
    <m/>
    <m/>
    <m/>
    <m/>
    <m/>
    <m/>
    <n v="6"/>
    <s v="16"/>
    <s v="16"/>
    <n v="0"/>
    <n v="0"/>
    <n v="0"/>
    <n v="0"/>
    <n v="0"/>
    <n v="0"/>
    <n v="14"/>
    <n v="100"/>
    <n v="14"/>
  </r>
  <r>
    <s v="uswatermaker"/>
    <s v="uswatermaker"/>
    <m/>
    <m/>
    <m/>
    <m/>
    <m/>
    <m/>
    <m/>
    <m/>
    <s v="No"/>
    <n v="240"/>
    <m/>
    <m/>
    <x v="1"/>
    <d v="2019-06-14T14:05:01.000"/>
    <s v="Visit us today @ https://t.co/cmc7pUZjIu _x000a__x000a_#Watermaker #Marine #OffshoreDrilling #Offshore #OilandGas #ReverseOsmosis #Desalination #Workboat #OSV #uswatermaker https://t.co/vMUoCNmEOt"/>
    <s v="https://hdsmarine.com/ro-watermakers"/>
    <s v="hdsmarine.com"/>
    <x v="50"/>
    <s v="https://pbs.twimg.com/media/D9BwUufUcAAixAy.jpg"/>
    <s v="https://pbs.twimg.com/media/D9BwUufUcAAixAy.jpg"/>
    <x v="102"/>
    <s v="https://twitter.com/#!/uswatermaker/status/1139534209368743936"/>
    <m/>
    <m/>
    <s v="1139534209368743936"/>
    <m/>
    <b v="0"/>
    <n v="0"/>
    <s v=""/>
    <b v="0"/>
    <s v="en"/>
    <m/>
    <s v=""/>
    <b v="0"/>
    <n v="2"/>
    <s v=""/>
    <s v="Zoho Social"/>
    <b v="0"/>
    <s v="1139534209368743936"/>
    <s v="Tweet"/>
    <n v="0"/>
    <n v="0"/>
    <m/>
    <m/>
    <m/>
    <m/>
    <m/>
    <m/>
    <m/>
    <m/>
    <n v="6"/>
    <s v="16"/>
    <s v="16"/>
    <n v="0"/>
    <n v="0"/>
    <n v="0"/>
    <n v="0"/>
    <n v="0"/>
    <n v="0"/>
    <n v="13"/>
    <n v="100"/>
    <n v="13"/>
  </r>
  <r>
    <s v="uswatermaker"/>
    <s v="uswatermaker"/>
    <m/>
    <m/>
    <m/>
    <m/>
    <m/>
    <m/>
    <m/>
    <m/>
    <s v="No"/>
    <n v="241"/>
    <m/>
    <m/>
    <x v="1"/>
    <d v="2019-06-18T13:46:00.000"/>
    <s v="Watch as the GreenOil Filter effeciently removes water from Diesel Oil. #filtration #centrifuge #purifier #GreenOil #Oil #Marine #OSV #WorkBoat #offshoredrilling #oilandgas _x000a__x000a_Vist us @ https://t.co/oKRVIYFAfE _x000a__x000a_https://t.co/wLpKUp3r5c"/>
    <s v="https://hdsmarine.com/greenoil-filters https://www.youtube.com/watch?v=Qw4HAk2rK1Y"/>
    <s v="hdsmarine.com youtube.com"/>
    <x v="48"/>
    <m/>
    <s v="http://pbs.twimg.com/profile_images/1017122729357553666/KqO-IE6p_normal.jpg"/>
    <x v="103"/>
    <s v="https://twitter.com/#!/uswatermaker/status/1140978976275349504"/>
    <m/>
    <m/>
    <s v="1140978976275349504"/>
    <m/>
    <b v="0"/>
    <n v="0"/>
    <s v=""/>
    <b v="0"/>
    <s v="en"/>
    <m/>
    <s v=""/>
    <b v="0"/>
    <n v="0"/>
    <s v=""/>
    <s v="Zoho Social"/>
    <b v="0"/>
    <s v="1140978976275349504"/>
    <s v="Tweet"/>
    <n v="0"/>
    <n v="0"/>
    <m/>
    <m/>
    <m/>
    <m/>
    <m/>
    <m/>
    <m/>
    <m/>
    <n v="6"/>
    <s v="16"/>
    <s v="16"/>
    <n v="0"/>
    <n v="0"/>
    <n v="0"/>
    <n v="0"/>
    <n v="0"/>
    <n v="0"/>
    <n v="23"/>
    <n v="100"/>
    <n v="23"/>
  </r>
  <r>
    <s v="uswatermaker"/>
    <s v="uswatermaker"/>
    <m/>
    <m/>
    <m/>
    <m/>
    <m/>
    <m/>
    <m/>
    <m/>
    <s v="No"/>
    <n v="242"/>
    <m/>
    <m/>
    <x v="1"/>
    <d v="2019-06-20T13:51:31.000"/>
    <s v="5000 GPD RO Watermaker shipped ahead of schedule to supply water on a Inspection, Repair &amp;amp; Maintenance Vessel.  #oilandgas #offshoredrilling #upstream #watermaker #offshore #marine #workboat #osv #desalination #reverseosmosis _x000a_ _x000a_Visit us @ https://t.co/YthoqGjO33 https://t.co/ipNkANoSWC"/>
    <s v="http://hdsmarine.com/ro-watermakers"/>
    <s v="hdsmarine.com"/>
    <x v="51"/>
    <s v="https://pbs.twimg.com/media/D9gmxV1UwAANYM0.jpg"/>
    <s v="https://pbs.twimg.com/media/D9gmxV1UwAANYM0.jpg"/>
    <x v="104"/>
    <s v="https://twitter.com/#!/uswatermaker/status/1141705137808789505"/>
    <m/>
    <m/>
    <s v="1141705137808789505"/>
    <m/>
    <b v="0"/>
    <n v="1"/>
    <s v=""/>
    <b v="0"/>
    <s v="en"/>
    <m/>
    <s v=""/>
    <b v="0"/>
    <n v="1"/>
    <s v=""/>
    <s v="Zoho Social"/>
    <b v="0"/>
    <s v="1141705137808789505"/>
    <s v="Tweet"/>
    <n v="0"/>
    <n v="0"/>
    <m/>
    <m/>
    <m/>
    <m/>
    <m/>
    <m/>
    <m/>
    <m/>
    <n v="6"/>
    <s v="16"/>
    <s v="16"/>
    <n v="0"/>
    <n v="0"/>
    <n v="0"/>
    <n v="0"/>
    <n v="0"/>
    <n v="0"/>
    <n v="30"/>
    <n v="100"/>
    <n v="30"/>
  </r>
  <r>
    <s v="uswatermaker"/>
    <s v="uswatermaker"/>
    <m/>
    <m/>
    <m/>
    <m/>
    <m/>
    <m/>
    <m/>
    <m/>
    <s v="No"/>
    <n v="243"/>
    <m/>
    <m/>
    <x v="1"/>
    <d v="2019-06-21T14:38:03.000"/>
    <s v="Visit us today @ https://t.co/cmc7pUZjIu _x000a__x000a_#watermaker #marine #offshoredrilling  #offshore #reverseosmosis #desalination #workboat #osv #uswatermaker #hds https://t.co/kTAMzhINSB"/>
    <s v="https://hdsmarine.com/ro-watermakers"/>
    <s v="hdsmarine.com"/>
    <x v="52"/>
    <s v="https://pbs.twimg.com/media/D9l7AsGVAAEDAmt.jpg"/>
    <s v="https://pbs.twimg.com/media/D9l7AsGVAAEDAmt.jpg"/>
    <x v="105"/>
    <s v="https://twitter.com/#!/uswatermaker/status/1142079236217307137"/>
    <m/>
    <m/>
    <s v="1142079236217307137"/>
    <m/>
    <b v="0"/>
    <n v="1"/>
    <s v=""/>
    <b v="0"/>
    <s v="en"/>
    <m/>
    <s v=""/>
    <b v="0"/>
    <n v="2"/>
    <s v=""/>
    <s v="Zoho Social"/>
    <b v="0"/>
    <s v="1142079236217307137"/>
    <s v="Tweet"/>
    <n v="0"/>
    <n v="0"/>
    <m/>
    <m/>
    <m/>
    <m/>
    <m/>
    <m/>
    <m/>
    <m/>
    <n v="6"/>
    <s v="16"/>
    <s v="16"/>
    <n v="0"/>
    <n v="0"/>
    <n v="0"/>
    <n v="0"/>
    <n v="0"/>
    <n v="0"/>
    <n v="13"/>
    <n v="100"/>
    <n v="13"/>
  </r>
  <r>
    <s v="tomshrader"/>
    <s v="uswatermaker"/>
    <m/>
    <m/>
    <m/>
    <m/>
    <m/>
    <m/>
    <m/>
    <m/>
    <s v="No"/>
    <n v="244"/>
    <m/>
    <m/>
    <x v="0"/>
    <d v="2019-06-10T15:41:11.000"/>
    <s v="RT @uswatermaker: Another testimonial showing the advantages of the GreenOil Filter over a L.O. Purifier/Separator.  Let us know if we can…"/>
    <m/>
    <m/>
    <x v="12"/>
    <m/>
    <s v="http://pbs.twimg.com/profile_images/592504457788657665/ba8j4HE8_normal.jpg"/>
    <x v="106"/>
    <s v="https://twitter.com/#!/tomshrader/status/1138108857618706433"/>
    <m/>
    <m/>
    <s v="1138108857618706433"/>
    <m/>
    <b v="0"/>
    <n v="0"/>
    <s v=""/>
    <b v="0"/>
    <s v="en"/>
    <m/>
    <s v=""/>
    <b v="0"/>
    <n v="1"/>
    <s v="1138108362904592390"/>
    <s v="Twitter for iPad"/>
    <b v="0"/>
    <s v="1138108362904592390"/>
    <s v="Tweet"/>
    <n v="0"/>
    <n v="0"/>
    <m/>
    <m/>
    <m/>
    <m/>
    <m/>
    <m/>
    <m/>
    <m/>
    <n v="5"/>
    <s v="16"/>
    <s v="16"/>
    <n v="1"/>
    <n v="4.3478260869565215"/>
    <n v="0"/>
    <n v="0"/>
    <n v="0"/>
    <n v="0"/>
    <n v="22"/>
    <n v="95.65217391304348"/>
    <n v="23"/>
  </r>
  <r>
    <s v="tomshrader"/>
    <s v="uswatermaker"/>
    <m/>
    <m/>
    <m/>
    <m/>
    <m/>
    <m/>
    <m/>
    <m/>
    <s v="No"/>
    <n v="245"/>
    <m/>
    <m/>
    <x v="0"/>
    <d v="2019-06-14T03:14:08.000"/>
    <s v="RT @uswatermaker: Visit us today @ https://t.co/cmc7pUZjIu _x000a__x000a_Slovakian Proverb #watermaker #marine #offshoredrilling #reverseosmosis #desal…"/>
    <s v="https://hdsmarine.com/ro-watermakers"/>
    <s v="hdsmarine.com"/>
    <x v="45"/>
    <m/>
    <s v="http://pbs.twimg.com/profile_images/592504457788657665/ba8j4HE8_normal.jpg"/>
    <x v="107"/>
    <s v="https://twitter.com/#!/tomshrader/status/1139370408203948032"/>
    <m/>
    <m/>
    <s v="1139370408203948032"/>
    <m/>
    <b v="0"/>
    <n v="0"/>
    <s v=""/>
    <b v="0"/>
    <s v="en"/>
    <m/>
    <s v=""/>
    <b v="0"/>
    <n v="2"/>
    <s v="1138449312772345856"/>
    <s v="Twitter for iPhone"/>
    <b v="0"/>
    <s v="1138449312772345856"/>
    <s v="Tweet"/>
    <n v="0"/>
    <n v="0"/>
    <m/>
    <m/>
    <m/>
    <m/>
    <m/>
    <m/>
    <m/>
    <m/>
    <n v="5"/>
    <s v="16"/>
    <s v="16"/>
    <n v="0"/>
    <n v="0"/>
    <n v="0"/>
    <n v="0"/>
    <n v="0"/>
    <n v="0"/>
    <n v="12"/>
    <n v="100"/>
    <n v="12"/>
  </r>
  <r>
    <s v="tomshrader"/>
    <s v="uswatermaker"/>
    <m/>
    <m/>
    <m/>
    <m/>
    <m/>
    <m/>
    <m/>
    <m/>
    <s v="No"/>
    <n v="246"/>
    <m/>
    <m/>
    <x v="0"/>
    <d v="2019-06-14T18:19:43.000"/>
    <s v="RT @uswatermaker: Visit us today @ https://t.co/cmc7pUZjIu _x000a__x000a_#Watermaker #Marine #OffshoreDrilling #Offshore #OilandGas #ReverseOsmosis #De…"/>
    <s v="https://hdsmarine.com/ro-watermakers"/>
    <s v="hdsmarine.com"/>
    <x v="46"/>
    <m/>
    <s v="http://pbs.twimg.com/profile_images/592504457788657665/ba8j4HE8_normal.jpg"/>
    <x v="108"/>
    <s v="https://twitter.com/#!/tomshrader/status/1139598306408042496"/>
    <m/>
    <m/>
    <s v="1139598306408042496"/>
    <m/>
    <b v="0"/>
    <n v="0"/>
    <s v=""/>
    <b v="0"/>
    <s v="en"/>
    <m/>
    <s v=""/>
    <b v="0"/>
    <n v="2"/>
    <s v="1139534209368743936"/>
    <s v="Twitter for iPhone"/>
    <b v="0"/>
    <s v="1139534209368743936"/>
    <s v="Tweet"/>
    <n v="0"/>
    <n v="0"/>
    <m/>
    <m/>
    <m/>
    <m/>
    <m/>
    <m/>
    <m/>
    <m/>
    <n v="5"/>
    <s v="16"/>
    <s v="16"/>
    <n v="0"/>
    <n v="0"/>
    <n v="0"/>
    <n v="0"/>
    <n v="0"/>
    <n v="0"/>
    <n v="12"/>
    <n v="100"/>
    <n v="12"/>
  </r>
  <r>
    <s v="tomshrader"/>
    <s v="uswatermaker"/>
    <m/>
    <m/>
    <m/>
    <m/>
    <m/>
    <m/>
    <m/>
    <m/>
    <s v="No"/>
    <n v="247"/>
    <m/>
    <m/>
    <x v="0"/>
    <d v="2019-06-20T13:54:28.000"/>
    <s v="RT @uswatermaker: 5000 GPD RO Watermaker shipped ahead of schedule to supply water on a Inspection, Repair &amp;amp; Maintenance Vessel.  #oilandga…"/>
    <m/>
    <m/>
    <x v="12"/>
    <m/>
    <s v="http://pbs.twimg.com/profile_images/592504457788657665/ba8j4HE8_normal.jpg"/>
    <x v="109"/>
    <s v="https://twitter.com/#!/tomshrader/status/1141705881668739072"/>
    <m/>
    <m/>
    <s v="1141705881668739072"/>
    <m/>
    <b v="0"/>
    <n v="0"/>
    <s v=""/>
    <b v="0"/>
    <s v="en"/>
    <m/>
    <s v=""/>
    <b v="0"/>
    <n v="1"/>
    <s v="1141705137808789505"/>
    <s v="Twitter for iPhone"/>
    <b v="0"/>
    <s v="1141705137808789505"/>
    <s v="Tweet"/>
    <n v="0"/>
    <n v="0"/>
    <m/>
    <m/>
    <m/>
    <m/>
    <m/>
    <m/>
    <m/>
    <m/>
    <n v="5"/>
    <s v="16"/>
    <s v="16"/>
    <n v="0"/>
    <n v="0"/>
    <n v="0"/>
    <n v="0"/>
    <n v="0"/>
    <n v="0"/>
    <n v="21"/>
    <n v="100"/>
    <n v="21"/>
  </r>
  <r>
    <s v="tomshrader"/>
    <s v="uswatermaker"/>
    <m/>
    <m/>
    <m/>
    <m/>
    <m/>
    <m/>
    <m/>
    <m/>
    <s v="No"/>
    <n v="248"/>
    <m/>
    <m/>
    <x v="0"/>
    <d v="2019-06-21T14:45:19.000"/>
    <s v="RT @uswatermaker: Visit us today @ https://t.co/cmc7pUZjIu _x000a__x000a_#watermaker #marine #offshoredrilling  #offshore #reverseosmosis #desalination…"/>
    <s v="https://hdsmarine.com/ro-watermakers"/>
    <s v="hdsmarine.com"/>
    <x v="47"/>
    <m/>
    <s v="http://pbs.twimg.com/profile_images/592504457788657665/ba8j4HE8_normal.jpg"/>
    <x v="110"/>
    <s v="https://twitter.com/#!/tomshrader/status/1142081065017888775"/>
    <m/>
    <m/>
    <s v="1142081065017888775"/>
    <m/>
    <b v="0"/>
    <n v="0"/>
    <s v=""/>
    <b v="0"/>
    <s v="en"/>
    <m/>
    <s v=""/>
    <b v="0"/>
    <n v="2"/>
    <s v="1142079236217307137"/>
    <s v="Twitter for iPad"/>
    <b v="0"/>
    <s v="1142079236217307137"/>
    <s v="Tweet"/>
    <n v="0"/>
    <n v="0"/>
    <m/>
    <m/>
    <m/>
    <m/>
    <m/>
    <m/>
    <m/>
    <m/>
    <n v="5"/>
    <s v="16"/>
    <s v="16"/>
    <n v="0"/>
    <n v="0"/>
    <n v="0"/>
    <n v="0"/>
    <n v="0"/>
    <n v="0"/>
    <n v="11"/>
    <n v="100"/>
    <n v="11"/>
  </r>
  <r>
    <s v="tomshrader"/>
    <s v="tomshrader"/>
    <m/>
    <m/>
    <m/>
    <m/>
    <m/>
    <m/>
    <m/>
    <m/>
    <s v="No"/>
    <n v="249"/>
    <m/>
    <m/>
    <x v="1"/>
    <d v="2019-06-10T14:20:07.000"/>
    <s v="Love good news! - Oil Prices End Tough Week on Strong Note  | Rigzone https://t.co/lguD9EVj6C #oilandgas #offshoredrilling #upstream #houstonoilandgas #oil #offshore #drilling"/>
    <s v="https://www.rigzone.com/news/oil_prices_end_tough_week_on_strong_note-07-jun-2019-159028-article/?amp&amp;utm_source=GLOBAL_ENG&amp;utm_medium=SM_TW&amp;utm_campaign=FANS&amp;__twitter_impression=true"/>
    <s v="rigzone.com"/>
    <x v="53"/>
    <m/>
    <s v="http://pbs.twimg.com/profile_images/592504457788657665/ba8j4HE8_normal.jpg"/>
    <x v="111"/>
    <s v="https://twitter.com/#!/tomshrader/status/1138088458164080641"/>
    <m/>
    <m/>
    <s v="1138088458164080641"/>
    <m/>
    <b v="0"/>
    <n v="0"/>
    <s v=""/>
    <b v="0"/>
    <s v="en"/>
    <m/>
    <s v=""/>
    <b v="0"/>
    <n v="0"/>
    <s v=""/>
    <s v="Hootsuite Inc."/>
    <b v="0"/>
    <s v="1138088458164080641"/>
    <s v="Tweet"/>
    <n v="0"/>
    <n v="0"/>
    <m/>
    <m/>
    <m/>
    <m/>
    <m/>
    <m/>
    <m/>
    <m/>
    <n v="1"/>
    <s v="16"/>
    <s v="16"/>
    <n v="4"/>
    <n v="21.05263157894737"/>
    <n v="0"/>
    <n v="0"/>
    <n v="0"/>
    <n v="0"/>
    <n v="15"/>
    <n v="78.94736842105263"/>
    <n v="19"/>
  </r>
  <r>
    <s v="cprblog"/>
    <s v="cprblog"/>
    <m/>
    <m/>
    <m/>
    <m/>
    <m/>
    <m/>
    <m/>
    <m/>
    <s v="No"/>
    <n v="250"/>
    <m/>
    <m/>
    <x v="1"/>
    <d v="2019-06-21T15:38:04.000"/>
    <s v="#House votes to extend #offshoredrilling moratorium by one year. https://t.co/HSwViHezzF"/>
    <s v="https://thehill.com/policy/energy-environment/449696-house-votes-to-block-offshore-drilling-across-us-for-one-year"/>
    <s v="thehill.com"/>
    <x v="54"/>
    <m/>
    <s v="http://pbs.twimg.com/profile_images/1100845568035700737/W3Uu0gxy_normal.png"/>
    <x v="112"/>
    <s v="https://twitter.com/#!/cprblog/status/1142094338505281536"/>
    <m/>
    <m/>
    <s v="1142094338505281536"/>
    <m/>
    <b v="0"/>
    <n v="0"/>
    <s v=""/>
    <b v="0"/>
    <s v="en"/>
    <m/>
    <s v=""/>
    <b v="0"/>
    <n v="0"/>
    <s v=""/>
    <s v="Twitter Web Client"/>
    <b v="0"/>
    <s v="1142094338505281536"/>
    <s v="Tweet"/>
    <n v="0"/>
    <n v="0"/>
    <m/>
    <m/>
    <m/>
    <m/>
    <m/>
    <m/>
    <m/>
    <m/>
    <n v="1"/>
    <s v="3"/>
    <s v="3"/>
    <n v="0"/>
    <n v="0"/>
    <n v="0"/>
    <n v="0"/>
    <n v="0"/>
    <n v="0"/>
    <n v="9"/>
    <n v="100"/>
    <n v="9"/>
  </r>
  <r>
    <s v="oeg_offshore"/>
    <s v="oeg_offshore"/>
    <m/>
    <m/>
    <m/>
    <m/>
    <m/>
    <m/>
    <m/>
    <m/>
    <s v="No"/>
    <n v="251"/>
    <m/>
    <m/>
    <x v="1"/>
    <d v="2019-06-03T18:25:16.000"/>
    <s v="Our fleet of US based cylinder racks are designed to API RP2A &amp;amp; SEPCo OPS 0055 or #DNV271 and are available from stock throughout our Gulf of Mexico bases for sale and rental.  #CCU #oilandgas #louisiana #offshore #USA #offshoredrilling https://t.co/Dj7lkFmDcy"/>
    <m/>
    <m/>
    <x v="55"/>
    <s v="https://pbs.twimg.com/media/D8KBRx5XsAEorbf.jpg"/>
    <s v="https://pbs.twimg.com/media/D8KBRx5XsAEorbf.jpg"/>
    <x v="113"/>
    <s v="https://twitter.com/#!/oeg_offshore/status/1135613436241620992"/>
    <m/>
    <m/>
    <s v="1135613436241620992"/>
    <m/>
    <b v="0"/>
    <n v="4"/>
    <s v=""/>
    <b v="0"/>
    <s v="en"/>
    <m/>
    <s v=""/>
    <b v="0"/>
    <n v="3"/>
    <s v=""/>
    <s v="Twitter Web Client"/>
    <b v="0"/>
    <s v="1135613436241620992"/>
    <s v="Retweet"/>
    <n v="0"/>
    <n v="0"/>
    <m/>
    <m/>
    <m/>
    <m/>
    <m/>
    <m/>
    <m/>
    <m/>
    <n v="2"/>
    <s v="15"/>
    <s v="15"/>
    <n v="1"/>
    <n v="2.5641025641025643"/>
    <n v="0"/>
    <n v="0"/>
    <n v="0"/>
    <n v="0"/>
    <n v="38"/>
    <n v="97.43589743589743"/>
    <n v="39"/>
  </r>
  <r>
    <s v="oeg_offshore"/>
    <s v="oeg_offshore"/>
    <m/>
    <m/>
    <m/>
    <m/>
    <m/>
    <m/>
    <m/>
    <m/>
    <s v="No"/>
    <n v="252"/>
    <m/>
    <m/>
    <x v="1"/>
    <d v="2019-06-21T14:23:32.000"/>
    <s v="#fridayfocus Our Norwegian base delivered a mix of cargo units to a major drilling contractor today, consisting of minis, dry goods, open tops &amp;amp; half height containers, all certified to #DNV271.  Submit a Quick Quote Form https://t.co/FLW59ZoRDe  #oilandgas #offshoredrilling #CCU https://t.co/lbJ6AKW2HT"/>
    <s v="https://www.oegoffshore.com/quote.php"/>
    <s v="oegoffshore.com"/>
    <x v="56"/>
    <s v="https://pbs.twimg.com/media/D9l3bpDX4AAyUBl.jpg"/>
    <s v="https://pbs.twimg.com/media/D9l3bpDX4AAyUBl.jpg"/>
    <x v="114"/>
    <s v="https://twitter.com/#!/oeg_offshore/status/1142075584471863297"/>
    <m/>
    <m/>
    <s v="1142075584471863297"/>
    <m/>
    <b v="0"/>
    <n v="1"/>
    <s v=""/>
    <b v="0"/>
    <s v="en"/>
    <m/>
    <s v=""/>
    <b v="0"/>
    <n v="1"/>
    <s v=""/>
    <s v="Twitter Web Client"/>
    <b v="0"/>
    <s v="1142075584471863297"/>
    <s v="Tweet"/>
    <n v="0"/>
    <n v="0"/>
    <m/>
    <m/>
    <m/>
    <m/>
    <m/>
    <m/>
    <m/>
    <m/>
    <n v="2"/>
    <s v="15"/>
    <s v="15"/>
    <n v="1"/>
    <n v="2.5641025641025643"/>
    <n v="0"/>
    <n v="0"/>
    <n v="0"/>
    <n v="0"/>
    <n v="38"/>
    <n v="97.43589743589743"/>
    <n v="39"/>
  </r>
  <r>
    <s v="craigrussell10"/>
    <s v="oeg_offshore"/>
    <m/>
    <m/>
    <m/>
    <m/>
    <m/>
    <m/>
    <m/>
    <m/>
    <s v="No"/>
    <n v="253"/>
    <m/>
    <m/>
    <x v="0"/>
    <d v="2019-06-21T17:53:07.000"/>
    <s v="RT @OEG_Offshore: #fridayfocus Our Norwegian base delivered a mix of cargo units to a major drilling contractor today, consisting of minis,…"/>
    <m/>
    <m/>
    <x v="57"/>
    <m/>
    <s v="http://pbs.twimg.com/profile_images/916607835219341312/N3Kvjke2_normal.jpg"/>
    <x v="115"/>
    <s v="https://twitter.com/#!/craigrussell10/status/1142128325143486468"/>
    <m/>
    <m/>
    <s v="1142128325143486468"/>
    <m/>
    <b v="0"/>
    <n v="0"/>
    <s v=""/>
    <b v="0"/>
    <s v="en"/>
    <m/>
    <s v=""/>
    <b v="0"/>
    <n v="1"/>
    <s v="1142075584471863297"/>
    <s v="Twitter for iPhone"/>
    <b v="0"/>
    <s v="1142075584471863297"/>
    <s v="Tweet"/>
    <n v="0"/>
    <n v="0"/>
    <m/>
    <m/>
    <m/>
    <m/>
    <m/>
    <m/>
    <m/>
    <m/>
    <n v="1"/>
    <s v="15"/>
    <s v="15"/>
    <n v="0"/>
    <n v="0"/>
    <n v="0"/>
    <n v="0"/>
    <n v="0"/>
    <n v="0"/>
    <n v="21"/>
    <n v="100"/>
    <n v="21"/>
  </r>
  <r>
    <s v="bluebizcouncil"/>
    <s v="guykovner"/>
    <m/>
    <m/>
    <m/>
    <m/>
    <m/>
    <m/>
    <m/>
    <m/>
    <s v="No"/>
    <n v="254"/>
    <m/>
    <m/>
    <x v="0"/>
    <d v="2019-06-21T21:51:41.000"/>
    <s v="Nearly 100 California cities &amp;amp; counties, 3800 businesses, and #CALeg have said no to #offshoredrilling. It's great to see the House of Representatives join us to #ProtectOurCoasts! https://t.co/VRYBURsNSh. @pressdemocrat @guykovner https://t.co/ihcO4PJ5BL"/>
    <s v="https://www.pressdemocrat.com/news/local/9724004-181/house-approves-measures-that-would?sba=AAS"/>
    <s v="pressdemocrat.com"/>
    <x v="58"/>
    <s v="https://pbs.twimg.com/media/D9neQmYU0AAhIas.jpg"/>
    <s v="https://pbs.twimg.com/media/D9neQmYU0AAhIas.jpg"/>
    <x v="116"/>
    <s v="https://twitter.com/#!/bluebizcouncil/status/1142188365405548544"/>
    <m/>
    <m/>
    <s v="1142188365405548544"/>
    <m/>
    <b v="0"/>
    <n v="14"/>
    <s v=""/>
    <b v="0"/>
    <s v="en"/>
    <m/>
    <s v=""/>
    <b v="0"/>
    <n v="9"/>
    <s v=""/>
    <s v="Twitter Web App"/>
    <b v="0"/>
    <s v="1142188365405548544"/>
    <s v="Tweet"/>
    <n v="0"/>
    <n v="0"/>
    <m/>
    <m/>
    <m/>
    <m/>
    <m/>
    <m/>
    <m/>
    <m/>
    <n v="1"/>
    <s v="5"/>
    <s v="5"/>
    <m/>
    <m/>
    <m/>
    <m/>
    <m/>
    <m/>
    <m/>
    <m/>
    <m/>
  </r>
  <r>
    <s v="ca_waterkeepers"/>
    <s v="bluebizcouncil"/>
    <m/>
    <m/>
    <m/>
    <m/>
    <m/>
    <m/>
    <m/>
    <m/>
    <s v="No"/>
    <n v="256"/>
    <m/>
    <m/>
    <x v="0"/>
    <d v="2019-06-21T21:52:31.000"/>
    <s v="RT @BlueBizCouncil: Nearly 100 California cities &amp;amp; counties, 3800 businesses, and #CALeg have said no to #offshoredrilling. It's great to s…"/>
    <m/>
    <m/>
    <x v="59"/>
    <m/>
    <s v="http://pbs.twimg.com/profile_images/811353360062365696/sXanaj3u_normal.jpg"/>
    <x v="117"/>
    <s v="https://twitter.com/#!/ca_waterkeepers/status/1142188572386066432"/>
    <m/>
    <m/>
    <s v="1142188572386066432"/>
    <m/>
    <b v="0"/>
    <n v="0"/>
    <s v=""/>
    <b v="0"/>
    <s v="en"/>
    <m/>
    <s v=""/>
    <b v="0"/>
    <n v="9"/>
    <s v="1142188365405548544"/>
    <s v="Twitter Web Client"/>
    <b v="0"/>
    <s v="1142188365405548544"/>
    <s v="Tweet"/>
    <n v="0"/>
    <n v="0"/>
    <m/>
    <m/>
    <m/>
    <m/>
    <m/>
    <m/>
    <m/>
    <m/>
    <n v="1"/>
    <s v="5"/>
    <s v="5"/>
    <n v="1"/>
    <n v="4.761904761904762"/>
    <n v="0"/>
    <n v="0"/>
    <n v="0"/>
    <n v="0"/>
    <n v="20"/>
    <n v="95.23809523809524"/>
    <n v="21"/>
  </r>
  <r>
    <s v="wolfiemouse"/>
    <s v="bluebizcouncil"/>
    <m/>
    <m/>
    <m/>
    <m/>
    <m/>
    <m/>
    <m/>
    <m/>
    <s v="No"/>
    <n v="257"/>
    <m/>
    <m/>
    <x v="0"/>
    <d v="2019-06-21T21:52:54.000"/>
    <s v="RT @BlueBizCouncil: Nearly 100 California cities &amp;amp; counties, 3800 businesses, and #CALeg have said no to #offshoredrilling. It's great to s…"/>
    <m/>
    <m/>
    <x v="59"/>
    <m/>
    <s v="http://pbs.twimg.com/profile_images/874720780222779392/Ly7sJa9t_normal.jpg"/>
    <x v="118"/>
    <s v="https://twitter.com/#!/wolfiemouse/status/1142188671040233472"/>
    <m/>
    <m/>
    <s v="1142188671040233472"/>
    <m/>
    <b v="0"/>
    <n v="0"/>
    <s v=""/>
    <b v="0"/>
    <s v="en"/>
    <m/>
    <s v=""/>
    <b v="0"/>
    <n v="9"/>
    <s v="1142188365405548544"/>
    <s v="Twitter Web Client"/>
    <b v="0"/>
    <s v="1142188365405548544"/>
    <s v="Tweet"/>
    <n v="0"/>
    <n v="0"/>
    <m/>
    <m/>
    <m/>
    <m/>
    <m/>
    <m/>
    <m/>
    <m/>
    <n v="1"/>
    <s v="5"/>
    <s v="5"/>
    <n v="1"/>
    <n v="4.761904761904762"/>
    <n v="0"/>
    <n v="0"/>
    <n v="0"/>
    <n v="0"/>
    <n v="20"/>
    <n v="95.23809523809524"/>
    <n v="21"/>
  </r>
  <r>
    <s v="cclsvn"/>
    <s v="bluebizcouncil"/>
    <m/>
    <m/>
    <m/>
    <m/>
    <m/>
    <m/>
    <m/>
    <m/>
    <s v="No"/>
    <n v="258"/>
    <m/>
    <m/>
    <x v="0"/>
    <d v="2019-06-21T21:54:02.000"/>
    <s v="RT @BlueBizCouncil: Nearly 100 California cities &amp;amp; counties, 3800 businesses, and #CALeg have said no to #offshoredrilling. It's great to s…"/>
    <m/>
    <m/>
    <x v="59"/>
    <m/>
    <s v="http://pbs.twimg.com/profile_images/878362054922391552/ueEjNnUG_normal.jpg"/>
    <x v="119"/>
    <s v="https://twitter.com/#!/cclsvn/status/1142188957515444224"/>
    <m/>
    <m/>
    <s v="1142188957515444224"/>
    <m/>
    <b v="0"/>
    <n v="0"/>
    <s v=""/>
    <b v="0"/>
    <s v="en"/>
    <m/>
    <s v=""/>
    <b v="0"/>
    <n v="9"/>
    <s v="1142188365405548544"/>
    <s v="Twitter Web Client"/>
    <b v="0"/>
    <s v="1142188365405548544"/>
    <s v="Tweet"/>
    <n v="0"/>
    <n v="0"/>
    <m/>
    <m/>
    <m/>
    <m/>
    <m/>
    <m/>
    <m/>
    <m/>
    <n v="1"/>
    <s v="5"/>
    <s v="5"/>
    <n v="1"/>
    <n v="4.761904761904762"/>
    <n v="0"/>
    <n v="0"/>
    <n v="0"/>
    <n v="0"/>
    <n v="20"/>
    <n v="95.23809523809524"/>
    <n v="21"/>
  </r>
  <r>
    <s v="theresa_reel"/>
    <s v="bluebizcouncil"/>
    <m/>
    <m/>
    <m/>
    <m/>
    <m/>
    <m/>
    <m/>
    <m/>
    <s v="No"/>
    <n v="259"/>
    <m/>
    <m/>
    <x v="0"/>
    <d v="2019-06-21T21:58:37.000"/>
    <s v="RT @BlueBizCouncil: Nearly 100 California cities &amp;amp; counties, 3800 businesses, and #CALeg have said no to #offshoredrilling. It's great to s…"/>
    <m/>
    <m/>
    <x v="59"/>
    <m/>
    <s v="http://pbs.twimg.com/profile_images/736740064244338688/b0gOXHXn_normal.jpg"/>
    <x v="120"/>
    <s v="https://twitter.com/#!/theresa_reel/status/1142190107186716672"/>
    <m/>
    <m/>
    <s v="1142190107186716672"/>
    <m/>
    <b v="0"/>
    <n v="0"/>
    <s v=""/>
    <b v="0"/>
    <s v="en"/>
    <m/>
    <s v=""/>
    <b v="0"/>
    <n v="9"/>
    <s v="1142188365405548544"/>
    <s v="Twitter Web App"/>
    <b v="0"/>
    <s v="1142188365405548544"/>
    <s v="Tweet"/>
    <n v="0"/>
    <n v="0"/>
    <m/>
    <m/>
    <m/>
    <m/>
    <m/>
    <m/>
    <m/>
    <m/>
    <n v="1"/>
    <s v="5"/>
    <s v="5"/>
    <n v="1"/>
    <n v="4.761904761904762"/>
    <n v="0"/>
    <n v="0"/>
    <n v="0"/>
    <n v="0"/>
    <n v="20"/>
    <n v="95.23809523809524"/>
    <n v="21"/>
  </r>
  <r>
    <s v="grannygrande"/>
    <s v="bluebizcouncil"/>
    <m/>
    <m/>
    <m/>
    <m/>
    <m/>
    <m/>
    <m/>
    <m/>
    <s v="No"/>
    <n v="260"/>
    <m/>
    <m/>
    <x v="0"/>
    <d v="2019-06-21T22:02:36.000"/>
    <s v="RT @BlueBizCouncil: Nearly 100 California cities &amp;amp; counties, 3800 businesses, and #CALeg have said no to #offshoredrilling. It's great to s…"/>
    <m/>
    <m/>
    <x v="59"/>
    <m/>
    <s v="http://abs.twimg.com/sticky/default_profile_images/default_profile_normal.png"/>
    <x v="121"/>
    <s v="https://twitter.com/#!/grannygrande/status/1142191112557252608"/>
    <m/>
    <m/>
    <s v="1142191112557252608"/>
    <m/>
    <b v="0"/>
    <n v="0"/>
    <s v=""/>
    <b v="0"/>
    <s v="en"/>
    <m/>
    <s v=""/>
    <b v="0"/>
    <n v="9"/>
    <s v="1142188365405548544"/>
    <s v="Twitter Web Client"/>
    <b v="0"/>
    <s v="1142188365405548544"/>
    <s v="Tweet"/>
    <n v="0"/>
    <n v="0"/>
    <m/>
    <m/>
    <m/>
    <m/>
    <m/>
    <m/>
    <m/>
    <m/>
    <n v="1"/>
    <s v="5"/>
    <s v="5"/>
    <n v="1"/>
    <n v="4.761904761904762"/>
    <n v="0"/>
    <n v="0"/>
    <n v="0"/>
    <n v="0"/>
    <n v="20"/>
    <n v="95.23809523809524"/>
    <n v="21"/>
  </r>
  <r>
    <s v="jamescounihan1"/>
    <s v="bluebizcouncil"/>
    <m/>
    <m/>
    <m/>
    <m/>
    <m/>
    <m/>
    <m/>
    <m/>
    <s v="No"/>
    <n v="261"/>
    <m/>
    <m/>
    <x v="0"/>
    <d v="2019-06-21T22:22:43.000"/>
    <s v="RT @BlueBizCouncil: Nearly 100 California cities &amp;amp; counties, 3800 businesses, and #CALeg have said no to #offshoredrilling. It's great to s…"/>
    <m/>
    <m/>
    <x v="59"/>
    <m/>
    <s v="http://abs.twimg.com/sticky/default_profile_images/default_profile_normal.png"/>
    <x v="122"/>
    <s v="https://twitter.com/#!/jamescounihan1/status/1142196173773639686"/>
    <m/>
    <m/>
    <s v="1142196173773639686"/>
    <m/>
    <b v="0"/>
    <n v="0"/>
    <s v=""/>
    <b v="0"/>
    <s v="en"/>
    <m/>
    <s v=""/>
    <b v="0"/>
    <n v="9"/>
    <s v="1142188365405548544"/>
    <s v="Twitter for Android"/>
    <b v="0"/>
    <s v="1142188365405548544"/>
    <s v="Tweet"/>
    <n v="0"/>
    <n v="0"/>
    <m/>
    <m/>
    <m/>
    <m/>
    <m/>
    <m/>
    <m/>
    <m/>
    <n v="1"/>
    <s v="5"/>
    <s v="5"/>
    <n v="1"/>
    <n v="4.761904761904762"/>
    <n v="0"/>
    <n v="0"/>
    <n v="0"/>
    <n v="0"/>
    <n v="20"/>
    <n v="95.23809523809524"/>
    <n v="21"/>
  </r>
  <r>
    <s v="artyghok21"/>
    <s v="bluebizcouncil"/>
    <m/>
    <m/>
    <m/>
    <m/>
    <m/>
    <m/>
    <m/>
    <m/>
    <s v="No"/>
    <n v="262"/>
    <m/>
    <m/>
    <x v="0"/>
    <d v="2019-06-21T23:11:20.000"/>
    <s v="RT @BlueBizCouncil: Nearly 100 California cities &amp;amp; counties, 3800 businesses, and #CALeg have said no to #offshoredrilling. It's great to s…"/>
    <m/>
    <m/>
    <x v="59"/>
    <m/>
    <s v="http://pbs.twimg.com/profile_images/1127132143778435072/GAYJhAkv_normal.jpg"/>
    <x v="123"/>
    <s v="https://twitter.com/#!/artyghok21/status/1142208407849639937"/>
    <m/>
    <m/>
    <s v="1142208407849639937"/>
    <m/>
    <b v="0"/>
    <n v="0"/>
    <s v=""/>
    <b v="0"/>
    <s v="en"/>
    <m/>
    <s v=""/>
    <b v="0"/>
    <n v="9"/>
    <s v="1142188365405548544"/>
    <s v="Twitter Web App"/>
    <b v="0"/>
    <s v="1142188365405548544"/>
    <s v="Tweet"/>
    <n v="0"/>
    <n v="0"/>
    <m/>
    <m/>
    <m/>
    <m/>
    <m/>
    <m/>
    <m/>
    <m/>
    <n v="1"/>
    <s v="5"/>
    <s v="5"/>
    <n v="1"/>
    <n v="4.761904761904762"/>
    <n v="0"/>
    <n v="0"/>
    <n v="0"/>
    <n v="0"/>
    <n v="20"/>
    <n v="95.23809523809524"/>
    <n v="21"/>
  </r>
  <r>
    <s v="cleanenergyorg"/>
    <s v="repcunningham"/>
    <m/>
    <m/>
    <m/>
    <m/>
    <m/>
    <m/>
    <m/>
    <m/>
    <s v="No"/>
    <n v="263"/>
    <m/>
    <m/>
    <x v="0"/>
    <d v="2019-06-22T14:55:09.000"/>
    <s v="#SouthCarolina @RepCunningham wants to permanently ban #offshoredrilling. _x000a__x000a_“Every coastal state with thriving tourism outdoor recreation or fishing industry is in danger if drilling is allowed to take place off of its shores.&quot;_x000a__x000a_#ProtectOurCoasts_x000a_https://t.co/CE7bi84oX3 https://t.co/IVB3QS3n0Y"/>
    <s v="https://www.wsav.com/news/bill-would-ban-offshore-drilling/"/>
    <s v="wsav.com"/>
    <x v="60"/>
    <s v="https://pbs.twimg.com/media/D9rIhElWsAAUCw4.jpg"/>
    <s v="https://pbs.twimg.com/media/D9rIhElWsAAUCw4.jpg"/>
    <x v="124"/>
    <s v="https://twitter.com/#!/cleanenergyorg/status/1142445927543844871"/>
    <m/>
    <m/>
    <s v="1142445927543844871"/>
    <m/>
    <b v="0"/>
    <n v="2"/>
    <s v=""/>
    <b v="0"/>
    <s v="en"/>
    <m/>
    <s v=""/>
    <b v="0"/>
    <n v="1"/>
    <s v=""/>
    <s v="Hootsuite Inc."/>
    <b v="0"/>
    <s v="1142445927543844871"/>
    <s v="Tweet"/>
    <n v="0"/>
    <n v="0"/>
    <m/>
    <m/>
    <m/>
    <m/>
    <m/>
    <m/>
    <m/>
    <m/>
    <n v="1"/>
    <s v="12"/>
    <s v="12"/>
    <n v="1"/>
    <n v="3.0303030303030303"/>
    <n v="1"/>
    <n v="3.0303030303030303"/>
    <n v="0"/>
    <n v="0"/>
    <n v="31"/>
    <n v="93.93939393939394"/>
    <n v="33"/>
  </r>
  <r>
    <s v="daisypl"/>
    <s v="repcunningham"/>
    <m/>
    <m/>
    <m/>
    <m/>
    <m/>
    <m/>
    <m/>
    <m/>
    <s v="No"/>
    <n v="264"/>
    <m/>
    <m/>
    <x v="0"/>
    <d v="2019-06-22T15:06:49.000"/>
    <s v="RT @cleanenergyorg: #SouthCarolina @RepCunningham wants to permanently ban #offshoredrilling. _x000a__x000a_“Every coastal state with thriving tourism…"/>
    <m/>
    <m/>
    <x v="61"/>
    <m/>
    <s v="http://pbs.twimg.com/profile_images/378800000211546819/6070491cdceac8992856a9bf6f560a99_normal.jpeg"/>
    <x v="125"/>
    <s v="https://twitter.com/#!/daisypl/status/1142448865896878081"/>
    <m/>
    <m/>
    <s v="1142448865896878081"/>
    <m/>
    <b v="0"/>
    <n v="0"/>
    <s v=""/>
    <b v="0"/>
    <s v="en"/>
    <m/>
    <s v=""/>
    <b v="0"/>
    <n v="1"/>
    <s v="1142445927543844871"/>
    <s v="Twitter for Android"/>
    <b v="0"/>
    <s v="1142445927543844871"/>
    <s v="Tweet"/>
    <n v="0"/>
    <n v="0"/>
    <m/>
    <m/>
    <m/>
    <m/>
    <m/>
    <m/>
    <m/>
    <m/>
    <n v="1"/>
    <s v="12"/>
    <s v="12"/>
    <m/>
    <m/>
    <m/>
    <m/>
    <m/>
    <m/>
    <m/>
    <m/>
    <m/>
  </r>
  <r>
    <s v="cleanenergyorg"/>
    <s v="cleanenergyorg"/>
    <m/>
    <m/>
    <m/>
    <m/>
    <m/>
    <m/>
    <m/>
    <m/>
    <s v="No"/>
    <n v="265"/>
    <m/>
    <m/>
    <x v="1"/>
    <d v="2019-06-18T13:57:51.000"/>
    <s v="Every American has the right to enjoy a healthy ocean and clean beaches, but we have to fight to keep them that way, for the health of our ocean and the sake of our planet. _x000a__x000a_#Tourism #ProtectOurCoast #OffshoreDrilling _x000a_https://t.co/SFrSPeFZKu"/>
    <s v="https://www.postandcourier.com/opinion/commentary/commentary-south-carolina-must-retain-control-over-what-happens-off/article_9d84551a-9101-11e9-b34b-8bc5102e80eb.html"/>
    <s v="postandcourier.com"/>
    <x v="62"/>
    <m/>
    <s v="http://pbs.twimg.com/profile_images/942774839688929281/z10ILesH_normal.jpg"/>
    <x v="126"/>
    <s v="https://twitter.com/#!/cleanenergyorg/status/1140981958043979776"/>
    <m/>
    <m/>
    <s v="1140981958043979776"/>
    <m/>
    <b v="0"/>
    <n v="3"/>
    <s v=""/>
    <b v="0"/>
    <s v="en"/>
    <m/>
    <s v=""/>
    <b v="0"/>
    <n v="2"/>
    <s v=""/>
    <s v="Twitter Web Client"/>
    <b v="0"/>
    <s v="1140981958043979776"/>
    <s v="Tweet"/>
    <n v="0"/>
    <n v="0"/>
    <s v="-83.353955,32.04683 _x000a_-78.499301,32.04683 _x000a_-78.499301,35.215449 _x000a_-83.353955,35.215449"/>
    <s v="United States"/>
    <s v="US"/>
    <s v="South Carolina, USA"/>
    <s v="6057f1e35bcc6c20"/>
    <s v="South Carolina"/>
    <s v="admin"/>
    <s v="https://api.twitter.com/1.1/geo/id/6057f1e35bcc6c20.json"/>
    <n v="1"/>
    <s v="12"/>
    <s v="12"/>
    <n v="4"/>
    <n v="10.526315789473685"/>
    <n v="0"/>
    <n v="0"/>
    <n v="0"/>
    <n v="0"/>
    <n v="34"/>
    <n v="89.47368421052632"/>
    <n v="38"/>
  </r>
  <r>
    <s v="bgiinsights"/>
    <s v="kosmosenergy"/>
    <m/>
    <m/>
    <m/>
    <m/>
    <m/>
    <m/>
    <m/>
    <m/>
    <s v="No"/>
    <n v="267"/>
    <m/>
    <m/>
    <x v="0"/>
    <d v="2019-06-20T07:26:28.000"/>
    <s v="#offshoredrilling Contractor / Owner 'Seadrill Partners' has successfully strikes a one well deal with @KosmosEnergy in #Gulf of Mexico Operations. #BGIinsights https://t.co/CwpIkJIHp9"/>
    <m/>
    <m/>
    <x v="63"/>
    <s v="https://pbs.twimg.com/media/D9fOiCYUIAAvcnw.jpg"/>
    <s v="https://pbs.twimg.com/media/D9fOiCYUIAAvcnw.jpg"/>
    <x v="127"/>
    <s v="https://twitter.com/#!/bgiinsights/status/1141608235448717312"/>
    <m/>
    <m/>
    <s v="1141608235448717312"/>
    <m/>
    <b v="0"/>
    <n v="0"/>
    <s v=""/>
    <b v="0"/>
    <s v="en"/>
    <m/>
    <s v=""/>
    <b v="0"/>
    <n v="0"/>
    <s v=""/>
    <s v="Twitter Web Client"/>
    <b v="0"/>
    <s v="1141608235448717312"/>
    <s v="Tweet"/>
    <n v="0"/>
    <n v="0"/>
    <m/>
    <m/>
    <m/>
    <m/>
    <m/>
    <m/>
    <m/>
    <m/>
    <n v="1"/>
    <s v="14"/>
    <s v="14"/>
    <n v="2"/>
    <n v="10"/>
    <n v="0"/>
    <n v="0"/>
    <n v="0"/>
    <n v="0"/>
    <n v="18"/>
    <n v="90"/>
    <n v="20"/>
  </r>
  <r>
    <s v="arvind_1994"/>
    <s v="kosmosenergy"/>
    <m/>
    <m/>
    <m/>
    <m/>
    <m/>
    <m/>
    <m/>
    <m/>
    <s v="No"/>
    <n v="268"/>
    <m/>
    <m/>
    <x v="0"/>
    <d v="2019-06-22T16:21:11.000"/>
    <s v="RT @BGIinsights: #offshoredrilling Contractor / Owner 'Seadrill Partners' has successfully strikes a one well deal with @KosmosEnergy in #G…"/>
    <m/>
    <m/>
    <x v="8"/>
    <m/>
    <s v="http://pbs.twimg.com/profile_images/708329500291911680/_71LUvj8_normal.jpg"/>
    <x v="128"/>
    <s v="https://twitter.com/#!/arvind_1994/status/1142467577592987648"/>
    <m/>
    <m/>
    <s v="1142467577592987648"/>
    <m/>
    <b v="0"/>
    <n v="0"/>
    <s v=""/>
    <b v="0"/>
    <s v="en"/>
    <m/>
    <s v=""/>
    <b v="0"/>
    <n v="1"/>
    <s v="1141608235448717312"/>
    <s v="Twitter for Android"/>
    <b v="0"/>
    <s v="1141608235448717312"/>
    <s v="Tweet"/>
    <n v="0"/>
    <n v="0"/>
    <m/>
    <m/>
    <m/>
    <m/>
    <m/>
    <m/>
    <m/>
    <m/>
    <n v="1"/>
    <s v="14"/>
    <s v="14"/>
    <m/>
    <m/>
    <m/>
    <m/>
    <m/>
    <m/>
    <m/>
    <m/>
    <m/>
  </r>
  <r>
    <s v="geewhizpat"/>
    <s v="danbacher"/>
    <m/>
    <m/>
    <m/>
    <m/>
    <m/>
    <m/>
    <m/>
    <m/>
    <s v="No"/>
    <n v="270"/>
    <m/>
    <m/>
    <x v="0"/>
    <d v="2019-06-22T19:27:47.000"/>
    <s v="RT @DanBacher: A judge orders a moratorium on offshore fracking in federal waters off California. Will #GavinNewsom, unlike #JerryBrown, ha…"/>
    <m/>
    <m/>
    <x v="64"/>
    <m/>
    <s v="http://pbs.twimg.com/profile_images/1080349350478307333/LxVcrT2x_normal.jpg"/>
    <x v="129"/>
    <s v="https://twitter.com/#!/geewhizpat/status/1142514538970898432"/>
    <m/>
    <m/>
    <s v="1142514538970898432"/>
    <m/>
    <b v="0"/>
    <n v="0"/>
    <s v=""/>
    <b v="0"/>
    <s v="en"/>
    <m/>
    <s v=""/>
    <b v="0"/>
    <n v="18"/>
    <s v="1061454464496758784"/>
    <s v="Twitter for iPhone"/>
    <b v="0"/>
    <s v="1061454464496758784"/>
    <s v="Tweet"/>
    <n v="0"/>
    <n v="0"/>
    <m/>
    <m/>
    <m/>
    <m/>
    <m/>
    <m/>
    <m/>
    <m/>
    <n v="1"/>
    <s v="6"/>
    <s v="6"/>
    <n v="0"/>
    <n v="0"/>
    <n v="0"/>
    <n v="0"/>
    <n v="0"/>
    <n v="0"/>
    <n v="20"/>
    <n v="100"/>
    <n v="20"/>
  </r>
  <r>
    <s v="danbacher"/>
    <s v="consumerwd"/>
    <m/>
    <m/>
    <m/>
    <m/>
    <m/>
    <m/>
    <m/>
    <m/>
    <s v="No"/>
    <n v="271"/>
    <m/>
    <m/>
    <x v="0"/>
    <d v="2019-01-08T23:38:27.000"/>
    <s v="A judge in November ordered a moratorium on offshore fracking in federal waters off California. Will #GavinNewsom, unlike #JerryBrown, halt new #offshoredrilling in state waters? #CalifMPAs #thankyouocean #SaveOurCoast @ConsumerWD #MPAswork #unfrackcal https://t.co/zaZl0apMfS https://t.co/NVUsHKfzWM"/>
    <s v="http://www.dailykos.com/stories/2018/11/9/1811677/-Judge-orders-moratorium-on-offshore-fracking-in-federal-waters-off-California"/>
    <s v="dailykos.com"/>
    <x v="65"/>
    <s v="https://pbs.twimg.com/media/DwbR8TQUwAIh9Bz.jpg"/>
    <s v="https://pbs.twimg.com/media/DwbR8TQUwAIh9Bz.jpg"/>
    <x v="130"/>
    <s v="https://twitter.com/#!/danbacher/status/1082783621767786496"/>
    <m/>
    <m/>
    <s v="1082783621767786496"/>
    <m/>
    <b v="0"/>
    <n v="9"/>
    <s v=""/>
    <b v="0"/>
    <s v="en"/>
    <m/>
    <s v=""/>
    <b v="0"/>
    <n v="12"/>
    <s v=""/>
    <s v="Twitter Web Client"/>
    <b v="0"/>
    <s v="1082783621767786496"/>
    <s v="Retweet"/>
    <n v="0"/>
    <n v="0"/>
    <m/>
    <m/>
    <m/>
    <m/>
    <m/>
    <m/>
    <m/>
    <m/>
    <n v="2"/>
    <s v="6"/>
    <s v="6"/>
    <n v="0"/>
    <n v="0"/>
    <n v="0"/>
    <n v="0"/>
    <n v="0"/>
    <n v="0"/>
    <n v="31"/>
    <n v="100"/>
    <n v="31"/>
  </r>
  <r>
    <s v="danbacher"/>
    <s v="consumerwd"/>
    <m/>
    <m/>
    <m/>
    <m/>
    <m/>
    <m/>
    <m/>
    <m/>
    <s v="No"/>
    <n v="272"/>
    <m/>
    <m/>
    <x v="0"/>
    <d v="2018-11-11T03:03:59.000"/>
    <s v="A judge orders a moratorium on offshore fracking in federal waters off California. Will #GavinNewsom, unlike #JerryBrown, halt new #offshoredrilling in state waters? #BrownsLastChance #CalifMPAs  #thankyouocean #SaveOurCoast @ConsumerWD #CAAgainstFrack https://t.co/zaZl0apMfS"/>
    <s v="http://www.dailykos.com/stories/2018/11/9/1811677/-Judge-orders-moratorium-on-offshore-fracking-in-federal-waters-off-California"/>
    <s v="dailykos.com"/>
    <x v="66"/>
    <m/>
    <s v="http://pbs.twimg.com/profile_images/565710210614824960/_tjijrkv_normal.jpeg"/>
    <x v="131"/>
    <s v="https://twitter.com/#!/danbacher/status/1061454464496758784"/>
    <m/>
    <m/>
    <s v="1061454464496758784"/>
    <m/>
    <b v="0"/>
    <n v="15"/>
    <s v=""/>
    <b v="0"/>
    <s v="en"/>
    <m/>
    <s v=""/>
    <b v="0"/>
    <n v="18"/>
    <s v=""/>
    <s v="Twitter Web Client"/>
    <b v="0"/>
    <s v="1061454464496758784"/>
    <s v="Retweet"/>
    <n v="0"/>
    <n v="0"/>
    <m/>
    <m/>
    <m/>
    <m/>
    <m/>
    <m/>
    <m/>
    <m/>
    <n v="2"/>
    <s v="6"/>
    <s v="6"/>
    <n v="0"/>
    <n v="0"/>
    <n v="0"/>
    <n v="0"/>
    <n v="0"/>
    <n v="0"/>
    <n v="29"/>
    <n v="100"/>
    <n v="29"/>
  </r>
  <r>
    <s v="danbacher"/>
    <s v="natcounterpunch"/>
    <m/>
    <m/>
    <m/>
    <m/>
    <m/>
    <m/>
    <m/>
    <m/>
    <s v="No"/>
    <n v="273"/>
    <m/>
    <m/>
    <x v="0"/>
    <d v="2019-06-21T19:57:20.000"/>
    <s v="Until &quot;ocean advocates&quot; are willing to discuss how a #BigOil lobbyist was able to capture what passes for &quot;marine protection&quot; in SoCal, there is NO chance #CA ocean waters will be really protected and #offshoredrilling will stop expanding. https://t.co/6AS785FItW @NatCounterPunch https://t.co/ZwUHHcT2nj"/>
    <s v="https://www.counterpunch.org/2018/06/20/california-lacks-real-marine-protection-as-offshore-drilling-expands-in-state-waters/"/>
    <s v="counterpunch.org"/>
    <x v="67"/>
    <s v="https://pbs.twimg.com/media/D9nEAN-VAAA0pYZ.jpg"/>
    <s v="https://pbs.twimg.com/media/D9nEAN-VAAA0pYZ.jpg"/>
    <x v="132"/>
    <s v="https://twitter.com/#!/danbacher/status/1142159588101201922"/>
    <m/>
    <m/>
    <s v="1142159588101201922"/>
    <m/>
    <b v="0"/>
    <n v="1"/>
    <s v=""/>
    <b v="0"/>
    <s v="en"/>
    <m/>
    <s v=""/>
    <b v="0"/>
    <n v="1"/>
    <s v=""/>
    <s v="Twitter Web Client"/>
    <b v="0"/>
    <s v="1142159588101201922"/>
    <s v="Tweet"/>
    <n v="0"/>
    <n v="0"/>
    <m/>
    <m/>
    <m/>
    <m/>
    <m/>
    <m/>
    <m/>
    <m/>
    <n v="2"/>
    <s v="6"/>
    <s v="6"/>
    <n v="3"/>
    <n v="7.6923076923076925"/>
    <n v="0"/>
    <n v="0"/>
    <n v="0"/>
    <n v="0"/>
    <n v="36"/>
    <n v="92.3076923076923"/>
    <n v="39"/>
  </r>
  <r>
    <s v="danbacher"/>
    <s v="natcounterpunch"/>
    <m/>
    <m/>
    <m/>
    <m/>
    <m/>
    <m/>
    <m/>
    <m/>
    <s v="No"/>
    <n v="274"/>
    <m/>
    <m/>
    <x v="0"/>
    <d v="2019-06-21T19:59:23.000"/>
    <s v="Until &quot;ocean advocates&quot; are willing to discuss how a #BigOil lobbyist was able to capture what passes for &quot;marine protection&quot; in SoCal, there is NO chance #CA ocean waters will be really protected and #offshoredrilling will stop expanding. https://t.co/6AS785FItW @NatCounterPunch https://t.co/znfLilLHOp"/>
    <s v="https://www.counterpunch.org/2018/06/20/california-lacks-real-marine-protection-as-offshore-drilling-expands-in-state-waters/"/>
    <s v="counterpunch.org"/>
    <x v="67"/>
    <s v="https://pbs.twimg.com/media/D9nEeCGUEAALUc0.jpg"/>
    <s v="https://pbs.twimg.com/media/D9nEeCGUEAALUc0.jpg"/>
    <x v="133"/>
    <s v="https://twitter.com/#!/danbacher/status/1142160102993981440"/>
    <m/>
    <m/>
    <s v="1142160102993981440"/>
    <m/>
    <b v="0"/>
    <n v="1"/>
    <s v=""/>
    <b v="0"/>
    <s v="en"/>
    <m/>
    <s v=""/>
    <b v="0"/>
    <n v="1"/>
    <s v=""/>
    <s v="Twitter Web Client"/>
    <b v="0"/>
    <s v="1142160102993981440"/>
    <s v="Tweet"/>
    <n v="0"/>
    <n v="0"/>
    <m/>
    <m/>
    <m/>
    <m/>
    <m/>
    <m/>
    <m/>
    <m/>
    <n v="2"/>
    <s v="6"/>
    <s v="6"/>
    <n v="3"/>
    <n v="7.6923076923076925"/>
    <n v="0"/>
    <n v="0"/>
    <n v="0"/>
    <n v="0"/>
    <n v="36"/>
    <n v="92.3076923076923"/>
    <n v="39"/>
  </r>
  <r>
    <s v="resourceslf"/>
    <s v="resourceslf"/>
    <m/>
    <m/>
    <m/>
    <m/>
    <m/>
    <m/>
    <m/>
    <m/>
    <s v="No"/>
    <n v="275"/>
    <m/>
    <m/>
    <x v="1"/>
    <d v="2019-06-22T05:55:13.000"/>
    <s v="Almost 100 California cities and counties have said no to #offshoredrilling. The 3800 members of the Business Alliance for Protecting the Pacific Coast have too, as well as #CAleg. Great to see the House of Representatives join us to #ProtectOurCoasts https://t.co/C52rb31vOR"/>
    <s v="https://www.pressdemocrat.com/news/local/9724004-181/house-approves-measures-that-would?sba=AAS"/>
    <s v="pressdemocrat.com"/>
    <x v="68"/>
    <m/>
    <s v="http://pbs.twimg.com/profile_images/589122789757456384/TkXG2qZz_normal.jpg"/>
    <x v="134"/>
    <s v="https://twitter.com/#!/resourceslf/status/1142310050628689920"/>
    <m/>
    <m/>
    <s v="1142310050628689920"/>
    <m/>
    <b v="0"/>
    <n v="0"/>
    <s v=""/>
    <b v="0"/>
    <s v="en"/>
    <m/>
    <s v=""/>
    <b v="0"/>
    <n v="0"/>
    <s v=""/>
    <s v="Twitter for iPhone"/>
    <b v="0"/>
    <s v="1142310050628689920"/>
    <s v="Tweet"/>
    <n v="0"/>
    <n v="0"/>
    <m/>
    <m/>
    <m/>
    <m/>
    <m/>
    <m/>
    <m/>
    <m/>
    <n v="1"/>
    <s v="6"/>
    <s v="6"/>
    <n v="2"/>
    <n v="5"/>
    <n v="0"/>
    <n v="0"/>
    <n v="0"/>
    <n v="0"/>
    <n v="38"/>
    <n v="95"/>
    <n v="40"/>
  </r>
  <r>
    <s v="danbacher"/>
    <s v="resourceslf"/>
    <m/>
    <m/>
    <m/>
    <m/>
    <m/>
    <m/>
    <m/>
    <m/>
    <s v="No"/>
    <n v="276"/>
    <m/>
    <m/>
    <x v="0"/>
    <d v="2019-06-22T22:29:20.000"/>
    <s v="I'm glad these #CA cities &amp;amp; counties oppose #offshoredrilling. Yet the @ResourcesLF funded the creation of faux #CalifMPAs under a process led by a Big Oil llobbyist. These MPAs don't protect state waters from oil drilling. #OurLastChance #LastChanceAlliance #unfrackcal #BigOil https://t.co/G8bjs1JK3W"/>
    <s v="https://twitter.com/ResourcesLF/status/1142310050628689920"/>
    <s v="twitter.com"/>
    <x v="69"/>
    <m/>
    <s v="http://pbs.twimg.com/profile_images/565710210614824960/_tjijrkv_normal.jpeg"/>
    <x v="135"/>
    <s v="https://twitter.com/#!/danbacher/status/1142560228111577088"/>
    <m/>
    <m/>
    <s v="1142560228111577088"/>
    <m/>
    <b v="0"/>
    <n v="2"/>
    <s v=""/>
    <b v="1"/>
    <s v="en"/>
    <m/>
    <s v="1142310050628689920"/>
    <b v="0"/>
    <n v="1"/>
    <s v=""/>
    <s v="Twitter Web Client"/>
    <b v="0"/>
    <s v="1142560228111577088"/>
    <s v="Tweet"/>
    <n v="0"/>
    <n v="0"/>
    <m/>
    <m/>
    <m/>
    <m/>
    <m/>
    <m/>
    <m/>
    <m/>
    <n v="4"/>
    <s v="6"/>
    <s v="6"/>
    <n v="3"/>
    <n v="7.5"/>
    <n v="1"/>
    <n v="2.5"/>
    <n v="0"/>
    <n v="0"/>
    <n v="36"/>
    <n v="90"/>
    <n v="40"/>
  </r>
  <r>
    <s v="danbacher"/>
    <s v="resourceslf"/>
    <m/>
    <m/>
    <m/>
    <m/>
    <m/>
    <m/>
    <m/>
    <m/>
    <s v="No"/>
    <n v="277"/>
    <m/>
    <m/>
    <x v="0"/>
    <d v="2019-06-22T22:29:42.000"/>
    <s v="RT @DanBacher: I'm glad these #CA cities &amp;amp; counties oppose #offshoredrilling. Yet the @ResourcesLF funded the creation of faux #CalifMPAs u…"/>
    <m/>
    <m/>
    <x v="70"/>
    <m/>
    <s v="http://pbs.twimg.com/profile_images/565710210614824960/_tjijrkv_normal.jpeg"/>
    <x v="136"/>
    <s v="https://twitter.com/#!/danbacher/status/1142560320721784832"/>
    <m/>
    <m/>
    <s v="1142560320721784832"/>
    <m/>
    <b v="0"/>
    <n v="0"/>
    <s v=""/>
    <b v="1"/>
    <s v="en"/>
    <m/>
    <s v="1142310050628689920"/>
    <b v="0"/>
    <n v="1"/>
    <s v="1142560228111577088"/>
    <s v="Twitter Web Client"/>
    <b v="0"/>
    <s v="1142560228111577088"/>
    <s v="Tweet"/>
    <n v="0"/>
    <n v="0"/>
    <m/>
    <m/>
    <m/>
    <m/>
    <m/>
    <m/>
    <m/>
    <m/>
    <n v="4"/>
    <s v="6"/>
    <s v="6"/>
    <n v="1"/>
    <n v="4.761904761904762"/>
    <n v="1"/>
    <n v="4.761904761904762"/>
    <n v="0"/>
    <n v="0"/>
    <n v="19"/>
    <n v="90.47619047619048"/>
    <n v="21"/>
  </r>
  <r>
    <s v="danbacher"/>
    <s v="resourceslf"/>
    <m/>
    <m/>
    <m/>
    <m/>
    <m/>
    <m/>
    <m/>
    <m/>
    <s v="No"/>
    <n v="278"/>
    <m/>
    <m/>
    <x v="0"/>
    <d v="2019-06-22T22:36:43.000"/>
    <s v="I'm glad these #CA cities &amp;amp; counties oppose #offshoredrilling. Yet the @ResourcesLF funded the creation of faux #CalifMPAs under a process led by a Big Oil lobbyist. These MPAs don't protect state waters from oil drilling. #OurLastChance #LastChanceAlliance #unfrackcal #BigOil https://t.co/G8bjs1JK3W"/>
    <s v="https://twitter.com/ResourcesLF/status/1142310050628689920"/>
    <s v="twitter.com"/>
    <x v="69"/>
    <m/>
    <s v="http://pbs.twimg.com/profile_images/565710210614824960/_tjijrkv_normal.jpeg"/>
    <x v="137"/>
    <s v="https://twitter.com/#!/danbacher/status/1142562084770570240"/>
    <m/>
    <m/>
    <s v="1142562084770570240"/>
    <m/>
    <b v="0"/>
    <n v="1"/>
    <s v=""/>
    <b v="1"/>
    <s v="en"/>
    <m/>
    <s v="1142310050628689920"/>
    <b v="0"/>
    <n v="1"/>
    <s v=""/>
    <s v="Twitter Web Client"/>
    <b v="0"/>
    <s v="1142562084770570240"/>
    <s v="Tweet"/>
    <n v="0"/>
    <n v="0"/>
    <m/>
    <m/>
    <m/>
    <m/>
    <m/>
    <m/>
    <m/>
    <m/>
    <n v="4"/>
    <s v="6"/>
    <s v="6"/>
    <n v="3"/>
    <n v="7.5"/>
    <n v="1"/>
    <n v="2.5"/>
    <n v="0"/>
    <n v="0"/>
    <n v="36"/>
    <n v="90"/>
    <n v="40"/>
  </r>
  <r>
    <s v="danbacher"/>
    <s v="resourceslf"/>
    <m/>
    <m/>
    <m/>
    <m/>
    <m/>
    <m/>
    <m/>
    <m/>
    <s v="No"/>
    <n v="279"/>
    <m/>
    <m/>
    <x v="0"/>
    <d v="2019-06-22T22:37:25.000"/>
    <s v="RT @DanBacher: I'm glad these #CA cities &amp;amp; counties oppose #offshoredrilling. Yet the @ResourcesLF funded the creation of faux #CalifMPAs u…"/>
    <m/>
    <m/>
    <x v="70"/>
    <m/>
    <s v="http://pbs.twimg.com/profile_images/565710210614824960/_tjijrkv_normal.jpeg"/>
    <x v="138"/>
    <s v="https://twitter.com/#!/danbacher/status/1142562262302904320"/>
    <m/>
    <m/>
    <s v="1142562262302904320"/>
    <m/>
    <b v="0"/>
    <n v="0"/>
    <s v=""/>
    <b v="1"/>
    <s v="en"/>
    <m/>
    <s v="1142310050628689920"/>
    <b v="0"/>
    <n v="1"/>
    <s v="1142562084770570240"/>
    <s v="Twitter Web Client"/>
    <b v="0"/>
    <s v="1142562084770570240"/>
    <s v="Tweet"/>
    <n v="0"/>
    <n v="0"/>
    <m/>
    <m/>
    <m/>
    <m/>
    <m/>
    <m/>
    <m/>
    <m/>
    <n v="4"/>
    <s v="6"/>
    <s v="6"/>
    <n v="1"/>
    <n v="4.761904761904762"/>
    <n v="1"/>
    <n v="4.761904761904762"/>
    <n v="0"/>
    <n v="0"/>
    <n v="19"/>
    <n v="90.47619047619048"/>
    <n v="21"/>
  </r>
  <r>
    <s v="danbacher"/>
    <s v="danbacher"/>
    <m/>
    <m/>
    <m/>
    <m/>
    <m/>
    <m/>
    <m/>
    <m/>
    <s v="No"/>
    <n v="280"/>
    <m/>
    <m/>
    <x v="1"/>
    <d v="2019-06-18T00:05:07.000"/>
    <s v="If you claim to be an &quot;environmentalist&quot; but you are afraid to talk about #BigOil #regulatory capture in California, you're not serious. If you discuss #offshoredrilling without discussing Big Oil capture of #CalifMPAs, you're not serious. #OurLastChance https://t.co/QH3cuEPnli"/>
    <s v="https://www.counterpunch.org/2019/06/07/californias-biggest-secret-how-big-oil-dominates-public-discourse-to-manipulate-and-deceive/"/>
    <s v="counterpunch.org"/>
    <x v="71"/>
    <m/>
    <s v="http://pbs.twimg.com/profile_images/565710210614824960/_tjijrkv_normal.jpeg"/>
    <x v="139"/>
    <s v="https://twitter.com/#!/danbacher/status/1140772394262335488"/>
    <m/>
    <m/>
    <s v="1140772394262335488"/>
    <m/>
    <b v="0"/>
    <n v="3"/>
    <s v=""/>
    <b v="0"/>
    <s v="en"/>
    <m/>
    <s v=""/>
    <b v="0"/>
    <n v="1"/>
    <s v=""/>
    <s v="Twitter Web Client"/>
    <b v="0"/>
    <s v="1140772394262335488"/>
    <s v="Tweet"/>
    <n v="0"/>
    <n v="0"/>
    <m/>
    <m/>
    <m/>
    <m/>
    <m/>
    <m/>
    <m/>
    <m/>
    <n v="23"/>
    <s v="6"/>
    <s v="6"/>
    <n v="0"/>
    <n v="0"/>
    <n v="1"/>
    <n v="2.7027027027027026"/>
    <n v="0"/>
    <n v="0"/>
    <n v="36"/>
    <n v="97.29729729729729"/>
    <n v="37"/>
  </r>
  <r>
    <s v="danbacher"/>
    <s v="danbacher"/>
    <m/>
    <m/>
    <m/>
    <m/>
    <m/>
    <m/>
    <m/>
    <m/>
    <s v="No"/>
    <n v="281"/>
    <m/>
    <m/>
    <x v="1"/>
    <d v="2019-06-18T06:57:16.000"/>
    <s v="RT @DanBacher: If you claim to be an &quot;environmentalist&quot; but you are afraid to talk about #BigOil #regulatory capture in California, you're…"/>
    <m/>
    <m/>
    <x v="72"/>
    <m/>
    <s v="http://pbs.twimg.com/profile_images/565710210614824960/_tjijrkv_normal.jpeg"/>
    <x v="140"/>
    <s v="https://twitter.com/#!/danbacher/status/1140876112576176128"/>
    <m/>
    <m/>
    <s v="1140876112576176128"/>
    <m/>
    <b v="0"/>
    <n v="0"/>
    <s v=""/>
    <b v="0"/>
    <s v="en"/>
    <m/>
    <s v=""/>
    <b v="0"/>
    <n v="1"/>
    <s v="1140772394262335488"/>
    <s v="Twitter Web Client"/>
    <b v="0"/>
    <s v="1140772394262335488"/>
    <s v="Tweet"/>
    <n v="0"/>
    <n v="0"/>
    <m/>
    <m/>
    <m/>
    <m/>
    <m/>
    <m/>
    <m/>
    <m/>
    <n v="23"/>
    <s v="6"/>
    <s v="6"/>
    <n v="0"/>
    <n v="0"/>
    <n v="1"/>
    <n v="4.545454545454546"/>
    <n v="0"/>
    <n v="0"/>
    <n v="21"/>
    <n v="95.45454545454545"/>
    <n v="22"/>
  </r>
  <r>
    <s v="danbacher"/>
    <s v="danbacher"/>
    <m/>
    <m/>
    <m/>
    <m/>
    <m/>
    <m/>
    <m/>
    <m/>
    <s v="No"/>
    <n v="282"/>
    <m/>
    <m/>
    <x v="1"/>
    <d v="2019-06-19T01:36:55.000"/>
    <s v="I wonder why I didn't get invited to participate in the WSPA Northwest Associates golf tournament? I'm so sad that I wasn't asked to attend. #OurLastChance #oilmoneyout #BigOil #ExtinctionRebellion #offshoredrilling https://t.co/UA9A5J0ybF"/>
    <s v="https://twitter.com/OfficialWSPA/status/1134541450698342400"/>
    <s v="twitter.com"/>
    <x v="73"/>
    <m/>
    <s v="http://pbs.twimg.com/profile_images/565710210614824960/_tjijrkv_normal.jpeg"/>
    <x v="141"/>
    <s v="https://twitter.com/#!/danbacher/status/1141157881254780929"/>
    <m/>
    <m/>
    <s v="1141157881254780929"/>
    <m/>
    <b v="0"/>
    <n v="1"/>
    <s v=""/>
    <b v="1"/>
    <s v="en"/>
    <m/>
    <s v="1134541450698342400"/>
    <b v="0"/>
    <n v="1"/>
    <s v=""/>
    <s v="Twitter Web Client"/>
    <b v="0"/>
    <s v="1141157881254780929"/>
    <s v="Tweet"/>
    <n v="0"/>
    <n v="0"/>
    <m/>
    <m/>
    <m/>
    <m/>
    <m/>
    <m/>
    <m/>
    <m/>
    <n v="23"/>
    <s v="6"/>
    <s v="6"/>
    <n v="1"/>
    <n v="3.3333333333333335"/>
    <n v="1"/>
    <n v="3.3333333333333335"/>
    <n v="0"/>
    <n v="0"/>
    <n v="28"/>
    <n v="93.33333333333333"/>
    <n v="30"/>
  </r>
  <r>
    <s v="danbacher"/>
    <s v="danbacher"/>
    <m/>
    <m/>
    <m/>
    <m/>
    <m/>
    <m/>
    <m/>
    <m/>
    <s v="No"/>
    <n v="283"/>
    <m/>
    <m/>
    <x v="1"/>
    <d v="2019-06-19T01:37:09.000"/>
    <s v="RT @DanBacher: I wonder why I didn't get invited to participate in the WSPA Northwest Associates golf tournament? I'm so sad that I wasn't…"/>
    <m/>
    <m/>
    <x v="12"/>
    <m/>
    <s v="http://pbs.twimg.com/profile_images/565710210614824960/_tjijrkv_normal.jpeg"/>
    <x v="142"/>
    <s v="https://twitter.com/#!/danbacher/status/1141157940201549824"/>
    <m/>
    <m/>
    <s v="1141157940201549824"/>
    <m/>
    <b v="0"/>
    <n v="0"/>
    <s v=""/>
    <b v="1"/>
    <s v="en"/>
    <m/>
    <s v="1134541450698342400"/>
    <b v="0"/>
    <n v="1"/>
    <s v="1141157881254780929"/>
    <s v="Twitter Web Client"/>
    <b v="0"/>
    <s v="1141157881254780929"/>
    <s v="Tweet"/>
    <n v="0"/>
    <n v="0"/>
    <m/>
    <m/>
    <m/>
    <m/>
    <m/>
    <m/>
    <m/>
    <m/>
    <n v="23"/>
    <s v="6"/>
    <s v="6"/>
    <n v="1"/>
    <n v="4.166666666666667"/>
    <n v="1"/>
    <n v="4.166666666666667"/>
    <n v="0"/>
    <n v="0"/>
    <n v="22"/>
    <n v="91.66666666666667"/>
    <n v="24"/>
  </r>
  <r>
    <s v="danbacher"/>
    <s v="danbacher"/>
    <m/>
    <m/>
    <m/>
    <m/>
    <m/>
    <m/>
    <m/>
    <m/>
    <s v="No"/>
    <n v="284"/>
    <m/>
    <m/>
    <x v="1"/>
    <d v="2019-06-19T23:10:48.000"/>
    <s v="Until &quot;ocean advocates&quot; are willing to discuss how a #BigOil lobbyist captured so-called &quot;marine protection&quot; in SoCal, there is NO chance #CA ocean waters will be really protected. #LastChanceAlliance #offshoredrilling #OurLastChance #CalifMPAs #unfrackcal #thankyouocean https://t.co/k3gWbqb1mx"/>
    <m/>
    <m/>
    <x v="74"/>
    <s v="https://pbs.twimg.com/media/D9ddLEpU8AAEp-E.jpg"/>
    <s v="https://pbs.twimg.com/media/D9ddLEpU8AAEp-E.jpg"/>
    <x v="143"/>
    <s v="https://twitter.com/#!/danbacher/status/1141483499947323393"/>
    <m/>
    <m/>
    <s v="1141483499947323393"/>
    <m/>
    <b v="0"/>
    <n v="4"/>
    <s v=""/>
    <b v="0"/>
    <s v="en"/>
    <m/>
    <s v=""/>
    <b v="0"/>
    <n v="2"/>
    <s v=""/>
    <s v="Twitter Web Client"/>
    <b v="0"/>
    <s v="1141483499947323393"/>
    <s v="Tweet"/>
    <n v="0"/>
    <n v="0"/>
    <m/>
    <m/>
    <m/>
    <m/>
    <m/>
    <m/>
    <m/>
    <m/>
    <n v="23"/>
    <s v="6"/>
    <s v="6"/>
    <n v="3"/>
    <n v="8.571428571428571"/>
    <n v="0"/>
    <n v="0"/>
    <n v="0"/>
    <n v="0"/>
    <n v="32"/>
    <n v="91.42857142857143"/>
    <n v="35"/>
  </r>
  <r>
    <s v="danbacher"/>
    <s v="danbacher"/>
    <m/>
    <m/>
    <m/>
    <m/>
    <m/>
    <m/>
    <m/>
    <m/>
    <s v="No"/>
    <n v="285"/>
    <m/>
    <m/>
    <x v="1"/>
    <d v="2019-06-19T23:16:53.000"/>
    <s v="This is what &quot;green&quot; California's reputation is based - a Big Lie. In fact, state regulators under #JerryBrown approved 21,000 new oil &amp;amp; gas drilling permits. #CA crude oil is some of the nation's dirtiest - and #offshoredrilling in state waters has expanded. #LastChanceAlliance https://t.co/vv5tdFiyCJ"/>
    <s v="https://twitter.com/sfchronicle/status/1141483630973394944"/>
    <s v="twitter.com"/>
    <x v="75"/>
    <m/>
    <s v="http://pbs.twimg.com/profile_images/565710210614824960/_tjijrkv_normal.jpeg"/>
    <x v="144"/>
    <s v="https://twitter.com/#!/danbacher/status/1141485029077291009"/>
    <m/>
    <m/>
    <s v="1141485029077291009"/>
    <m/>
    <b v="0"/>
    <n v="7"/>
    <s v=""/>
    <b v="1"/>
    <s v="en"/>
    <m/>
    <s v="1141483630973394944"/>
    <b v="0"/>
    <n v="3"/>
    <s v=""/>
    <s v="Twitter Web Client"/>
    <b v="0"/>
    <s v="1141485029077291009"/>
    <s v="Tweet"/>
    <n v="0"/>
    <n v="0"/>
    <m/>
    <m/>
    <m/>
    <m/>
    <m/>
    <m/>
    <m/>
    <m/>
    <n v="23"/>
    <s v="6"/>
    <s v="6"/>
    <n v="1"/>
    <n v="2.3255813953488373"/>
    <n v="2"/>
    <n v="4.651162790697675"/>
    <n v="0"/>
    <n v="0"/>
    <n v="40"/>
    <n v="93.02325581395348"/>
    <n v="43"/>
  </r>
  <r>
    <s v="danbacher"/>
    <s v="danbacher"/>
    <m/>
    <m/>
    <m/>
    <m/>
    <m/>
    <m/>
    <m/>
    <m/>
    <s v="No"/>
    <n v="286"/>
    <m/>
    <m/>
    <x v="1"/>
    <d v="2019-06-20T07:04:55.000"/>
    <s v="RT @DanBacher: Until &quot;ocean advocates&quot; are willing to discuss how a #BigOil lobbyist captured so-called &quot;marine protection&quot; in SoCal, there…"/>
    <m/>
    <m/>
    <x v="35"/>
    <m/>
    <s v="http://pbs.twimg.com/profile_images/565710210614824960/_tjijrkv_normal.jpeg"/>
    <x v="145"/>
    <s v="https://twitter.com/#!/danbacher/status/1141602812100374528"/>
    <m/>
    <m/>
    <s v="1141602812100374528"/>
    <m/>
    <b v="0"/>
    <n v="0"/>
    <s v=""/>
    <b v="0"/>
    <s v="en"/>
    <m/>
    <s v=""/>
    <b v="0"/>
    <n v="2"/>
    <s v="1141483499947323393"/>
    <s v="Twitter Web Client"/>
    <b v="0"/>
    <s v="1141483499947323393"/>
    <s v="Tweet"/>
    <n v="0"/>
    <n v="0"/>
    <m/>
    <m/>
    <m/>
    <m/>
    <m/>
    <m/>
    <m/>
    <m/>
    <n v="23"/>
    <s v="6"/>
    <s v="6"/>
    <n v="3"/>
    <n v="14.285714285714286"/>
    <n v="0"/>
    <n v="0"/>
    <n v="0"/>
    <n v="0"/>
    <n v="18"/>
    <n v="85.71428571428571"/>
    <n v="21"/>
  </r>
  <r>
    <s v="danbacher"/>
    <s v="danbacher"/>
    <m/>
    <m/>
    <m/>
    <m/>
    <m/>
    <m/>
    <m/>
    <m/>
    <s v="No"/>
    <n v="287"/>
    <m/>
    <m/>
    <x v="1"/>
    <d v="2019-06-20T07:05:01.000"/>
    <s v="RT @DanBacher: This is what &quot;green&quot; California's reputation is based - a Big Lie. In fact, state regulators under #JerryBrown approved 21,0…"/>
    <m/>
    <m/>
    <x v="36"/>
    <m/>
    <s v="http://pbs.twimg.com/profile_images/565710210614824960/_tjijrkv_normal.jpeg"/>
    <x v="146"/>
    <s v="https://twitter.com/#!/danbacher/status/1141602840097386497"/>
    <m/>
    <m/>
    <s v="1141602840097386497"/>
    <m/>
    <b v="0"/>
    <n v="0"/>
    <s v=""/>
    <b v="1"/>
    <s v="en"/>
    <m/>
    <s v="1141483630973394944"/>
    <b v="0"/>
    <n v="3"/>
    <s v="1141485029077291009"/>
    <s v="Twitter Web Client"/>
    <b v="0"/>
    <s v="1141485029077291009"/>
    <s v="Tweet"/>
    <n v="0"/>
    <n v="0"/>
    <m/>
    <m/>
    <m/>
    <m/>
    <m/>
    <m/>
    <m/>
    <m/>
    <n v="23"/>
    <s v="6"/>
    <s v="6"/>
    <n v="1"/>
    <n v="4.545454545454546"/>
    <n v="1"/>
    <n v="4.545454545454546"/>
    <n v="0"/>
    <n v="0"/>
    <n v="20"/>
    <n v="90.9090909090909"/>
    <n v="22"/>
  </r>
  <r>
    <s v="danbacher"/>
    <s v="danbacher"/>
    <m/>
    <m/>
    <m/>
    <m/>
    <m/>
    <m/>
    <m/>
    <m/>
    <s v="No"/>
    <n v="288"/>
    <m/>
    <m/>
    <x v="1"/>
    <d v="2019-06-20T11:37:04.000"/>
    <s v="RT @DanBacher: A judge in November ordered a moratorium on offshore fracking in federal waters off California. Will #GavinNewsom, unlike #J…"/>
    <m/>
    <m/>
    <x v="76"/>
    <m/>
    <s v="http://pbs.twimg.com/profile_images/565710210614824960/_tjijrkv_normal.jpeg"/>
    <x v="147"/>
    <s v="https://twitter.com/#!/danbacher/status/1141671302144520192"/>
    <m/>
    <m/>
    <s v="1141671302144520192"/>
    <m/>
    <b v="0"/>
    <n v="0"/>
    <s v=""/>
    <b v="0"/>
    <s v="en"/>
    <m/>
    <s v=""/>
    <b v="0"/>
    <n v="12"/>
    <s v="1082783621767786496"/>
    <s v="Twitter Web Client"/>
    <b v="0"/>
    <s v="1082783621767786496"/>
    <s v="Tweet"/>
    <n v="0"/>
    <n v="0"/>
    <m/>
    <m/>
    <m/>
    <m/>
    <m/>
    <m/>
    <m/>
    <m/>
    <n v="23"/>
    <s v="6"/>
    <s v="6"/>
    <n v="0"/>
    <n v="0"/>
    <n v="0"/>
    <n v="0"/>
    <n v="0"/>
    <n v="0"/>
    <n v="21"/>
    <n v="100"/>
    <n v="21"/>
  </r>
  <r>
    <s v="danbacher"/>
    <s v="danbacher"/>
    <m/>
    <m/>
    <m/>
    <m/>
    <m/>
    <m/>
    <m/>
    <m/>
    <s v="No"/>
    <n v="289"/>
    <m/>
    <m/>
    <x v="1"/>
    <d v="2019-06-21T19:57:29.000"/>
    <s v="RT @DanBacher: Until &quot;ocean advocates&quot; are willing to discuss how a #BigOil lobbyist was able to capture what passes for &quot;marine protection…"/>
    <m/>
    <m/>
    <x v="35"/>
    <m/>
    <s v="http://pbs.twimg.com/profile_images/565710210614824960/_tjijrkv_normal.jpeg"/>
    <x v="148"/>
    <s v="https://twitter.com/#!/danbacher/status/1142159622683295744"/>
    <m/>
    <m/>
    <s v="1142159622683295744"/>
    <m/>
    <b v="0"/>
    <n v="0"/>
    <s v=""/>
    <b v="0"/>
    <s v="en"/>
    <m/>
    <s v=""/>
    <b v="0"/>
    <n v="1"/>
    <s v="1142159588101201922"/>
    <s v="Twitter Web Client"/>
    <b v="0"/>
    <s v="1142159588101201922"/>
    <s v="Tweet"/>
    <n v="0"/>
    <n v="0"/>
    <m/>
    <m/>
    <m/>
    <m/>
    <m/>
    <m/>
    <m/>
    <m/>
    <n v="23"/>
    <s v="6"/>
    <s v="6"/>
    <n v="3"/>
    <n v="13.636363636363637"/>
    <n v="0"/>
    <n v="0"/>
    <n v="0"/>
    <n v="0"/>
    <n v="19"/>
    <n v="86.36363636363636"/>
    <n v="22"/>
  </r>
  <r>
    <s v="danbacher"/>
    <s v="danbacher"/>
    <m/>
    <m/>
    <m/>
    <m/>
    <m/>
    <m/>
    <m/>
    <m/>
    <s v="No"/>
    <n v="290"/>
    <m/>
    <m/>
    <x v="1"/>
    <d v="2019-06-21T19:59:32.000"/>
    <s v="RT @DanBacher: Until &quot;ocean advocates&quot; are willing to discuss how a #BigOil lobbyist was able to capture what passes for &quot;marine protection…"/>
    <m/>
    <m/>
    <x v="35"/>
    <m/>
    <s v="http://pbs.twimg.com/profile_images/565710210614824960/_tjijrkv_normal.jpeg"/>
    <x v="149"/>
    <s v="https://twitter.com/#!/danbacher/status/1142160139186663424"/>
    <m/>
    <m/>
    <s v="1142160139186663424"/>
    <m/>
    <b v="0"/>
    <n v="0"/>
    <s v=""/>
    <b v="0"/>
    <s v="en"/>
    <m/>
    <s v=""/>
    <b v="0"/>
    <n v="1"/>
    <s v="1142160102993981440"/>
    <s v="Twitter Web Client"/>
    <b v="0"/>
    <s v="1142160102993981440"/>
    <s v="Tweet"/>
    <n v="0"/>
    <n v="0"/>
    <m/>
    <m/>
    <m/>
    <m/>
    <m/>
    <m/>
    <m/>
    <m/>
    <n v="23"/>
    <s v="6"/>
    <s v="6"/>
    <n v="3"/>
    <n v="13.636363636363637"/>
    <n v="0"/>
    <n v="0"/>
    <n v="0"/>
    <n v="0"/>
    <n v="19"/>
    <n v="86.36363636363636"/>
    <n v="22"/>
  </r>
  <r>
    <s v="danbacher"/>
    <s v="danbacher"/>
    <m/>
    <m/>
    <m/>
    <m/>
    <m/>
    <m/>
    <m/>
    <m/>
    <s v="No"/>
    <n v="291"/>
    <m/>
    <m/>
    <x v="1"/>
    <d v="2019-06-21T20:03:02.000"/>
    <s v="Until &quot;ocean advocates&quot; are willing to discuss how a #BigOil lobbyist was able to capture &quot;marine protection&quot; in SoCal, there is NO chance #CA ocean waters will be really protected &amp;amp; #offshoredrilling will stop expanding. #OurLastChamce #LastChanceAlliance https://t.co/tUhxi0fX9P"/>
    <s v="https://www.dailykos.com/stories/2019/4/27/1853575/-Judge-Fines-Pipeline-Company-3-3-Million-for-2015-Santa-Barbara-Oil-Spill"/>
    <s v="dailykos.com"/>
    <x v="77"/>
    <m/>
    <s v="http://pbs.twimg.com/profile_images/565710210614824960/_tjijrkv_normal.jpeg"/>
    <x v="150"/>
    <s v="https://twitter.com/#!/danbacher/status/1142161022561607680"/>
    <m/>
    <m/>
    <s v="1142161022561607680"/>
    <m/>
    <b v="0"/>
    <n v="1"/>
    <s v=""/>
    <b v="0"/>
    <s v="en"/>
    <m/>
    <s v=""/>
    <b v="0"/>
    <n v="1"/>
    <s v=""/>
    <s v="Twitter Web Client"/>
    <b v="0"/>
    <s v="1142161022561607680"/>
    <s v="Tweet"/>
    <n v="0"/>
    <n v="0"/>
    <m/>
    <m/>
    <m/>
    <m/>
    <m/>
    <m/>
    <m/>
    <m/>
    <n v="23"/>
    <s v="6"/>
    <s v="6"/>
    <n v="3"/>
    <n v="8.108108108108109"/>
    <n v="0"/>
    <n v="0"/>
    <n v="0"/>
    <n v="0"/>
    <n v="34"/>
    <n v="91.89189189189189"/>
    <n v="37"/>
  </r>
  <r>
    <s v="danbacher"/>
    <s v="danbacher"/>
    <m/>
    <m/>
    <m/>
    <m/>
    <m/>
    <m/>
    <m/>
    <m/>
    <s v="No"/>
    <n v="292"/>
    <m/>
    <m/>
    <x v="1"/>
    <d v="2019-06-21T20:03:52.000"/>
    <s v="RT @DanBacher: Until &quot;ocean advocates&quot; are willing to discuss how a #BigOil lobbyist was able to capture &quot;marine protection&quot; in SoCal, ther…"/>
    <m/>
    <m/>
    <x v="35"/>
    <m/>
    <s v="http://pbs.twimg.com/profile_images/565710210614824960/_tjijrkv_normal.jpeg"/>
    <x v="151"/>
    <s v="https://twitter.com/#!/danbacher/status/1142161231987396613"/>
    <m/>
    <m/>
    <s v="1142161231987396613"/>
    <m/>
    <b v="0"/>
    <n v="0"/>
    <s v=""/>
    <b v="0"/>
    <s v="en"/>
    <m/>
    <s v=""/>
    <b v="0"/>
    <n v="1"/>
    <s v="1142161022561607680"/>
    <s v="Twitter Web Client"/>
    <b v="0"/>
    <s v="1142161022561607680"/>
    <s v="Tweet"/>
    <n v="0"/>
    <n v="0"/>
    <m/>
    <m/>
    <m/>
    <m/>
    <m/>
    <m/>
    <m/>
    <m/>
    <n v="23"/>
    <s v="6"/>
    <s v="6"/>
    <n v="3"/>
    <n v="13.636363636363637"/>
    <n v="0"/>
    <n v="0"/>
    <n v="0"/>
    <n v="0"/>
    <n v="19"/>
    <n v="86.36363636363636"/>
    <n v="22"/>
  </r>
  <r>
    <s v="danbacher"/>
    <s v="danbacher"/>
    <m/>
    <m/>
    <m/>
    <m/>
    <m/>
    <m/>
    <m/>
    <m/>
    <s v="No"/>
    <n v="293"/>
    <m/>
    <m/>
    <x v="1"/>
    <d v="2019-06-22T09:16:45.000"/>
    <s v="If you claim to be an &quot;environmentalist&quot; but you are afraid to discuss #BigOil #regulatory capture in #CA, you're not serious. If you discuss #offshoredrilling without discussing Big Oil capture of #CalifMPAs, you're not serious. #LastChanceAlliance https://t.co/QH3cuEPnli https://t.co/NZtXrbiGaV"/>
    <s v="https://www.counterpunch.org/2019/06/07/californias-biggest-secret-how-big-oil-dominates-public-discourse-to-manipulate-and-deceive/"/>
    <s v="counterpunch.org"/>
    <x v="78"/>
    <s v="https://pbs.twimg.com/media/D9p6-S0VAAAVOgw.jpg"/>
    <s v="https://pbs.twimg.com/media/D9p6-S0VAAAVOgw.jpg"/>
    <x v="152"/>
    <s v="https://twitter.com/#!/danbacher/status/1142360765770260480"/>
    <m/>
    <m/>
    <s v="1142360765770260480"/>
    <m/>
    <b v="0"/>
    <n v="1"/>
    <s v=""/>
    <b v="0"/>
    <s v="en"/>
    <m/>
    <s v=""/>
    <b v="0"/>
    <n v="2"/>
    <s v=""/>
    <s v="Twitter Web Client"/>
    <b v="0"/>
    <s v="1142360765770260480"/>
    <s v="Tweet"/>
    <n v="0"/>
    <n v="0"/>
    <m/>
    <m/>
    <m/>
    <m/>
    <m/>
    <m/>
    <m/>
    <m/>
    <n v="23"/>
    <s v="6"/>
    <s v="6"/>
    <n v="0"/>
    <n v="0"/>
    <n v="1"/>
    <n v="2.7777777777777777"/>
    <n v="0"/>
    <n v="0"/>
    <n v="35"/>
    <n v="97.22222222222223"/>
    <n v="36"/>
  </r>
  <r>
    <s v="danbacher"/>
    <s v="danbacher"/>
    <m/>
    <m/>
    <m/>
    <m/>
    <m/>
    <m/>
    <m/>
    <m/>
    <s v="No"/>
    <n v="294"/>
    <m/>
    <m/>
    <x v="1"/>
    <d v="2019-06-22T09:16:55.000"/>
    <s v="RT @DanBacher: If you claim to be an &quot;environmentalist&quot; but you are afraid to discuss #BigOil #regulatory capture in #CA, you're not seriou…"/>
    <m/>
    <m/>
    <x v="79"/>
    <m/>
    <s v="http://pbs.twimg.com/profile_images/565710210614824960/_tjijrkv_normal.jpeg"/>
    <x v="153"/>
    <s v="https://twitter.com/#!/danbacher/status/1142360807339986944"/>
    <m/>
    <m/>
    <s v="1142360807339986944"/>
    <m/>
    <b v="0"/>
    <n v="0"/>
    <s v=""/>
    <b v="0"/>
    <s v="en"/>
    <m/>
    <s v=""/>
    <b v="0"/>
    <n v="2"/>
    <s v="1142360765770260480"/>
    <s v="Twitter Web Client"/>
    <b v="0"/>
    <s v="1142360765770260480"/>
    <s v="Tweet"/>
    <n v="0"/>
    <n v="0"/>
    <m/>
    <m/>
    <m/>
    <m/>
    <m/>
    <m/>
    <m/>
    <m/>
    <n v="23"/>
    <s v="6"/>
    <s v="6"/>
    <n v="0"/>
    <n v="0"/>
    <n v="1"/>
    <n v="4.3478260869565215"/>
    <n v="0"/>
    <n v="0"/>
    <n v="22"/>
    <n v="95.65217391304348"/>
    <n v="23"/>
  </r>
  <r>
    <s v="danbacher"/>
    <s v="danbacher"/>
    <m/>
    <m/>
    <m/>
    <m/>
    <m/>
    <m/>
    <m/>
    <m/>
    <s v="No"/>
    <n v="295"/>
    <m/>
    <m/>
    <x v="1"/>
    <d v="2019-06-22T19:13:35.000"/>
    <s v="RT @DanBacher: Until &quot;ocean advocates&quot; are willing to discuss how a #BigOil lobbyist was able to capture &quot;marine protection&quot; in SoCal, ther…"/>
    <m/>
    <m/>
    <x v="35"/>
    <m/>
    <s v="http://pbs.twimg.com/profile_images/565710210614824960/_tjijrkv_normal.jpeg"/>
    <x v="154"/>
    <s v="https://twitter.com/#!/danbacher/status/1142510963691671553"/>
    <m/>
    <m/>
    <s v="1142510963691671553"/>
    <m/>
    <b v="0"/>
    <n v="0"/>
    <s v=""/>
    <b v="0"/>
    <s v="en"/>
    <m/>
    <s v=""/>
    <b v="0"/>
    <n v="2"/>
    <s v="1142161022561607680"/>
    <s v="Twitter Web Client"/>
    <b v="0"/>
    <s v="1142161022561607680"/>
    <s v="Tweet"/>
    <n v="0"/>
    <n v="0"/>
    <m/>
    <m/>
    <m/>
    <m/>
    <m/>
    <m/>
    <m/>
    <m/>
    <n v="23"/>
    <s v="6"/>
    <s v="6"/>
    <n v="3"/>
    <n v="13.636363636363637"/>
    <n v="0"/>
    <n v="0"/>
    <n v="0"/>
    <n v="0"/>
    <n v="19"/>
    <n v="86.36363636363636"/>
    <n v="22"/>
  </r>
  <r>
    <s v="danbacher"/>
    <s v="danbacher"/>
    <m/>
    <m/>
    <m/>
    <m/>
    <m/>
    <m/>
    <m/>
    <m/>
    <s v="No"/>
    <n v="296"/>
    <m/>
    <m/>
    <x v="1"/>
    <d v="2019-06-22T19:14:38.000"/>
    <s v="RT @DanBacher: This is what &quot;green&quot; California's reputation is based - a Big Lie. In fact, state regulators under #JerryBrown approved 21,0…"/>
    <m/>
    <m/>
    <x v="36"/>
    <m/>
    <s v="http://pbs.twimg.com/profile_images/565710210614824960/_tjijrkv_normal.jpeg"/>
    <x v="155"/>
    <s v="https://twitter.com/#!/danbacher/status/1142511228700413953"/>
    <m/>
    <m/>
    <s v="1142511228700413953"/>
    <m/>
    <b v="0"/>
    <n v="0"/>
    <s v=""/>
    <b v="1"/>
    <s v="en"/>
    <m/>
    <s v="1141483630973394944"/>
    <b v="0"/>
    <n v="3"/>
    <s v="1141485029077291009"/>
    <s v="Twitter Web Client"/>
    <b v="0"/>
    <s v="1141485029077291009"/>
    <s v="Tweet"/>
    <n v="0"/>
    <n v="0"/>
    <m/>
    <m/>
    <m/>
    <m/>
    <m/>
    <m/>
    <m/>
    <m/>
    <n v="23"/>
    <s v="6"/>
    <s v="6"/>
    <n v="1"/>
    <n v="4.545454545454546"/>
    <n v="1"/>
    <n v="4.545454545454546"/>
    <n v="0"/>
    <n v="0"/>
    <n v="20"/>
    <n v="90.9090909090909"/>
    <n v="22"/>
  </r>
  <r>
    <s v="danbacher"/>
    <s v="danbacher"/>
    <m/>
    <m/>
    <m/>
    <m/>
    <m/>
    <m/>
    <m/>
    <m/>
    <s v="No"/>
    <n v="297"/>
    <m/>
    <m/>
    <x v="1"/>
    <d v="2019-06-22T19:16:21.000"/>
    <s v="This is what &quot;green&quot; California's reputation is based upon - a Big Lie. State regulators under #JerryBrown approved 21,000 new oil &amp;amp; gas drilling permits. #CA crude oil is some of the nation's dirtiest - and #offshoredrilling in state waters has expanded. #LastChanceAlliance https://t.co/vv5tdFiyCJ"/>
    <s v="https://twitter.com/sfchronicle/status/1141483630973394944"/>
    <s v="twitter.com"/>
    <x v="75"/>
    <m/>
    <s v="http://pbs.twimg.com/profile_images/565710210614824960/_tjijrkv_normal.jpeg"/>
    <x v="156"/>
    <s v="https://twitter.com/#!/danbacher/status/1142511660935946240"/>
    <m/>
    <m/>
    <s v="1142511660935946240"/>
    <m/>
    <b v="0"/>
    <n v="4"/>
    <s v=""/>
    <b v="1"/>
    <s v="en"/>
    <m/>
    <s v="1141483630973394944"/>
    <b v="0"/>
    <n v="1"/>
    <s v=""/>
    <s v="Twitter Web Client"/>
    <b v="0"/>
    <s v="1142511660935946240"/>
    <s v="Tweet"/>
    <n v="0"/>
    <n v="0"/>
    <m/>
    <m/>
    <m/>
    <m/>
    <m/>
    <m/>
    <m/>
    <m/>
    <n v="23"/>
    <s v="6"/>
    <s v="6"/>
    <n v="1"/>
    <n v="2.380952380952381"/>
    <n v="2"/>
    <n v="4.761904761904762"/>
    <n v="0"/>
    <n v="0"/>
    <n v="39"/>
    <n v="92.85714285714286"/>
    <n v="42"/>
  </r>
  <r>
    <s v="danbacher"/>
    <s v="danbacher"/>
    <m/>
    <m/>
    <m/>
    <m/>
    <m/>
    <m/>
    <m/>
    <m/>
    <s v="No"/>
    <n v="298"/>
    <m/>
    <m/>
    <x v="1"/>
    <d v="2019-06-22T19:24:56.000"/>
    <s v="RT @DanBacher: A judge orders a moratorium on offshore fracking in federal waters off California. Will #GavinNewsom, unlike #JerryBrown, ha…"/>
    <m/>
    <m/>
    <x v="64"/>
    <m/>
    <s v="http://pbs.twimg.com/profile_images/565710210614824960/_tjijrkv_normal.jpeg"/>
    <x v="157"/>
    <s v="https://twitter.com/#!/danbacher/status/1142513822227259393"/>
    <m/>
    <m/>
    <s v="1142513822227259393"/>
    <m/>
    <b v="0"/>
    <n v="0"/>
    <s v=""/>
    <b v="0"/>
    <s v="en"/>
    <m/>
    <s v=""/>
    <b v="0"/>
    <n v="18"/>
    <s v="1061454464496758784"/>
    <s v="Twitter Web Client"/>
    <b v="0"/>
    <s v="1061454464496758784"/>
    <s v="Tweet"/>
    <n v="0"/>
    <n v="0"/>
    <m/>
    <m/>
    <m/>
    <m/>
    <m/>
    <m/>
    <m/>
    <m/>
    <n v="23"/>
    <s v="6"/>
    <s v="6"/>
    <n v="0"/>
    <n v="0"/>
    <n v="0"/>
    <n v="0"/>
    <n v="0"/>
    <n v="0"/>
    <n v="20"/>
    <n v="100"/>
    <n v="20"/>
  </r>
  <r>
    <s v="danbacher"/>
    <s v="danbacher"/>
    <m/>
    <m/>
    <m/>
    <m/>
    <m/>
    <m/>
    <m/>
    <m/>
    <s v="No"/>
    <n v="299"/>
    <m/>
    <m/>
    <x v="1"/>
    <d v="2019-06-22T22:18:23.000"/>
    <s v="RT @DanBacher: This is what &quot;green&quot; California's reputation is based upon - a Big Lie. State regulators under #JerryBrown approved 21,000 n…"/>
    <m/>
    <m/>
    <x v="36"/>
    <m/>
    <s v="http://pbs.twimg.com/profile_images/565710210614824960/_tjijrkv_normal.jpeg"/>
    <x v="158"/>
    <s v="https://twitter.com/#!/danbacher/status/1142557471254253568"/>
    <m/>
    <m/>
    <s v="1142557471254253568"/>
    <m/>
    <b v="0"/>
    <n v="0"/>
    <s v=""/>
    <b v="1"/>
    <s v="en"/>
    <m/>
    <s v="1141483630973394944"/>
    <b v="0"/>
    <n v="1"/>
    <s v="1142511660935946240"/>
    <s v="Twitter Web Client"/>
    <b v="0"/>
    <s v="1142511660935946240"/>
    <s v="Tweet"/>
    <n v="0"/>
    <n v="0"/>
    <m/>
    <m/>
    <m/>
    <m/>
    <m/>
    <m/>
    <m/>
    <m/>
    <n v="23"/>
    <s v="6"/>
    <s v="6"/>
    <n v="1"/>
    <n v="4.545454545454546"/>
    <n v="1"/>
    <n v="4.545454545454546"/>
    <n v="0"/>
    <n v="0"/>
    <n v="20"/>
    <n v="90.9090909090909"/>
    <n v="22"/>
  </r>
  <r>
    <s v="danbacher"/>
    <s v="danbacher"/>
    <m/>
    <m/>
    <m/>
    <m/>
    <m/>
    <m/>
    <m/>
    <m/>
    <s v="No"/>
    <n v="300"/>
    <m/>
    <m/>
    <x v="1"/>
    <d v="2019-06-23T00:00:44.000"/>
    <s v="One of the worst events I ever went to was a faux rally organized &quot;against&quot; #offshoredrilling in February 2018. Not one legislator or &quot;activist&quot; told the truth about the big expansion of offshore drilling in state waters. #OurLastChance #LastChanceAlliance https://t.co/bOa8S6svEo"/>
    <s v="http://www.dailykos.com/stories/2018/2/9/1740062/--Climate-leaders-Justin-Trudeau-and-Jerry-Brown-are-both-promoters-of-oil-industry-expansion"/>
    <s v="dailykos.com"/>
    <x v="80"/>
    <m/>
    <s v="http://pbs.twimg.com/profile_images/565710210614824960/_tjijrkv_normal.jpeg"/>
    <x v="159"/>
    <s v="https://twitter.com/#!/danbacher/status/1142583229867687937"/>
    <m/>
    <m/>
    <s v="1142583229867687937"/>
    <m/>
    <b v="0"/>
    <n v="1"/>
    <s v=""/>
    <b v="0"/>
    <s v="en"/>
    <m/>
    <s v=""/>
    <b v="0"/>
    <n v="1"/>
    <s v=""/>
    <s v="Twitter Web Client"/>
    <b v="0"/>
    <s v="1142583229867687937"/>
    <s v="Tweet"/>
    <n v="0"/>
    <n v="0"/>
    <m/>
    <m/>
    <m/>
    <m/>
    <m/>
    <m/>
    <m/>
    <m/>
    <n v="23"/>
    <s v="6"/>
    <s v="6"/>
    <n v="0"/>
    <n v="0"/>
    <n v="1"/>
    <n v="2.5641025641025643"/>
    <n v="0"/>
    <n v="0"/>
    <n v="38"/>
    <n v="97.43589743589743"/>
    <n v="39"/>
  </r>
  <r>
    <s v="danbacher"/>
    <s v="danbacher"/>
    <m/>
    <m/>
    <m/>
    <m/>
    <m/>
    <m/>
    <m/>
    <m/>
    <s v="No"/>
    <n v="301"/>
    <m/>
    <m/>
    <x v="1"/>
    <d v="2019-06-23T00:01:26.000"/>
    <s v="RT @DanBacher: One of the worst events I ever went to was a faux rally organized &quot;against&quot; #offshoredrilling in February 2018. Not one legi…"/>
    <m/>
    <m/>
    <x v="8"/>
    <m/>
    <s v="http://pbs.twimg.com/profile_images/565710210614824960/_tjijrkv_normal.jpeg"/>
    <x v="160"/>
    <s v="https://twitter.com/#!/danbacher/status/1142583405856481283"/>
    <m/>
    <m/>
    <s v="1142583405856481283"/>
    <m/>
    <b v="0"/>
    <n v="0"/>
    <s v=""/>
    <b v="0"/>
    <s v="en"/>
    <m/>
    <s v=""/>
    <b v="0"/>
    <n v="1"/>
    <s v="1142583229867687937"/>
    <s v="Twitter Web Client"/>
    <b v="0"/>
    <s v="1142583229867687937"/>
    <s v="Tweet"/>
    <n v="0"/>
    <n v="0"/>
    <m/>
    <m/>
    <m/>
    <m/>
    <m/>
    <m/>
    <m/>
    <m/>
    <n v="23"/>
    <s v="6"/>
    <s v="6"/>
    <n v="0"/>
    <n v="0"/>
    <n v="1"/>
    <n v="4.166666666666667"/>
    <n v="0"/>
    <n v="0"/>
    <n v="23"/>
    <n v="95.83333333333333"/>
    <n v="24"/>
  </r>
  <r>
    <s v="danbacher"/>
    <s v="danbacher"/>
    <m/>
    <m/>
    <m/>
    <m/>
    <m/>
    <m/>
    <m/>
    <m/>
    <s v="No"/>
    <n v="302"/>
    <m/>
    <m/>
    <x v="1"/>
    <d v="2019-06-23T00:04:21.000"/>
    <s v="RT @DanBacher: Until &quot;ocean advocates&quot; are willing to discuss how a #BigOil lobbyist captured so-called &quot;marine protection&quot; in SoCal, there…"/>
    <m/>
    <m/>
    <x v="35"/>
    <m/>
    <s v="http://pbs.twimg.com/profile_images/565710210614824960/_tjijrkv_normal.jpeg"/>
    <x v="161"/>
    <s v="https://twitter.com/#!/danbacher/status/1142584140174254080"/>
    <m/>
    <m/>
    <s v="1142584140174254080"/>
    <m/>
    <b v="0"/>
    <n v="0"/>
    <s v=""/>
    <b v="0"/>
    <s v="en"/>
    <m/>
    <s v=""/>
    <b v="0"/>
    <n v="3"/>
    <s v="1141483499947323393"/>
    <s v="Twitter Web Client"/>
    <b v="0"/>
    <s v="1141483499947323393"/>
    <s v="Tweet"/>
    <n v="0"/>
    <n v="0"/>
    <m/>
    <m/>
    <m/>
    <m/>
    <m/>
    <m/>
    <m/>
    <m/>
    <n v="23"/>
    <s v="6"/>
    <s v="6"/>
    <n v="3"/>
    <n v="14.285714285714286"/>
    <n v="0"/>
    <n v="0"/>
    <n v="0"/>
    <n v="0"/>
    <n v="18"/>
    <n v="85.71428571428571"/>
    <n v="21"/>
  </r>
  <r>
    <s v="egypsofficial"/>
    <s v="egypsofficial"/>
    <m/>
    <m/>
    <m/>
    <m/>
    <m/>
    <m/>
    <m/>
    <m/>
    <s v="No"/>
    <n v="303"/>
    <m/>
    <m/>
    <x v="1"/>
    <d v="2019-06-23T11:29:11.000"/>
    <s v="All #oilandgas professionals working on #offshore or #subsea #projects are welcome to submit their technical #abstracts for the #EGYPS2020 #Technical #Conference! Submit before Thursday 27 June! https://t.co/pqnFS2TD1y_x000a__x000a_#marineindustry #marineengineering #offshoredrilling https://t.co/msY4XCXA6C"/>
    <s v="https://www.egyps.com/cfp"/>
    <s v="egyps.com"/>
    <x v="81"/>
    <s v="https://pbs.twimg.com/media/D9vi9MMXUAECk9y.jpg"/>
    <s v="https://pbs.twimg.com/media/D9vi9MMXUAECk9y.jpg"/>
    <x v="162"/>
    <s v="https://twitter.com/#!/egypsofficial/status/1142756481315590145"/>
    <m/>
    <m/>
    <s v="1142756481315590145"/>
    <m/>
    <b v="0"/>
    <n v="0"/>
    <s v=""/>
    <b v="0"/>
    <s v="en"/>
    <m/>
    <s v=""/>
    <b v="0"/>
    <n v="0"/>
    <s v=""/>
    <s v="Twitter Web App"/>
    <b v="0"/>
    <s v="1142756481315590145"/>
    <s v="Tweet"/>
    <n v="0"/>
    <n v="0"/>
    <m/>
    <m/>
    <m/>
    <m/>
    <m/>
    <m/>
    <m/>
    <m/>
    <n v="1"/>
    <s v="3"/>
    <s v="3"/>
    <n v="1"/>
    <n v="3.4482758620689653"/>
    <n v="0"/>
    <n v="0"/>
    <n v="0"/>
    <n v="0"/>
    <n v="28"/>
    <n v="96.55172413793103"/>
    <n v="29"/>
  </r>
  <r>
    <s v="nrdc_af"/>
    <s v="rheasuh"/>
    <m/>
    <m/>
    <m/>
    <m/>
    <m/>
    <m/>
    <m/>
    <m/>
    <s v="No"/>
    <n v="304"/>
    <m/>
    <m/>
    <x v="0"/>
    <d v="2019-06-23T15:27:00.000"/>
    <s v="To protect our coastal communities, we need to strengthen, not weaken, critical protections for our workers, waters and wildlife. Read on for more from @RheaSuh. #OffshoreDrilling https://t.co/7ctr546NPi"/>
    <s v="https://pilotonline.com/opinion/columnist/guest/article_cad9deba-921c-11e9-ba4e-9f2e68077783.html?utm_source=tw&amp;utm_medium=tweet&amp;utm_campaign=AFOCS"/>
    <s v="pilotonline.com"/>
    <x v="8"/>
    <m/>
    <s v="http://pbs.twimg.com/profile_images/885171092188532737/RN-Xynsf_normal.jpg"/>
    <x v="163"/>
    <s v="https://twitter.com/#!/nrdc_af/status/1142816332221755392"/>
    <m/>
    <m/>
    <s v="1142816332221755392"/>
    <m/>
    <b v="0"/>
    <n v="0"/>
    <s v=""/>
    <b v="0"/>
    <s v="en"/>
    <m/>
    <s v=""/>
    <b v="0"/>
    <n v="0"/>
    <s v=""/>
    <s v="Sprout Social"/>
    <b v="0"/>
    <s v="1142816332221755392"/>
    <s v="Tweet"/>
    <n v="0"/>
    <n v="0"/>
    <m/>
    <m/>
    <m/>
    <m/>
    <m/>
    <m/>
    <m/>
    <m/>
    <n v="1"/>
    <s v="10"/>
    <s v="10"/>
    <n v="1"/>
    <n v="3.8461538461538463"/>
    <n v="2"/>
    <n v="7.6923076923076925"/>
    <n v="0"/>
    <n v="0"/>
    <n v="23"/>
    <n v="88.46153846153847"/>
    <n v="26"/>
  </r>
  <r>
    <s v="nrdc_af"/>
    <s v="nrdc_af"/>
    <m/>
    <m/>
    <m/>
    <m/>
    <m/>
    <m/>
    <m/>
    <m/>
    <s v="No"/>
    <n v="305"/>
    <m/>
    <m/>
    <x v="1"/>
    <d v="2019-06-12T20:20:03.000"/>
    <s v="NRDC's new tool lets you find out if our if your elected leaders are on record opposing #offshoredrilling. And if they aren't fighting to protect our coasts, it makes it easy for you to weigh in. #ProtectOurCoasts https://t.co/AmGWNXkzGJ"/>
    <s v="https://www.nrdc.org/where-do-your-elected-officials-stand-on-offshore-drilling?utm_source=tw&amp;utm_medium=tweet&amp;utm_campaign=AFOCS"/>
    <s v="nrdc.org"/>
    <x v="82"/>
    <m/>
    <s v="http://pbs.twimg.com/profile_images/885171092188532737/RN-Xynsf_normal.jpg"/>
    <x v="164"/>
    <s v="https://twitter.com/#!/nrdc_af/status/1138903812557746176"/>
    <m/>
    <m/>
    <s v="1138903812557746176"/>
    <m/>
    <b v="0"/>
    <n v="0"/>
    <s v=""/>
    <b v="0"/>
    <s v="en"/>
    <m/>
    <s v=""/>
    <b v="0"/>
    <n v="0"/>
    <s v=""/>
    <s v="Sprout Social"/>
    <b v="0"/>
    <s v="1138903812557746176"/>
    <s v="Tweet"/>
    <n v="0"/>
    <n v="0"/>
    <m/>
    <m/>
    <m/>
    <m/>
    <m/>
    <m/>
    <m/>
    <m/>
    <n v="1"/>
    <s v="10"/>
    <s v="10"/>
    <n v="2"/>
    <n v="5.405405405405405"/>
    <n v="0"/>
    <n v="0"/>
    <n v="0"/>
    <n v="0"/>
    <n v="35"/>
    <n v="94.5945945945946"/>
    <n v="37"/>
  </r>
  <r>
    <s v="crudecalendars"/>
    <s v="crudecalendars"/>
    <m/>
    <m/>
    <m/>
    <m/>
    <m/>
    <m/>
    <m/>
    <m/>
    <s v="No"/>
    <n v="306"/>
    <m/>
    <m/>
    <x v="1"/>
    <d v="2019-06-23T17:49:32.000"/>
    <s v="#oilfield #oilfieldlife #drillingrig #drilling #drillingengineering #offshoredrilling #exploration #shale #oilandgas #petroleum https://t.co/1l5CmkcOOg"/>
    <s v="https://lnkd.in/epwV2pz"/>
    <s v="lnkd.in"/>
    <x v="83"/>
    <m/>
    <s v="http://pbs.twimg.com/profile_images/645342433715183616/QFxDcgxW_normal.jpg"/>
    <x v="165"/>
    <s v="https://twitter.com/#!/crudecalendars/status/1142852198818357249"/>
    <m/>
    <m/>
    <s v="1142852198818357249"/>
    <m/>
    <b v="0"/>
    <n v="0"/>
    <s v=""/>
    <b v="0"/>
    <s v="und"/>
    <m/>
    <s v=""/>
    <b v="0"/>
    <n v="0"/>
    <s v=""/>
    <s v="LinkedIn"/>
    <b v="0"/>
    <s v="1142852198818357249"/>
    <s v="Tweet"/>
    <n v="0"/>
    <n v="0"/>
    <m/>
    <m/>
    <m/>
    <m/>
    <m/>
    <m/>
    <m/>
    <m/>
    <n v="1"/>
    <s v="3"/>
    <s v="3"/>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6"/>
    <field x="65"/>
    <field x="64"/>
    <field x="22"/>
  </rowFields>
  <rowItems count="128">
    <i>
      <x v="1"/>
    </i>
    <i r="1">
      <x v="6"/>
    </i>
    <i r="2">
      <x v="171"/>
    </i>
    <i r="3">
      <x v="4"/>
    </i>
    <i>
      <x v="2"/>
    </i>
    <i r="1">
      <x v="11"/>
    </i>
    <i r="2">
      <x v="316"/>
    </i>
    <i r="3">
      <x v="4"/>
    </i>
    <i>
      <x v="3"/>
    </i>
    <i r="1">
      <x v="1"/>
    </i>
    <i r="2">
      <x v="8"/>
    </i>
    <i r="3">
      <x v="24"/>
    </i>
    <i r="1">
      <x v="5"/>
    </i>
    <i r="2">
      <x v="123"/>
    </i>
    <i r="3">
      <x v="21"/>
    </i>
    <i r="2">
      <x v="136"/>
    </i>
    <i r="3">
      <x v="16"/>
    </i>
    <i r="2">
      <x v="137"/>
    </i>
    <i r="3">
      <x v="13"/>
    </i>
    <i r="1">
      <x v="6"/>
    </i>
    <i r="2">
      <x v="155"/>
    </i>
    <i r="3">
      <x v="19"/>
    </i>
    <i r="2">
      <x v="161"/>
    </i>
    <i r="3">
      <x v="20"/>
    </i>
    <i r="2">
      <x v="162"/>
    </i>
    <i r="3">
      <x v="1"/>
    </i>
    <i r="3">
      <x v="12"/>
    </i>
    <i r="3">
      <x v="15"/>
    </i>
    <i r="3">
      <x v="16"/>
    </i>
    <i r="3">
      <x v="17"/>
    </i>
    <i r="3">
      <x v="19"/>
    </i>
    <i r="3">
      <x v="22"/>
    </i>
    <i r="2">
      <x v="163"/>
    </i>
    <i r="3">
      <x v="6"/>
    </i>
    <i r="3">
      <x v="10"/>
    </i>
    <i r="3">
      <x v="11"/>
    </i>
    <i r="3">
      <x v="12"/>
    </i>
    <i r="3">
      <x v="13"/>
    </i>
    <i r="3">
      <x v="14"/>
    </i>
    <i r="3">
      <x v="15"/>
    </i>
    <i r="3">
      <x v="18"/>
    </i>
    <i r="3">
      <x v="19"/>
    </i>
    <i r="3">
      <x v="20"/>
    </i>
    <i r="3">
      <x v="22"/>
    </i>
    <i r="2">
      <x v="164"/>
    </i>
    <i r="3">
      <x v="1"/>
    </i>
    <i r="3">
      <x v="18"/>
    </i>
    <i r="3">
      <x v="21"/>
    </i>
    <i r="3">
      <x v="22"/>
    </i>
    <i r="2">
      <x v="165"/>
    </i>
    <i r="3">
      <x v="1"/>
    </i>
    <i r="3">
      <x v="5"/>
    </i>
    <i r="3">
      <x v="23"/>
    </i>
    <i r="3">
      <x v="24"/>
    </i>
    <i r="2">
      <x v="166"/>
    </i>
    <i r="3">
      <x v="4"/>
    </i>
    <i r="3">
      <x v="11"/>
    </i>
    <i r="3">
      <x v="14"/>
    </i>
    <i r="3">
      <x v="15"/>
    </i>
    <i r="3">
      <x v="16"/>
    </i>
    <i r="3">
      <x v="17"/>
    </i>
    <i r="3">
      <x v="19"/>
    </i>
    <i r="2">
      <x v="167"/>
    </i>
    <i r="3">
      <x v="1"/>
    </i>
    <i r="3">
      <x v="3"/>
    </i>
    <i r="3">
      <x v="7"/>
    </i>
    <i r="3">
      <x v="11"/>
    </i>
    <i r="3">
      <x v="12"/>
    </i>
    <i r="3">
      <x v="15"/>
    </i>
    <i r="3">
      <x v="24"/>
    </i>
    <i r="2">
      <x v="168"/>
    </i>
    <i r="3">
      <x v="1"/>
    </i>
    <i r="3">
      <x v="20"/>
    </i>
    <i r="2">
      <x v="169"/>
    </i>
    <i r="3">
      <x v="4"/>
    </i>
    <i r="3">
      <x v="11"/>
    </i>
    <i r="3">
      <x v="21"/>
    </i>
    <i r="3">
      <x v="23"/>
    </i>
    <i r="2">
      <x v="170"/>
    </i>
    <i r="3">
      <x v="1"/>
    </i>
    <i r="3">
      <x v="4"/>
    </i>
    <i r="3">
      <x v="7"/>
    </i>
    <i r="3">
      <x v="9"/>
    </i>
    <i r="3">
      <x v="14"/>
    </i>
    <i r="3">
      <x v="16"/>
    </i>
    <i r="3">
      <x v="21"/>
    </i>
    <i r="3">
      <x v="22"/>
    </i>
    <i r="2">
      <x v="171"/>
    </i>
    <i r="3">
      <x v="2"/>
    </i>
    <i r="3">
      <x v="7"/>
    </i>
    <i r="3">
      <x v="13"/>
    </i>
    <i r="3">
      <x v="20"/>
    </i>
    <i r="3">
      <x v="24"/>
    </i>
    <i r="2">
      <x v="172"/>
    </i>
    <i r="3">
      <x v="1"/>
    </i>
    <i r="3">
      <x v="3"/>
    </i>
    <i r="3">
      <x v="4"/>
    </i>
    <i r="3">
      <x v="7"/>
    </i>
    <i r="3">
      <x v="8"/>
    </i>
    <i r="3">
      <x v="12"/>
    </i>
    <i r="3">
      <x v="14"/>
    </i>
    <i r="3">
      <x v="16"/>
    </i>
    <i r="3">
      <x v="17"/>
    </i>
    <i r="3">
      <x v="22"/>
    </i>
    <i r="3">
      <x v="23"/>
    </i>
    <i r="2">
      <x v="173"/>
    </i>
    <i r="3">
      <x v="15"/>
    </i>
    <i r="3">
      <x v="16"/>
    </i>
    <i r="3">
      <x v="18"/>
    </i>
    <i r="3">
      <x v="20"/>
    </i>
    <i r="3">
      <x v="21"/>
    </i>
    <i r="3">
      <x v="22"/>
    </i>
    <i r="3">
      <x v="23"/>
    </i>
    <i r="3">
      <x v="24"/>
    </i>
    <i r="2">
      <x v="174"/>
    </i>
    <i r="3">
      <x v="6"/>
    </i>
    <i r="3">
      <x v="10"/>
    </i>
    <i r="3">
      <x v="15"/>
    </i>
    <i r="3">
      <x v="16"/>
    </i>
    <i r="3">
      <x v="17"/>
    </i>
    <i r="3">
      <x v="20"/>
    </i>
    <i r="3">
      <x v="23"/>
    </i>
    <i r="2">
      <x v="175"/>
    </i>
    <i r="3">
      <x v="1"/>
    </i>
    <i r="3">
      <x v="12"/>
    </i>
    <i r="3">
      <x v="16"/>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84">
        <i x="26" s="1"/>
        <i x="35" s="1"/>
        <i x="74" s="1"/>
        <i x="67" s="1"/>
        <i x="77" s="1"/>
        <i x="72" s="1"/>
        <i x="79" s="1"/>
        <i x="78" s="1"/>
        <i x="71" s="1"/>
        <i x="70" s="1"/>
        <i x="69" s="1"/>
        <i x="59" s="1"/>
        <i x="58" s="1"/>
        <i x="2" s="1"/>
        <i x="6" s="1"/>
        <i x="10" s="1"/>
        <i x="9" s="1"/>
        <i x="11" s="1"/>
        <i x="32" s="1"/>
        <i x="55" s="1"/>
        <i x="18" s="1"/>
        <i x="25" s="1"/>
        <i x="42" s="1"/>
        <i x="48" s="1"/>
        <i x="15" s="1"/>
        <i x="14" s="1"/>
        <i x="57" s="1"/>
        <i x="56" s="1"/>
        <i x="76" s="1"/>
        <i x="64" s="1"/>
        <i x="66" s="1"/>
        <i x="65" s="1"/>
        <i x="54" s="1"/>
        <i x="21" s="1"/>
        <i x="36" s="1"/>
        <i x="75" s="1"/>
        <i x="41" s="1"/>
        <i x="33" s="1"/>
        <i x="5" s="1"/>
        <i x="29" s="1"/>
        <i x="8" s="1"/>
        <i x="24" s="1"/>
        <i x="68" s="1"/>
        <i x="63" s="1"/>
        <i x="23" s="1"/>
        <i x="7" s="1"/>
        <i x="80" s="1"/>
        <i x="43" s="1"/>
        <i x="82" s="1"/>
        <i x="31" s="1"/>
        <i x="16" s="1"/>
        <i x="44" s="1"/>
        <i x="17" s="1"/>
        <i x="1" s="1"/>
        <i x="81" s="1"/>
        <i x="53" s="1"/>
        <i x="51" s="1"/>
        <i x="83" s="1"/>
        <i x="39" s="1"/>
        <i x="40" s="1"/>
        <i x="30" s="1"/>
        <i x="73" s="1"/>
        <i x="19" s="1"/>
        <i x="28" s="1"/>
        <i x="27" s="1"/>
        <i x="20" s="1"/>
        <i x="22" s="1"/>
        <i x="61" s="1"/>
        <i x="60" s="1"/>
        <i x="62" s="1"/>
        <i x="46" s="1"/>
        <i x="50" s="1"/>
        <i x="47" s="1"/>
        <i x="52" s="1"/>
        <i x="45" s="1"/>
        <i x="49" s="1"/>
        <i x="4" s="1"/>
        <i x="3" s="1"/>
        <i x="13" s="1"/>
        <i x="0" s="1"/>
        <i x="34" s="1"/>
        <i x="37" s="1"/>
        <i x="38" s="1"/>
        <i x="1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06" totalsRowShown="0" headerRowDxfId="492" dataDxfId="491">
  <autoFilter ref="A2:BL306"/>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8" totalsRowShown="0" headerRowDxfId="362" dataDxfId="361">
  <autoFilter ref="A2:C28"/>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69" totalsRowShown="0" headerRowDxfId="232" dataDxfId="231">
  <autoFilter ref="A66:V69"/>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2:V82" totalsRowShown="0" headerRowDxfId="229" dataDxfId="228">
  <autoFilter ref="A72:V82"/>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5:V95" totalsRowShown="0" headerRowDxfId="182" dataDxfId="181">
  <autoFilter ref="A85:V95"/>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51" totalsRowShown="0" headerRowDxfId="439" dataDxfId="438">
  <autoFilter ref="A2:BS151"/>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924" totalsRowShown="0" headerRowDxfId="147" dataDxfId="146">
  <autoFilter ref="A1:G924"/>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967" totalsRowShown="0" headerRowDxfId="138" dataDxfId="137">
  <autoFilter ref="A1:L967"/>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68" totalsRowShown="0" headerRowDxfId="64" dataDxfId="63">
  <autoFilter ref="A2:BL16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8" totalsRowShown="0" headerRowDxfId="396">
  <autoFilter ref="A2:AO28"/>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0" totalsRowShown="0" headerRowDxfId="393" dataDxfId="392">
  <autoFilter ref="A1:C150"/>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orldoil.com/news/2019/4/29/securing-bsee-real-time-monitoring-for-offshore-oil-gas-operations" TargetMode="External" /><Relationship Id="rId2" Type="http://schemas.openxmlformats.org/officeDocument/2006/relationships/hyperlink" Target="https://www.mckinsey.com/industries/oil-and-gas/our-insights/offshore-drilling-outlook-to-2035?cid=other-soc-twi-mip-mck-oth-1906--&amp;sid=2392921906&amp;linkId=68746254" TargetMode="External" /><Relationship Id="rId3" Type="http://schemas.openxmlformats.org/officeDocument/2006/relationships/hyperlink" Target="http://its-your-ocean-news.seasave.org/2019/06/sea-save-foundation-ocean-week-in.html?fbclid=IwAR0MTi748s7I4F5_22g0KtiV8r4ZGdkisW_GdmN7Wp2BuNqWlEtnmjeGCFw" TargetMode="External" /><Relationship Id="rId4" Type="http://schemas.openxmlformats.org/officeDocument/2006/relationships/hyperlink" Target="http://its-your-ocean-news.seasave.org/2019/06/sea-save-foundation-ocean-week-in.html?fbclid=IwAR0MTi748s7I4F5_22g0KtiV8r4ZGdkisW_GdmN7Wp2BuNqWlEtnmjeGCFw" TargetMode="External" /><Relationship Id="rId5" Type="http://schemas.openxmlformats.org/officeDocument/2006/relationships/hyperlink" Target="http://its-your-ocean-news.seasave.org/2019/06/sea-save-foundation-ocean-week-in.html?fbclid=IwAR0MTi748s7I4F5_22g0KtiV8r4ZGdkisW_GdmN7Wp2BuNqWlEtnmjeGCFw" TargetMode="External" /><Relationship Id="rId6" Type="http://schemas.openxmlformats.org/officeDocument/2006/relationships/hyperlink" Target="http://its-your-ocean-news.seasave.org/2019/06/sea-save-foundation-ocean-week-in.html?fbclid=IwAR0MTi748s7I4F5_22g0KtiV8r4ZGdkisW_GdmN7Wp2BuNqWlEtnmjeGCFw" TargetMode="External" /><Relationship Id="rId7" Type="http://schemas.openxmlformats.org/officeDocument/2006/relationships/hyperlink" Target="http://its-your-ocean-news.seasave.org/2019/06/sea-save-foundation-ocean-week-in.html?fbclid=IwAR0MTi748s7I4F5_22g0KtiV8r4ZGdkisW_GdmN7Wp2BuNqWlEtnmjeGCFw" TargetMode="External" /><Relationship Id="rId8" Type="http://schemas.openxmlformats.org/officeDocument/2006/relationships/hyperlink" Target="https://www.instagram.com/p/BykqJUJgJ13/?igshid=bp0l25m2i20d" TargetMode="External" /><Relationship Id="rId9" Type="http://schemas.openxmlformats.org/officeDocument/2006/relationships/hyperlink" Target="https://twitter.com/NRDC/status/1138492165347323905" TargetMode="External" /><Relationship Id="rId10" Type="http://schemas.openxmlformats.org/officeDocument/2006/relationships/hyperlink" Target="https://lnkd.in/ddyzTRg" TargetMode="External" /><Relationship Id="rId11" Type="http://schemas.openxmlformats.org/officeDocument/2006/relationships/hyperlink" Target="https://www.worldoil.com/news/2019/4/29/securing-bsee-real-time-monitoring-for-offshore-oil-gas-operations" TargetMode="External" /><Relationship Id="rId12" Type="http://schemas.openxmlformats.org/officeDocument/2006/relationships/hyperlink" Target="http://grist.org/article/fossil-fuel-giants-poured-millions-into-trumps-inauguration-now-its-paying-off/" TargetMode="External" /><Relationship Id="rId13" Type="http://schemas.openxmlformats.org/officeDocument/2006/relationships/hyperlink" Target="http://grist.org/article/fossil-fuel-giants-poured-millions-into-trumps-inauguration-now-its-paying-off/" TargetMode="External" /><Relationship Id="rId14" Type="http://schemas.openxmlformats.org/officeDocument/2006/relationships/hyperlink" Target="https://www.mckinsey.com/industries/oil-and-gas/our-insights/offshore-drilling-outlook-to-2035?cid=other-soc-twi-mip-mck-oth-1906--&amp;sid=2392921906&amp;linkId=68746254" TargetMode="External" /><Relationship Id="rId15" Type="http://schemas.openxmlformats.org/officeDocument/2006/relationships/hyperlink" Target="https://www.mckinsey.com/industries/oil-and-gas/our-insights/offshore-drilling-outlook-to-2035?cid=other-soc-twi-mip-mck-oth-1906--&amp;sid=2392921906&amp;linkId=68746254" TargetMode="External" /><Relationship Id="rId16" Type="http://schemas.openxmlformats.org/officeDocument/2006/relationships/hyperlink" Target="https://cgt.bz/23nn7" TargetMode="External" /><Relationship Id="rId17" Type="http://schemas.openxmlformats.org/officeDocument/2006/relationships/hyperlink" Target="https://sisgain.com/" TargetMode="External" /><Relationship Id="rId18" Type="http://schemas.openxmlformats.org/officeDocument/2006/relationships/hyperlink" Target="https://sisgain.com/" TargetMode="External" /><Relationship Id="rId19" Type="http://schemas.openxmlformats.org/officeDocument/2006/relationships/hyperlink" Target="https://twitter.com/GreenMission/status/1139564054257786880" TargetMode="External" /><Relationship Id="rId20" Type="http://schemas.openxmlformats.org/officeDocument/2006/relationships/hyperlink" Target="https://twitter.com/ecelaw/status/1139265589439074310" TargetMode="External" /><Relationship Id="rId21" Type="http://schemas.openxmlformats.org/officeDocument/2006/relationships/hyperlink" Target="https://twitter.com/GreenMission/status/1139564054257786880" TargetMode="External" /><Relationship Id="rId22" Type="http://schemas.openxmlformats.org/officeDocument/2006/relationships/hyperlink" Target="https://twitter.com/ecelaw/status/1139265589439074310" TargetMode="External" /><Relationship Id="rId23" Type="http://schemas.openxmlformats.org/officeDocument/2006/relationships/hyperlink" Target="https://twitter.com/GreenMission/status/1139564054257786880" TargetMode="External" /><Relationship Id="rId24" Type="http://schemas.openxmlformats.org/officeDocument/2006/relationships/hyperlink" Target="https://twitter.com/ecelaw/status/1139265589439074310" TargetMode="External" /><Relationship Id="rId25" Type="http://schemas.openxmlformats.org/officeDocument/2006/relationships/hyperlink" Target="https://twitter.com/ecelaw/status/1139265589439074310" TargetMode="External" /><Relationship Id="rId26" Type="http://schemas.openxmlformats.org/officeDocument/2006/relationships/hyperlink" Target="https://twitter.com/GreenMission/status/1139564054257786880" TargetMode="External" /><Relationship Id="rId27" Type="http://schemas.openxmlformats.org/officeDocument/2006/relationships/hyperlink" Target="https://twitter.com/ecelaw/status/1139265589439074310" TargetMode="External" /><Relationship Id="rId28" Type="http://schemas.openxmlformats.org/officeDocument/2006/relationships/hyperlink" Target="https://twitter.com/GreenMission/status/1139564054257786880" TargetMode="External" /><Relationship Id="rId29" Type="http://schemas.openxmlformats.org/officeDocument/2006/relationships/hyperlink" Target="https://twitter.com/marklaventure/status/1139197326692630529" TargetMode="External" /><Relationship Id="rId30" Type="http://schemas.openxmlformats.org/officeDocument/2006/relationships/hyperlink" Target="https://www.nkaglobal.com/" TargetMode="External" /><Relationship Id="rId31" Type="http://schemas.openxmlformats.org/officeDocument/2006/relationships/hyperlink" Target="https://nsadvocate.org/2019/05/14/documentary-tackles-effect-of-deafening-seismic-blasts-on-whales-and-other-sea-life-in-nova-scotias-offshore/" TargetMode="External" /><Relationship Id="rId32" Type="http://schemas.openxmlformats.org/officeDocument/2006/relationships/hyperlink" Target="https://oceanpines.org/opa-board-statement-on-offshore-drilling/" TargetMode="External" /><Relationship Id="rId33" Type="http://schemas.openxmlformats.org/officeDocument/2006/relationships/hyperlink" Target="https://lnkd.in/gUzjAgc" TargetMode="External" /><Relationship Id="rId34" Type="http://schemas.openxmlformats.org/officeDocument/2006/relationships/hyperlink" Target="https://okt.to/fYdmcq" TargetMode="External" /><Relationship Id="rId35" Type="http://schemas.openxmlformats.org/officeDocument/2006/relationships/hyperlink" Target="https://okt.to/fYdmcq" TargetMode="External" /><Relationship Id="rId36" Type="http://schemas.openxmlformats.org/officeDocument/2006/relationships/hyperlink" Target="https://www.spe.org/en/jpt/jpt-article-detail/?art=5566&amp;utm_source=twitter-spe&amp;utm_medium=social-content&amp;utm_campaign=jpt&amp;utm_content=More%20Tweaks%20Than%20Transformation%20in%20Rewrite%20of%20Well%20Control%20Rules" TargetMode="External" /><Relationship Id="rId37" Type="http://schemas.openxmlformats.org/officeDocument/2006/relationships/hyperlink" Target="https://nwfaction.org/Congress-offshore-drilling" TargetMode="External" /><Relationship Id="rId38" Type="http://schemas.openxmlformats.org/officeDocument/2006/relationships/hyperlink" Target="https://lnkd.in/dJwdq9i" TargetMode="External" /><Relationship Id="rId39" Type="http://schemas.openxmlformats.org/officeDocument/2006/relationships/hyperlink" Target="http://bit.do/eVgXH" TargetMode="External" /><Relationship Id="rId40" Type="http://schemas.openxmlformats.org/officeDocument/2006/relationships/hyperlink" Target="http://bit.do/eVgXH" TargetMode="External" /><Relationship Id="rId41" Type="http://schemas.openxmlformats.org/officeDocument/2006/relationships/hyperlink" Target="http://bit.do/eVmQf" TargetMode="External" /><Relationship Id="rId42" Type="http://schemas.openxmlformats.org/officeDocument/2006/relationships/hyperlink" Target="http://bit.do/eVmQf" TargetMode="External" /><Relationship Id="rId43" Type="http://schemas.openxmlformats.org/officeDocument/2006/relationships/hyperlink" Target="http://bit.do/eUUiw" TargetMode="External" /><Relationship Id="rId44" Type="http://schemas.openxmlformats.org/officeDocument/2006/relationships/hyperlink" Target="https://act.oceana.org/page/43838/action/1?ea.tracking.id=twitter&amp;en_chan=tw" TargetMode="External" /><Relationship Id="rId45" Type="http://schemas.openxmlformats.org/officeDocument/2006/relationships/hyperlink" Target="http://benefitof.net/benefits-of-offshore-drilling/" TargetMode="External" /><Relationship Id="rId46" Type="http://schemas.openxmlformats.org/officeDocument/2006/relationships/hyperlink" Target="http://benefitof.net/benefits-of-offshore-drilling/" TargetMode="External" /><Relationship Id="rId47" Type="http://schemas.openxmlformats.org/officeDocument/2006/relationships/hyperlink" Target="http://benefitof.net/benefits-of-offshore-drilling/" TargetMode="External" /><Relationship Id="rId48" Type="http://schemas.openxmlformats.org/officeDocument/2006/relationships/hyperlink" Target="http://benefitof.net/benefits-of-offshore-drilling/" TargetMode="External" /><Relationship Id="rId49" Type="http://schemas.openxmlformats.org/officeDocument/2006/relationships/hyperlink" Target="http://benefitof.net/benefits-of-offshore-drilling/" TargetMode="External" /><Relationship Id="rId50" Type="http://schemas.openxmlformats.org/officeDocument/2006/relationships/hyperlink" Target="http://benefitof.net/benefits-of-offshore-drilling/" TargetMode="External" /><Relationship Id="rId51" Type="http://schemas.openxmlformats.org/officeDocument/2006/relationships/hyperlink" Target="http://benefitof.net/benefits-of-offshore-drilling/" TargetMode="External" /><Relationship Id="rId52" Type="http://schemas.openxmlformats.org/officeDocument/2006/relationships/hyperlink" Target="https://www.api.org/oil-and-natural-gas/energy-primers/offshore" TargetMode="External" /><Relationship Id="rId53" Type="http://schemas.openxmlformats.org/officeDocument/2006/relationships/hyperlink" Target="https://www.api.org/oil-and-natural-gas/energy-primers/offshore" TargetMode="External" /><Relationship Id="rId54" Type="http://schemas.openxmlformats.org/officeDocument/2006/relationships/hyperlink" Target="https://www.api.org/oil-and-natural-gas/energy-primers/offshore" TargetMode="External" /><Relationship Id="rId55" Type="http://schemas.openxmlformats.org/officeDocument/2006/relationships/hyperlink" Target="https://www.api.org/oil-and-natural-gas/energy-primers/offshore" TargetMode="External" /><Relationship Id="rId56" Type="http://schemas.openxmlformats.org/officeDocument/2006/relationships/hyperlink" Target="http://benefitof.net/benefits-of-offshore-drilling/" TargetMode="External" /><Relationship Id="rId57" Type="http://schemas.openxmlformats.org/officeDocument/2006/relationships/hyperlink" Target="https://www.api.org/oil-and-natural-gas/energy-primers/offshore" TargetMode="External" /><Relationship Id="rId58" Type="http://schemas.openxmlformats.org/officeDocument/2006/relationships/hyperlink" Target="https://www.api.org/oil-and-natural-gas/energy-primers/offshore" TargetMode="External" /><Relationship Id="rId59" Type="http://schemas.openxmlformats.org/officeDocument/2006/relationships/hyperlink" Target="https://www.api.org/oil-and-natural-gas/energy-primers/offshore" TargetMode="External" /><Relationship Id="rId60" Type="http://schemas.openxmlformats.org/officeDocument/2006/relationships/hyperlink" Target="https://www.api.org/oil-and-natural-gas/energy-primers/offshore" TargetMode="External" /><Relationship Id="rId61" Type="http://schemas.openxmlformats.org/officeDocument/2006/relationships/hyperlink" Target="http://benefitof.net/benefits-of-offshore-drilling/" TargetMode="External" /><Relationship Id="rId62" Type="http://schemas.openxmlformats.org/officeDocument/2006/relationships/hyperlink" Target="http://benefitof.net/benefits-of-offshore-drilling/" TargetMode="External" /><Relationship Id="rId63" Type="http://schemas.openxmlformats.org/officeDocument/2006/relationships/hyperlink" Target="http://benefitof.net/benefits-of-offshore-drilling/" TargetMode="External" /><Relationship Id="rId64" Type="http://schemas.openxmlformats.org/officeDocument/2006/relationships/hyperlink" Target="http://benefitof.net/benefits-of-offshore-drilling/" TargetMode="External" /><Relationship Id="rId65" Type="http://schemas.openxmlformats.org/officeDocument/2006/relationships/hyperlink" Target="https://www.api.org/oil-and-natural-gas/energy-primers/offshore" TargetMode="External" /><Relationship Id="rId66" Type="http://schemas.openxmlformats.org/officeDocument/2006/relationships/hyperlink" Target="https://www.api.org/oil-and-natural-gas/energy-primers/offshore" TargetMode="External" /><Relationship Id="rId67" Type="http://schemas.openxmlformats.org/officeDocument/2006/relationships/hyperlink" Target="https://www.api.org/oil-and-natural-gas/energy-primers/offshore" TargetMode="External" /><Relationship Id="rId68" Type="http://schemas.openxmlformats.org/officeDocument/2006/relationships/hyperlink" Target="https://www.api.org/oil-and-natural-gas/energy-primers/offshore" TargetMode="External" /><Relationship Id="rId69" Type="http://schemas.openxmlformats.org/officeDocument/2006/relationships/hyperlink" Target="http://benefitof.net/benefits-of-offshore-drilling/" TargetMode="External" /><Relationship Id="rId70" Type="http://schemas.openxmlformats.org/officeDocument/2006/relationships/hyperlink" Target="http://benefitof.net/benefits-of-offshore-drilling/" TargetMode="External" /><Relationship Id="rId71" Type="http://schemas.openxmlformats.org/officeDocument/2006/relationships/hyperlink" Target="http://benefitof.net/benefits-of-offshore-drilling/" TargetMode="External" /><Relationship Id="rId72" Type="http://schemas.openxmlformats.org/officeDocument/2006/relationships/hyperlink" Target="http://benefitof.net/benefits-of-offshore-drilling/" TargetMode="External" /><Relationship Id="rId73" Type="http://schemas.openxmlformats.org/officeDocument/2006/relationships/hyperlink" Target="https://www.api.org/oil-and-natural-gas/energy-primers/offshore" TargetMode="External" /><Relationship Id="rId74" Type="http://schemas.openxmlformats.org/officeDocument/2006/relationships/hyperlink" Target="https://www.api.org/oil-and-natural-gas/energy-primers/offshore" TargetMode="External" /><Relationship Id="rId75" Type="http://schemas.openxmlformats.org/officeDocument/2006/relationships/hyperlink" Target="https://www.api.org/oil-and-natural-gas/energy-primers/offshore" TargetMode="External" /><Relationship Id="rId76" Type="http://schemas.openxmlformats.org/officeDocument/2006/relationships/hyperlink" Target="https://www.api.org/oil-and-natural-gas/energy-primers/offshore" TargetMode="External" /><Relationship Id="rId77" Type="http://schemas.openxmlformats.org/officeDocument/2006/relationships/hyperlink" Target="http://benefitof.net/benefits-of-offshore-drilling/" TargetMode="External" /><Relationship Id="rId78" Type="http://schemas.openxmlformats.org/officeDocument/2006/relationships/hyperlink" Target="http://benefitof.net/benefits-of-offshore-drilling/" TargetMode="External" /><Relationship Id="rId79" Type="http://schemas.openxmlformats.org/officeDocument/2006/relationships/hyperlink" Target="http://benefitof.net/benefits-of-offshore-drilling/" TargetMode="External" /><Relationship Id="rId80" Type="http://schemas.openxmlformats.org/officeDocument/2006/relationships/hyperlink" Target="http://benefitof.net/benefits-of-offshore-drilling/" TargetMode="External" /><Relationship Id="rId81" Type="http://schemas.openxmlformats.org/officeDocument/2006/relationships/hyperlink" Target="https://www.api.org/oil-and-natural-gas/energy-primers/offshore" TargetMode="External" /><Relationship Id="rId82" Type="http://schemas.openxmlformats.org/officeDocument/2006/relationships/hyperlink" Target="https://www.api.org/oil-and-natural-gas/energy-primers/offshore" TargetMode="External" /><Relationship Id="rId83" Type="http://schemas.openxmlformats.org/officeDocument/2006/relationships/hyperlink" Target="https://www.api.org/oil-and-natural-gas/energy-primers/offshore" TargetMode="External" /><Relationship Id="rId84" Type="http://schemas.openxmlformats.org/officeDocument/2006/relationships/hyperlink" Target="https://www.api.org/oil-and-natural-gas/energy-primers/offshore" TargetMode="External" /><Relationship Id="rId85" Type="http://schemas.openxmlformats.org/officeDocument/2006/relationships/hyperlink" Target="http://benefitof.net/benefits-of-offshore-drilling/" TargetMode="External" /><Relationship Id="rId86" Type="http://schemas.openxmlformats.org/officeDocument/2006/relationships/hyperlink" Target="http://benefitof.net/benefits-of-offshore-drilling/" TargetMode="External" /><Relationship Id="rId87" Type="http://schemas.openxmlformats.org/officeDocument/2006/relationships/hyperlink" Target="http://benefitof.net/benefits-of-offshore-drilling/" TargetMode="External" /><Relationship Id="rId88" Type="http://schemas.openxmlformats.org/officeDocument/2006/relationships/hyperlink" Target="http://benefitof.net/benefits-of-offshore-drilling/" TargetMode="External" /><Relationship Id="rId89" Type="http://schemas.openxmlformats.org/officeDocument/2006/relationships/hyperlink" Target="https://www.api.org/oil-and-natural-gas/energy-primers/offshore" TargetMode="External" /><Relationship Id="rId90" Type="http://schemas.openxmlformats.org/officeDocument/2006/relationships/hyperlink" Target="https://www.api.org/oil-and-natural-gas/energy-primers/offshore" TargetMode="External" /><Relationship Id="rId91" Type="http://schemas.openxmlformats.org/officeDocument/2006/relationships/hyperlink" Target="https://www.api.org/oil-and-natural-gas/energy-primers/offshore" TargetMode="External" /><Relationship Id="rId92" Type="http://schemas.openxmlformats.org/officeDocument/2006/relationships/hyperlink" Target="https://www.api.org/oil-and-natural-gas/energy-primers/offshore" TargetMode="External" /><Relationship Id="rId93" Type="http://schemas.openxmlformats.org/officeDocument/2006/relationships/hyperlink" Target="http://benefitof.net/benefits-of-offshore-drilling/" TargetMode="External" /><Relationship Id="rId94" Type="http://schemas.openxmlformats.org/officeDocument/2006/relationships/hyperlink" Target="http://benefitof.net/benefits-of-offshore-drilling/" TargetMode="External" /><Relationship Id="rId95" Type="http://schemas.openxmlformats.org/officeDocument/2006/relationships/hyperlink" Target="http://benefitof.net/benefits-of-offshore-drilling/" TargetMode="External" /><Relationship Id="rId96" Type="http://schemas.openxmlformats.org/officeDocument/2006/relationships/hyperlink" Target="http://benefitof.net/benefits-of-offshore-drilling/" TargetMode="External" /><Relationship Id="rId97" Type="http://schemas.openxmlformats.org/officeDocument/2006/relationships/hyperlink" Target="https://www.api.org/oil-and-natural-gas/energy-primers/offshore" TargetMode="External" /><Relationship Id="rId98" Type="http://schemas.openxmlformats.org/officeDocument/2006/relationships/hyperlink" Target="https://www.api.org/oil-and-natural-gas/energy-primers/offshore" TargetMode="External" /><Relationship Id="rId99" Type="http://schemas.openxmlformats.org/officeDocument/2006/relationships/hyperlink" Target="https://www.api.org/oil-and-natural-gas/energy-primers/offshore" TargetMode="External" /><Relationship Id="rId100" Type="http://schemas.openxmlformats.org/officeDocument/2006/relationships/hyperlink" Target="https://www.api.org/oil-and-natural-gas/energy-primers/offshore" TargetMode="External" /><Relationship Id="rId101" Type="http://schemas.openxmlformats.org/officeDocument/2006/relationships/hyperlink" Target="https://www.api.org/oil-and-natural-gas/energy-primers/offshore" TargetMode="External" /><Relationship Id="rId102" Type="http://schemas.openxmlformats.org/officeDocument/2006/relationships/hyperlink" Target="https://www.api.org/oil-and-natural-gas/energy-primers/offshore" TargetMode="External" /><Relationship Id="rId103" Type="http://schemas.openxmlformats.org/officeDocument/2006/relationships/hyperlink" Target="https://www.api.org/oil-and-natural-gas/energy-primers/offshore" TargetMode="External" /><Relationship Id="rId104" Type="http://schemas.openxmlformats.org/officeDocument/2006/relationships/hyperlink" Target="https://www.api.org/oil-and-natural-gas/energy-primers/offshore" TargetMode="External" /><Relationship Id="rId105" Type="http://schemas.openxmlformats.org/officeDocument/2006/relationships/hyperlink" Target="http://benefitof.net/benefits-of-offshore-drilling/" TargetMode="External" /><Relationship Id="rId106" Type="http://schemas.openxmlformats.org/officeDocument/2006/relationships/hyperlink" Target="http://benefitof.net/benefits-of-offshore-drilling/" TargetMode="External" /><Relationship Id="rId107" Type="http://schemas.openxmlformats.org/officeDocument/2006/relationships/hyperlink" Target="http://benefitof.net/benefits-of-offshore-drilling/" TargetMode="External" /><Relationship Id="rId108" Type="http://schemas.openxmlformats.org/officeDocument/2006/relationships/hyperlink" Target="http://benefitof.net/benefits-of-offshore-drilling/" TargetMode="External" /><Relationship Id="rId109" Type="http://schemas.openxmlformats.org/officeDocument/2006/relationships/hyperlink" Target="https://www.api.org/oil-and-natural-gas/energy-primers/offshore" TargetMode="External" /><Relationship Id="rId110" Type="http://schemas.openxmlformats.org/officeDocument/2006/relationships/hyperlink" Target="https://www.api.org/oil-and-natural-gas/energy-primers/offshore" TargetMode="External" /><Relationship Id="rId111" Type="http://schemas.openxmlformats.org/officeDocument/2006/relationships/hyperlink" Target="https://www.api.org/oil-and-natural-gas/energy-primers/offshore" TargetMode="External" /><Relationship Id="rId112" Type="http://schemas.openxmlformats.org/officeDocument/2006/relationships/hyperlink" Target="https://www.api.org/oil-and-natural-gas/energy-primers/offshore" TargetMode="External" /><Relationship Id="rId113" Type="http://schemas.openxmlformats.org/officeDocument/2006/relationships/hyperlink" Target="https://www.api.org/oil-and-natural-gas/energy-primers/offshore" TargetMode="External" /><Relationship Id="rId114" Type="http://schemas.openxmlformats.org/officeDocument/2006/relationships/hyperlink" Target="https://www.api.org/oil-and-natural-gas/energy-primers/offshore" TargetMode="External" /><Relationship Id="rId115" Type="http://schemas.openxmlformats.org/officeDocument/2006/relationships/hyperlink" Target="http://benefitof.net/benefits-of-offshore-drilling/" TargetMode="External" /><Relationship Id="rId116" Type="http://schemas.openxmlformats.org/officeDocument/2006/relationships/hyperlink" Target="http://benefitof.net/benefits-of-offshore-drilling/" TargetMode="External" /><Relationship Id="rId117" Type="http://schemas.openxmlformats.org/officeDocument/2006/relationships/hyperlink" Target="http://benefitof.net/benefits-of-offshore-drilling/" TargetMode="External" /><Relationship Id="rId118" Type="http://schemas.openxmlformats.org/officeDocument/2006/relationships/hyperlink" Target="http://benefitof.net/benefits-of-offshore-drilling/" TargetMode="External" /><Relationship Id="rId119" Type="http://schemas.openxmlformats.org/officeDocument/2006/relationships/hyperlink" Target="https://www.api.org/oil-and-natural-gas/energy-primers/offshore" TargetMode="External" /><Relationship Id="rId120" Type="http://schemas.openxmlformats.org/officeDocument/2006/relationships/hyperlink" Target="https://www.api.org/oil-and-natural-gas/energy-primers/offshore" TargetMode="External" /><Relationship Id="rId121" Type="http://schemas.openxmlformats.org/officeDocument/2006/relationships/hyperlink" Target="https://www.api.org/oil-and-natural-gas/energy-primers/offshore" TargetMode="External" /><Relationship Id="rId122" Type="http://schemas.openxmlformats.org/officeDocument/2006/relationships/hyperlink" Target="https://www.api.org/oil-and-natural-gas/energy-primers/offshore" TargetMode="External" /><Relationship Id="rId123" Type="http://schemas.openxmlformats.org/officeDocument/2006/relationships/hyperlink" Target="http://benefitof.net/benefits-of-offshore-drilling/" TargetMode="External" /><Relationship Id="rId124" Type="http://schemas.openxmlformats.org/officeDocument/2006/relationships/hyperlink" Target="http://benefitof.net/benefits-of-offshore-drilling/" TargetMode="External" /><Relationship Id="rId125" Type="http://schemas.openxmlformats.org/officeDocument/2006/relationships/hyperlink" Target="http://benefitof.net/benefits-of-offshore-drilling/" TargetMode="External" /><Relationship Id="rId126" Type="http://schemas.openxmlformats.org/officeDocument/2006/relationships/hyperlink" Target="http://benefitof.net/benefits-of-offshore-drilling/" TargetMode="External" /><Relationship Id="rId127" Type="http://schemas.openxmlformats.org/officeDocument/2006/relationships/hyperlink" Target="https://www.api.org/oil-and-natural-gas/energy-primers/offshore" TargetMode="External" /><Relationship Id="rId128" Type="http://schemas.openxmlformats.org/officeDocument/2006/relationships/hyperlink" Target="https://www.api.org/oil-and-natural-gas/energy-primers/offshore" TargetMode="External" /><Relationship Id="rId129" Type="http://schemas.openxmlformats.org/officeDocument/2006/relationships/hyperlink" Target="https://www.api.org/oil-and-natural-gas/energy-primers/offshore" TargetMode="External" /><Relationship Id="rId130" Type="http://schemas.openxmlformats.org/officeDocument/2006/relationships/hyperlink" Target="https://www.api.org/oil-and-natural-gas/energy-primers/offshore" TargetMode="External" /><Relationship Id="rId131" Type="http://schemas.openxmlformats.org/officeDocument/2006/relationships/hyperlink" Target="https://www.api.org/oil-and-natural-gas/energy-primers/offshore" TargetMode="External" /><Relationship Id="rId132" Type="http://schemas.openxmlformats.org/officeDocument/2006/relationships/hyperlink" Target="https://www.api.org/oil-and-natural-gas/energy-primers/offshore" TargetMode="External" /><Relationship Id="rId133" Type="http://schemas.openxmlformats.org/officeDocument/2006/relationships/hyperlink" Target="https://www.api.org/oil-and-natural-gas/energy-primers/offshore" TargetMode="External" /><Relationship Id="rId134" Type="http://schemas.openxmlformats.org/officeDocument/2006/relationships/hyperlink" Target="https://www.api.org/oil-and-natural-gas/energy-primers/offshore" TargetMode="External" /><Relationship Id="rId135" Type="http://schemas.openxmlformats.org/officeDocument/2006/relationships/hyperlink" Target="http://benefitof.net/benefits-of-offshore-drilling/" TargetMode="External" /><Relationship Id="rId136" Type="http://schemas.openxmlformats.org/officeDocument/2006/relationships/hyperlink" Target="http://benefitof.net/benefits-of-offshore-drilling/" TargetMode="External" /><Relationship Id="rId137" Type="http://schemas.openxmlformats.org/officeDocument/2006/relationships/hyperlink" Target="http://benefitof.net/benefits-of-offshore-drilling/" TargetMode="External" /><Relationship Id="rId138" Type="http://schemas.openxmlformats.org/officeDocument/2006/relationships/hyperlink" Target="http://benefitof.net/benefits-of-offshore-drilling/" TargetMode="External" /><Relationship Id="rId139" Type="http://schemas.openxmlformats.org/officeDocument/2006/relationships/hyperlink" Target="https://www.api.org/oil-and-natural-gas/energy-primers/offshore" TargetMode="External" /><Relationship Id="rId140" Type="http://schemas.openxmlformats.org/officeDocument/2006/relationships/hyperlink" Target="https://www.api.org/oil-and-natural-gas/energy-primers/offshore" TargetMode="External" /><Relationship Id="rId141" Type="http://schemas.openxmlformats.org/officeDocument/2006/relationships/hyperlink" Target="https://www.api.org/oil-and-natural-gas/energy-primers/offshore" TargetMode="External" /><Relationship Id="rId142" Type="http://schemas.openxmlformats.org/officeDocument/2006/relationships/hyperlink" Target="https://www.api.org/oil-and-natural-gas/energy-primers/offshore" TargetMode="External" /><Relationship Id="rId143" Type="http://schemas.openxmlformats.org/officeDocument/2006/relationships/hyperlink" Target="http://benefitof.net/benefits-of-offshore-drilling/" TargetMode="External" /><Relationship Id="rId144" Type="http://schemas.openxmlformats.org/officeDocument/2006/relationships/hyperlink" Target="http://benefitof.net/benefits-of-offshore-drilling/" TargetMode="External" /><Relationship Id="rId145" Type="http://schemas.openxmlformats.org/officeDocument/2006/relationships/hyperlink" Target="http://benefitof.net/benefits-of-offshore-drilling/" TargetMode="External" /><Relationship Id="rId146" Type="http://schemas.openxmlformats.org/officeDocument/2006/relationships/hyperlink" Target="http://benefitof.net/benefits-of-offshore-drilling/" TargetMode="External" /><Relationship Id="rId147" Type="http://schemas.openxmlformats.org/officeDocument/2006/relationships/hyperlink" Target="https://www.api.org/oil-and-natural-gas/energy-primers/offshore" TargetMode="External" /><Relationship Id="rId148" Type="http://schemas.openxmlformats.org/officeDocument/2006/relationships/hyperlink" Target="https://www.api.org/oil-and-natural-gas/energy-primers/offshore" TargetMode="External" /><Relationship Id="rId149" Type="http://schemas.openxmlformats.org/officeDocument/2006/relationships/hyperlink" Target="https://www.api.org/oil-and-natural-gas/energy-primers/offshore" TargetMode="External" /><Relationship Id="rId150" Type="http://schemas.openxmlformats.org/officeDocument/2006/relationships/hyperlink" Target="https://www.api.org/oil-and-natural-gas/energy-primers/offshore" TargetMode="External" /><Relationship Id="rId151" Type="http://schemas.openxmlformats.org/officeDocument/2006/relationships/hyperlink" Target="http://benefitof.net/benefits-of-offshore-drilling/" TargetMode="External" /><Relationship Id="rId152" Type="http://schemas.openxmlformats.org/officeDocument/2006/relationships/hyperlink" Target="http://benefitof.net/benefits-of-offshore-drilling/" TargetMode="External" /><Relationship Id="rId153" Type="http://schemas.openxmlformats.org/officeDocument/2006/relationships/hyperlink" Target="http://benefitof.net/benefits-of-offshore-drilling/" TargetMode="External" /><Relationship Id="rId154" Type="http://schemas.openxmlformats.org/officeDocument/2006/relationships/hyperlink" Target="http://benefitof.net/benefits-of-offshore-drilling/" TargetMode="External" /><Relationship Id="rId155" Type="http://schemas.openxmlformats.org/officeDocument/2006/relationships/hyperlink" Target="https://www.api.org/oil-and-natural-gas/energy-primers/offshore" TargetMode="External" /><Relationship Id="rId156" Type="http://schemas.openxmlformats.org/officeDocument/2006/relationships/hyperlink" Target="https://www.api.org/oil-and-natural-gas/energy-primers/offshore" TargetMode="External" /><Relationship Id="rId157" Type="http://schemas.openxmlformats.org/officeDocument/2006/relationships/hyperlink" Target="https://www.api.org/oil-and-natural-gas/energy-primers/offshore" TargetMode="External" /><Relationship Id="rId158" Type="http://schemas.openxmlformats.org/officeDocument/2006/relationships/hyperlink" Target="https://www.api.org/oil-and-natural-gas/energy-primers/offshore" TargetMode="External" /><Relationship Id="rId159" Type="http://schemas.openxmlformats.org/officeDocument/2006/relationships/hyperlink" Target="https://hdsmarine.com/ro-watermakers" TargetMode="External" /><Relationship Id="rId160" Type="http://schemas.openxmlformats.org/officeDocument/2006/relationships/hyperlink" Target="https://hdsmarine.com/ro-watermakers" TargetMode="External" /><Relationship Id="rId161" Type="http://schemas.openxmlformats.org/officeDocument/2006/relationships/hyperlink" Target="https://hdsmarine.com/ro-watermakers" TargetMode="External" /><Relationship Id="rId162" Type="http://schemas.openxmlformats.org/officeDocument/2006/relationships/hyperlink" Target="https://zurl.co/OzcH" TargetMode="External" /><Relationship Id="rId163" Type="http://schemas.openxmlformats.org/officeDocument/2006/relationships/hyperlink" Target="https://hdsmarine.com/ro-watermakers" TargetMode="External" /><Relationship Id="rId164" Type="http://schemas.openxmlformats.org/officeDocument/2006/relationships/hyperlink" Target="https://hdsmarine.com/ro-watermakers" TargetMode="External" /><Relationship Id="rId165" Type="http://schemas.openxmlformats.org/officeDocument/2006/relationships/hyperlink" Target="http://hdsmarine.com/ro-watermakers" TargetMode="External" /><Relationship Id="rId166" Type="http://schemas.openxmlformats.org/officeDocument/2006/relationships/hyperlink" Target="https://hdsmarine.com/ro-watermakers" TargetMode="External" /><Relationship Id="rId167" Type="http://schemas.openxmlformats.org/officeDocument/2006/relationships/hyperlink" Target="https://hdsmarine.com/ro-watermakers" TargetMode="External" /><Relationship Id="rId168" Type="http://schemas.openxmlformats.org/officeDocument/2006/relationships/hyperlink" Target="https://hdsmarine.com/ro-watermakers" TargetMode="External" /><Relationship Id="rId169" Type="http://schemas.openxmlformats.org/officeDocument/2006/relationships/hyperlink" Target="https://hdsmarine.com/ro-watermakers" TargetMode="External" /><Relationship Id="rId170" Type="http://schemas.openxmlformats.org/officeDocument/2006/relationships/hyperlink" Target="https://www.rigzone.com/news/oil_prices_end_tough_week_on_strong_note-07-jun-2019-159028-article/?amp&amp;utm_source=GLOBAL_ENG&amp;utm_medium=SM_TW&amp;utm_campaign=FANS&amp;__twitter_impression=true" TargetMode="External" /><Relationship Id="rId171" Type="http://schemas.openxmlformats.org/officeDocument/2006/relationships/hyperlink" Target="https://thehill.com/policy/energy-environment/449696-house-votes-to-block-offshore-drilling-across-us-for-one-year" TargetMode="External" /><Relationship Id="rId172" Type="http://schemas.openxmlformats.org/officeDocument/2006/relationships/hyperlink" Target="https://www.oegoffshore.com/quote.php" TargetMode="External" /><Relationship Id="rId173" Type="http://schemas.openxmlformats.org/officeDocument/2006/relationships/hyperlink" Target="https://www.pressdemocrat.com/news/local/9724004-181/house-approves-measures-that-would?sba=AAS" TargetMode="External" /><Relationship Id="rId174" Type="http://schemas.openxmlformats.org/officeDocument/2006/relationships/hyperlink" Target="https://www.pressdemocrat.com/news/local/9724004-181/house-approves-measures-that-would?sba=AAS" TargetMode="External" /><Relationship Id="rId175" Type="http://schemas.openxmlformats.org/officeDocument/2006/relationships/hyperlink" Target="https://www.wsav.com/news/bill-would-ban-offshore-drilling/" TargetMode="External" /><Relationship Id="rId176" Type="http://schemas.openxmlformats.org/officeDocument/2006/relationships/hyperlink" Target="https://www.postandcourier.com/opinion/commentary/commentary-south-carolina-must-retain-control-over-what-happens-off/article_9d84551a-9101-11e9-b34b-8bc5102e80eb.html" TargetMode="External" /><Relationship Id="rId177" Type="http://schemas.openxmlformats.org/officeDocument/2006/relationships/hyperlink" Target="http://www.dailykos.com/stories/2018/11/9/1811677/-Judge-orders-moratorium-on-offshore-fracking-in-federal-waters-off-California" TargetMode="External" /><Relationship Id="rId178" Type="http://schemas.openxmlformats.org/officeDocument/2006/relationships/hyperlink" Target="http://www.dailykos.com/stories/2018/11/9/1811677/-Judge-orders-moratorium-on-offshore-fracking-in-federal-waters-off-California" TargetMode="External" /><Relationship Id="rId179" Type="http://schemas.openxmlformats.org/officeDocument/2006/relationships/hyperlink" Target="https://www.counterpunch.org/2018/06/20/california-lacks-real-marine-protection-as-offshore-drilling-expands-in-state-waters/" TargetMode="External" /><Relationship Id="rId180" Type="http://schemas.openxmlformats.org/officeDocument/2006/relationships/hyperlink" Target="https://www.counterpunch.org/2018/06/20/california-lacks-real-marine-protection-as-offshore-drilling-expands-in-state-waters/" TargetMode="External" /><Relationship Id="rId181" Type="http://schemas.openxmlformats.org/officeDocument/2006/relationships/hyperlink" Target="https://www.pressdemocrat.com/news/local/9724004-181/house-approves-measures-that-would?sba=AAS" TargetMode="External" /><Relationship Id="rId182" Type="http://schemas.openxmlformats.org/officeDocument/2006/relationships/hyperlink" Target="https://twitter.com/ResourcesLF/status/1142310050628689920" TargetMode="External" /><Relationship Id="rId183" Type="http://schemas.openxmlformats.org/officeDocument/2006/relationships/hyperlink" Target="https://twitter.com/ResourcesLF/status/1142310050628689920" TargetMode="External" /><Relationship Id="rId184" Type="http://schemas.openxmlformats.org/officeDocument/2006/relationships/hyperlink" Target="https://www.counterpunch.org/2019/06/07/californias-biggest-secret-how-big-oil-dominates-public-discourse-to-manipulate-and-deceive/" TargetMode="External" /><Relationship Id="rId185" Type="http://schemas.openxmlformats.org/officeDocument/2006/relationships/hyperlink" Target="https://twitter.com/OfficialWSPA/status/1134541450698342400" TargetMode="External" /><Relationship Id="rId186" Type="http://schemas.openxmlformats.org/officeDocument/2006/relationships/hyperlink" Target="https://twitter.com/sfchronicle/status/1141483630973394944" TargetMode="External" /><Relationship Id="rId187" Type="http://schemas.openxmlformats.org/officeDocument/2006/relationships/hyperlink" Target="https://www.dailykos.com/stories/2019/4/27/1853575/-Judge-Fines-Pipeline-Company-3-3-Million-for-2015-Santa-Barbara-Oil-Spill" TargetMode="External" /><Relationship Id="rId188" Type="http://schemas.openxmlformats.org/officeDocument/2006/relationships/hyperlink" Target="https://www.counterpunch.org/2019/06/07/californias-biggest-secret-how-big-oil-dominates-public-discourse-to-manipulate-and-deceive/" TargetMode="External" /><Relationship Id="rId189" Type="http://schemas.openxmlformats.org/officeDocument/2006/relationships/hyperlink" Target="https://twitter.com/sfchronicle/status/1141483630973394944" TargetMode="External" /><Relationship Id="rId190" Type="http://schemas.openxmlformats.org/officeDocument/2006/relationships/hyperlink" Target="http://www.dailykos.com/stories/2018/2/9/1740062/--Climate-leaders-Justin-Trudeau-and-Jerry-Brown-are-both-promoters-of-oil-industry-expansion" TargetMode="External" /><Relationship Id="rId191" Type="http://schemas.openxmlformats.org/officeDocument/2006/relationships/hyperlink" Target="https://www.egyps.com/cfp" TargetMode="External" /><Relationship Id="rId192" Type="http://schemas.openxmlformats.org/officeDocument/2006/relationships/hyperlink" Target="https://pilotonline.com/opinion/columnist/guest/article_cad9deba-921c-11e9-ba4e-9f2e68077783.html?utm_source=tw&amp;utm_medium=tweet&amp;utm_campaign=AFOCS" TargetMode="External" /><Relationship Id="rId193" Type="http://schemas.openxmlformats.org/officeDocument/2006/relationships/hyperlink" Target="https://www.nrdc.org/where-do-your-elected-officials-stand-on-offshore-drilling?utm_source=tw&amp;utm_medium=tweet&amp;utm_campaign=AFOCS" TargetMode="External" /><Relationship Id="rId194" Type="http://schemas.openxmlformats.org/officeDocument/2006/relationships/hyperlink" Target="https://lnkd.in/epwV2pz" TargetMode="External" /><Relationship Id="rId195" Type="http://schemas.openxmlformats.org/officeDocument/2006/relationships/hyperlink" Target="https://pbs.twimg.com/media/D5lpPg8XsAUdtnY.png" TargetMode="External" /><Relationship Id="rId196" Type="http://schemas.openxmlformats.org/officeDocument/2006/relationships/hyperlink" Target="https://pbs.twimg.com/media/D8uHzGfWwAAWX2b.jpg" TargetMode="External" /><Relationship Id="rId197" Type="http://schemas.openxmlformats.org/officeDocument/2006/relationships/hyperlink" Target="https://pbs.twimg.com/media/D8uHzGfWwAAWX2b.jpg" TargetMode="External" /><Relationship Id="rId198" Type="http://schemas.openxmlformats.org/officeDocument/2006/relationships/hyperlink" Target="https://pbs.twimg.com/media/D8uHzGfWwAAWX2b.jpg" TargetMode="External" /><Relationship Id="rId199" Type="http://schemas.openxmlformats.org/officeDocument/2006/relationships/hyperlink" Target="https://pbs.twimg.com/media/D8uHzGfWwAAWX2b.jpg" TargetMode="External" /><Relationship Id="rId200" Type="http://schemas.openxmlformats.org/officeDocument/2006/relationships/hyperlink" Target="https://pbs.twimg.com/media/D8uHzGfWwAAWX2b.jpg" TargetMode="External" /><Relationship Id="rId201" Type="http://schemas.openxmlformats.org/officeDocument/2006/relationships/hyperlink" Target="https://pbs.twimg.com/media/D8uMNz4WsAIBREP.jpg" TargetMode="External" /><Relationship Id="rId202" Type="http://schemas.openxmlformats.org/officeDocument/2006/relationships/hyperlink" Target="https://pbs.twimg.com/media/D6nk55xWwAIw1M-.jpg" TargetMode="External" /><Relationship Id="rId203" Type="http://schemas.openxmlformats.org/officeDocument/2006/relationships/hyperlink" Target="https://pbs.twimg.com/media/D8xOuXfXUAAhtaN.png" TargetMode="External" /><Relationship Id="rId204" Type="http://schemas.openxmlformats.org/officeDocument/2006/relationships/hyperlink" Target="https://pbs.twimg.com/media/D8zJSlXXYAAYEx2.jpg" TargetMode="External" /><Relationship Id="rId205" Type="http://schemas.openxmlformats.org/officeDocument/2006/relationships/hyperlink" Target="https://pbs.twimg.com/media/D5lpPg8XsAUdtnY.png" TargetMode="External" /><Relationship Id="rId206" Type="http://schemas.openxmlformats.org/officeDocument/2006/relationships/hyperlink" Target="https://pbs.twimg.com/media/D85v2KUWkAAmXnt.jpg" TargetMode="External" /><Relationship Id="rId207" Type="http://schemas.openxmlformats.org/officeDocument/2006/relationships/hyperlink" Target="https://pbs.twimg.com/media/D85v2KUWkAAmXnt.jpg" TargetMode="External" /><Relationship Id="rId208" Type="http://schemas.openxmlformats.org/officeDocument/2006/relationships/hyperlink" Target="https://pbs.twimg.com/media/D85v2KUWkAAmXnt.jpg" TargetMode="External" /><Relationship Id="rId209" Type="http://schemas.openxmlformats.org/officeDocument/2006/relationships/hyperlink" Target="https://pbs.twimg.com/media/D85v2KUWkAAmXnt.jpg" TargetMode="External" /><Relationship Id="rId210" Type="http://schemas.openxmlformats.org/officeDocument/2006/relationships/hyperlink" Target="https://pbs.twimg.com/media/D85v2KUWkAAmXnt.jpg" TargetMode="External" /><Relationship Id="rId211" Type="http://schemas.openxmlformats.org/officeDocument/2006/relationships/hyperlink" Target="https://pbs.twimg.com/media/D85v2KUWkAAmXnt.jpg" TargetMode="External" /><Relationship Id="rId212" Type="http://schemas.openxmlformats.org/officeDocument/2006/relationships/hyperlink" Target="https://pbs.twimg.com/media/D8x4LCwXsAA5Bh-.jpg" TargetMode="External" /><Relationship Id="rId213" Type="http://schemas.openxmlformats.org/officeDocument/2006/relationships/hyperlink" Target="https://pbs.twimg.com/media/D9FNDRrXkAEBY8p.jpg" TargetMode="External" /><Relationship Id="rId214" Type="http://schemas.openxmlformats.org/officeDocument/2006/relationships/hyperlink" Target="https://pbs.twimg.com/media/D9NK6f4XkAIISEM.jpg" TargetMode="External" /><Relationship Id="rId215" Type="http://schemas.openxmlformats.org/officeDocument/2006/relationships/hyperlink" Target="https://pbs.twimg.com/media/D9Qhf1vXsAY2yvw.jpg" TargetMode="External" /><Relationship Id="rId216" Type="http://schemas.openxmlformats.org/officeDocument/2006/relationships/hyperlink" Target="https://pbs.twimg.com/media/D9SjSqRWsAsUgEU.jpg" TargetMode="External" /><Relationship Id="rId217" Type="http://schemas.openxmlformats.org/officeDocument/2006/relationships/hyperlink" Target="https://pbs.twimg.com/media/D9XtNJkWkAE4tS-.jpg" TargetMode="External" /><Relationship Id="rId218" Type="http://schemas.openxmlformats.org/officeDocument/2006/relationships/hyperlink" Target="https://pbs.twimg.com/media/D9dlvKMXkAY6tLL.jpg" TargetMode="External" /><Relationship Id="rId219" Type="http://schemas.openxmlformats.org/officeDocument/2006/relationships/hyperlink" Target="https://pbs.twimg.com/media/D9bIQJgW4AEMhJc.jpg" TargetMode="External" /><Relationship Id="rId220" Type="http://schemas.openxmlformats.org/officeDocument/2006/relationships/hyperlink" Target="https://pbs.twimg.com/media/D9bIQJgW4AEMhJc.jpg" TargetMode="External" /><Relationship Id="rId221" Type="http://schemas.openxmlformats.org/officeDocument/2006/relationships/hyperlink" Target="https://pbs.twimg.com/media/D9ck9JGWkAUyHXf.jpg" TargetMode="External" /><Relationship Id="rId222" Type="http://schemas.openxmlformats.org/officeDocument/2006/relationships/hyperlink" Target="https://pbs.twimg.com/media/D9ck9JGWkAUyHXf.jpg" TargetMode="External" /><Relationship Id="rId223" Type="http://schemas.openxmlformats.org/officeDocument/2006/relationships/hyperlink" Target="https://pbs.twimg.com/media/D9hNW1UWsAM6iNu.jpg" TargetMode="External" /><Relationship Id="rId224" Type="http://schemas.openxmlformats.org/officeDocument/2006/relationships/hyperlink" Target="https://pbs.twimg.com/media/D8yVnZkWwAIERJh.jpg" TargetMode="External" /><Relationship Id="rId225" Type="http://schemas.openxmlformats.org/officeDocument/2006/relationships/hyperlink" Target="https://pbs.twimg.com/media/D9BwUufUcAAixAy.jpg" TargetMode="External" /><Relationship Id="rId226" Type="http://schemas.openxmlformats.org/officeDocument/2006/relationships/hyperlink" Target="https://pbs.twimg.com/media/D9gmxV1UwAANYM0.jpg" TargetMode="External" /><Relationship Id="rId227" Type="http://schemas.openxmlformats.org/officeDocument/2006/relationships/hyperlink" Target="https://pbs.twimg.com/media/D9l7AsGVAAEDAmt.jpg" TargetMode="External" /><Relationship Id="rId228" Type="http://schemas.openxmlformats.org/officeDocument/2006/relationships/hyperlink" Target="https://pbs.twimg.com/media/D8KBRx5XsAEorbf.jpg" TargetMode="External" /><Relationship Id="rId229" Type="http://schemas.openxmlformats.org/officeDocument/2006/relationships/hyperlink" Target="https://pbs.twimg.com/media/D9l3bpDX4AAyUBl.jpg" TargetMode="External" /><Relationship Id="rId230" Type="http://schemas.openxmlformats.org/officeDocument/2006/relationships/hyperlink" Target="https://pbs.twimg.com/media/D9neQmYU0AAhIas.jpg" TargetMode="External" /><Relationship Id="rId231" Type="http://schemas.openxmlformats.org/officeDocument/2006/relationships/hyperlink" Target="https://pbs.twimg.com/media/D9neQmYU0AAhIas.jpg" TargetMode="External" /><Relationship Id="rId232" Type="http://schemas.openxmlformats.org/officeDocument/2006/relationships/hyperlink" Target="https://pbs.twimg.com/media/D9rIhElWsAAUCw4.jpg" TargetMode="External" /><Relationship Id="rId233" Type="http://schemas.openxmlformats.org/officeDocument/2006/relationships/hyperlink" Target="https://pbs.twimg.com/media/D9fOiCYUIAAvcnw.jpg" TargetMode="External" /><Relationship Id="rId234" Type="http://schemas.openxmlformats.org/officeDocument/2006/relationships/hyperlink" Target="https://pbs.twimg.com/media/DwbR8TQUwAIh9Bz.jpg" TargetMode="External" /><Relationship Id="rId235" Type="http://schemas.openxmlformats.org/officeDocument/2006/relationships/hyperlink" Target="https://pbs.twimg.com/media/D9nEAN-VAAA0pYZ.jpg" TargetMode="External" /><Relationship Id="rId236" Type="http://schemas.openxmlformats.org/officeDocument/2006/relationships/hyperlink" Target="https://pbs.twimg.com/media/D9nEeCGUEAALUc0.jpg" TargetMode="External" /><Relationship Id="rId237" Type="http://schemas.openxmlformats.org/officeDocument/2006/relationships/hyperlink" Target="https://pbs.twimg.com/media/D9ddLEpU8AAEp-E.jpg" TargetMode="External" /><Relationship Id="rId238" Type="http://schemas.openxmlformats.org/officeDocument/2006/relationships/hyperlink" Target="https://pbs.twimg.com/media/D9p6-S0VAAAVOgw.jpg" TargetMode="External" /><Relationship Id="rId239" Type="http://schemas.openxmlformats.org/officeDocument/2006/relationships/hyperlink" Target="https://pbs.twimg.com/media/D9vi9MMXUAECk9y.jpg" TargetMode="External" /><Relationship Id="rId240" Type="http://schemas.openxmlformats.org/officeDocument/2006/relationships/hyperlink" Target="https://pbs.twimg.com/media/D5lpPg8XsAUdtnY.png" TargetMode="External" /><Relationship Id="rId241" Type="http://schemas.openxmlformats.org/officeDocument/2006/relationships/hyperlink" Target="http://pbs.twimg.com/profile_images/1099948116332007424/AheNENyh_normal.png" TargetMode="External" /><Relationship Id="rId242" Type="http://schemas.openxmlformats.org/officeDocument/2006/relationships/hyperlink" Target="http://pbs.twimg.com/profile_images/1064623106420023296/HVjQsljc_normal.jpg" TargetMode="External" /><Relationship Id="rId243" Type="http://schemas.openxmlformats.org/officeDocument/2006/relationships/hyperlink" Target="http://pbs.twimg.com/profile_images/1064623106420023296/HVjQsljc_normal.jpg" TargetMode="External" /><Relationship Id="rId244" Type="http://schemas.openxmlformats.org/officeDocument/2006/relationships/hyperlink" Target="https://pbs.twimg.com/media/D8uHzGfWwAAWX2b.jpg" TargetMode="External" /><Relationship Id="rId245" Type="http://schemas.openxmlformats.org/officeDocument/2006/relationships/hyperlink" Target="https://pbs.twimg.com/media/D8uHzGfWwAAWX2b.jpg" TargetMode="External" /><Relationship Id="rId246" Type="http://schemas.openxmlformats.org/officeDocument/2006/relationships/hyperlink" Target="https://pbs.twimg.com/media/D8uHzGfWwAAWX2b.jpg" TargetMode="External" /><Relationship Id="rId247" Type="http://schemas.openxmlformats.org/officeDocument/2006/relationships/hyperlink" Target="https://pbs.twimg.com/media/D8uHzGfWwAAWX2b.jpg" TargetMode="External" /><Relationship Id="rId248" Type="http://schemas.openxmlformats.org/officeDocument/2006/relationships/hyperlink" Target="https://pbs.twimg.com/media/D8uHzGfWwAAWX2b.jpg" TargetMode="External" /><Relationship Id="rId249" Type="http://schemas.openxmlformats.org/officeDocument/2006/relationships/hyperlink" Target="http://pbs.twimg.com/profile_images/1067487655674425346/UPp8Xo6d_normal.jpg" TargetMode="External" /><Relationship Id="rId250" Type="http://schemas.openxmlformats.org/officeDocument/2006/relationships/hyperlink" Target="https://pbs.twimg.com/media/D8uMNz4WsAIBREP.jpg" TargetMode="External" /><Relationship Id="rId251" Type="http://schemas.openxmlformats.org/officeDocument/2006/relationships/hyperlink" Target="http://pbs.twimg.com/profile_images/520131402923114497/TcyR6RHI_normal.png" TargetMode="External" /><Relationship Id="rId252" Type="http://schemas.openxmlformats.org/officeDocument/2006/relationships/hyperlink" Target="http://pbs.twimg.com/profile_images/1112315007793094656/uQ1i1cHx_normal.jpg" TargetMode="External" /><Relationship Id="rId253" Type="http://schemas.openxmlformats.org/officeDocument/2006/relationships/hyperlink" Target="http://pbs.twimg.com/profile_images/1213890179/100_4578_normal.JPG" TargetMode="External" /><Relationship Id="rId254" Type="http://schemas.openxmlformats.org/officeDocument/2006/relationships/hyperlink" Target="http://pbs.twimg.com/profile_images/1097245466918612992/z9XjNQWZ_normal.jpg" TargetMode="External" /><Relationship Id="rId255" Type="http://schemas.openxmlformats.org/officeDocument/2006/relationships/hyperlink" Target="http://pbs.twimg.com/profile_images/2486591340/rzoz5up6z9qvhvr43gks_normal.jpeg" TargetMode="External" /><Relationship Id="rId256" Type="http://schemas.openxmlformats.org/officeDocument/2006/relationships/hyperlink" Target="http://pbs.twimg.com/profile_images/1089616824289935360/YoEjXRR4_normal.jpg" TargetMode="External" /><Relationship Id="rId257" Type="http://schemas.openxmlformats.org/officeDocument/2006/relationships/hyperlink" Target="http://pbs.twimg.com/profile_images/1003997150550855680/v1lp5h4o_normal.jpg" TargetMode="External" /><Relationship Id="rId258" Type="http://schemas.openxmlformats.org/officeDocument/2006/relationships/hyperlink" Target="http://pbs.twimg.com/profile_images/474858073824043008/L0mTsV6K_normal.jpeg" TargetMode="External" /><Relationship Id="rId259" Type="http://schemas.openxmlformats.org/officeDocument/2006/relationships/hyperlink" Target="http://pbs.twimg.com/profile_images/1107679342845456384/lJ-98xF2_normal.png" TargetMode="External" /><Relationship Id="rId260" Type="http://schemas.openxmlformats.org/officeDocument/2006/relationships/hyperlink" Target="http://pbs.twimg.com/profile_images/974712320537649152/G-pw2hz5_normal.jpg" TargetMode="External" /><Relationship Id="rId261" Type="http://schemas.openxmlformats.org/officeDocument/2006/relationships/hyperlink" Target="http://pbs.twimg.com/profile_images/1100803616649162753/JZGt4o2A_normal.png" TargetMode="External" /><Relationship Id="rId262" Type="http://schemas.openxmlformats.org/officeDocument/2006/relationships/hyperlink" Target="http://pbs.twimg.com/profile_images/819219582976135168/xNtOPsAz_normal.jpg" TargetMode="External" /><Relationship Id="rId263" Type="http://schemas.openxmlformats.org/officeDocument/2006/relationships/hyperlink" Target="http://pbs.twimg.com/profile_images/819288505218199554/SytQBVHz_normal.jpg" TargetMode="External" /><Relationship Id="rId264" Type="http://schemas.openxmlformats.org/officeDocument/2006/relationships/hyperlink" Target="http://pbs.twimg.com/profile_images/988589186742738944/ZTNHSH--_normal.jpg" TargetMode="External" /><Relationship Id="rId265" Type="http://schemas.openxmlformats.org/officeDocument/2006/relationships/hyperlink" Target="https://pbs.twimg.com/media/D6nk55xWwAIw1M-.jpg" TargetMode="External" /><Relationship Id="rId266" Type="http://schemas.openxmlformats.org/officeDocument/2006/relationships/hyperlink" Target="http://pbs.twimg.com/profile_images/583760121043361792/_WCYWp28_normal.png" TargetMode="External" /><Relationship Id="rId267" Type="http://schemas.openxmlformats.org/officeDocument/2006/relationships/hyperlink" Target="http://pbs.twimg.com/profile_images/583760121043361792/_WCYWp28_normal.png" TargetMode="External" /><Relationship Id="rId268" Type="http://schemas.openxmlformats.org/officeDocument/2006/relationships/hyperlink" Target="http://pbs.twimg.com/profile_images/923218232626044929/PJKe1Ynp_normal.jpg" TargetMode="External" /><Relationship Id="rId269" Type="http://schemas.openxmlformats.org/officeDocument/2006/relationships/hyperlink" Target="http://pbs.twimg.com/profile_images/1001495083466838017/r81uT-Ac_normal.jpg" TargetMode="External" /><Relationship Id="rId270" Type="http://schemas.openxmlformats.org/officeDocument/2006/relationships/hyperlink" Target="http://pbs.twimg.com/profile_images/1001495083466838017/r81uT-Ac_normal.jpg" TargetMode="External" /><Relationship Id="rId271" Type="http://schemas.openxmlformats.org/officeDocument/2006/relationships/hyperlink" Target="http://pbs.twimg.com/profile_images/1064845608085798913/8orJwLgA_normal.jpg" TargetMode="External" /><Relationship Id="rId272" Type="http://schemas.openxmlformats.org/officeDocument/2006/relationships/hyperlink" Target="https://pbs.twimg.com/media/D8xOuXfXUAAhtaN.png" TargetMode="External" /><Relationship Id="rId273" Type="http://schemas.openxmlformats.org/officeDocument/2006/relationships/hyperlink" Target="https://pbs.twimg.com/media/D8zJSlXXYAAYEx2.jpg" TargetMode="External" /><Relationship Id="rId274" Type="http://schemas.openxmlformats.org/officeDocument/2006/relationships/hyperlink" Target="http://pbs.twimg.com/profile_images/1036492706640474112/BXWKIGhg_normal.jpg" TargetMode="External" /><Relationship Id="rId275" Type="http://schemas.openxmlformats.org/officeDocument/2006/relationships/hyperlink" Target="http://pbs.twimg.com/profile_images/1143421020726026240/_dSQ-AQe_normal.jpg" TargetMode="External" /><Relationship Id="rId276" Type="http://schemas.openxmlformats.org/officeDocument/2006/relationships/hyperlink" Target="http://pbs.twimg.com/profile_images/1012023812756406273/qfqTMULn_normal.jpg" TargetMode="External" /><Relationship Id="rId277" Type="http://schemas.openxmlformats.org/officeDocument/2006/relationships/hyperlink" Target="https://pbs.twimg.com/media/D5lpPg8XsAUdtnY.png" TargetMode="External" /><Relationship Id="rId278" Type="http://schemas.openxmlformats.org/officeDocument/2006/relationships/hyperlink" Target="http://pbs.twimg.com/profile_images/1044755172143104000/oRbW99t3_normal.jpg" TargetMode="External" /><Relationship Id="rId279" Type="http://schemas.openxmlformats.org/officeDocument/2006/relationships/hyperlink" Target="http://pbs.twimg.com/profile_images/1044755172143104000/oRbW99t3_normal.jpg" TargetMode="External" /><Relationship Id="rId280" Type="http://schemas.openxmlformats.org/officeDocument/2006/relationships/hyperlink" Target="http://pbs.twimg.com/profile_images/1560299985/Portrait_of_Actress_Jeanne_Samary_1877_Renoir_normal.jpg" TargetMode="External" /><Relationship Id="rId281" Type="http://schemas.openxmlformats.org/officeDocument/2006/relationships/hyperlink" Target="http://pbs.twimg.com/profile_images/988844202917285891/TjHV0yJU_normal.jpg" TargetMode="External" /><Relationship Id="rId282" Type="http://schemas.openxmlformats.org/officeDocument/2006/relationships/hyperlink" Target="http://pbs.twimg.com/profile_images/1050378915880062977/_B6M6Fwt_normal.jpg" TargetMode="External" /><Relationship Id="rId283" Type="http://schemas.openxmlformats.org/officeDocument/2006/relationships/hyperlink" Target="http://pbs.twimg.com/profile_images/505730164286697473/cSQlBKL2_normal.jpeg" TargetMode="External" /><Relationship Id="rId284" Type="http://schemas.openxmlformats.org/officeDocument/2006/relationships/hyperlink" Target="http://pbs.twimg.com/profile_images/1080341111648878592/FWRHPmYt_normal.jpg" TargetMode="External" /><Relationship Id="rId285" Type="http://schemas.openxmlformats.org/officeDocument/2006/relationships/hyperlink" Target="https://pbs.twimg.com/media/D85v2KUWkAAmXnt.jpg" TargetMode="External" /><Relationship Id="rId286" Type="http://schemas.openxmlformats.org/officeDocument/2006/relationships/hyperlink" Target="https://pbs.twimg.com/media/D85v2KUWkAAmXnt.jpg" TargetMode="External" /><Relationship Id="rId287" Type="http://schemas.openxmlformats.org/officeDocument/2006/relationships/hyperlink" Target="https://pbs.twimg.com/media/D85v2KUWkAAmXnt.jpg" TargetMode="External" /><Relationship Id="rId288" Type="http://schemas.openxmlformats.org/officeDocument/2006/relationships/hyperlink" Target="https://pbs.twimg.com/media/D85v2KUWkAAmXnt.jpg" TargetMode="External" /><Relationship Id="rId289" Type="http://schemas.openxmlformats.org/officeDocument/2006/relationships/hyperlink" Target="https://pbs.twimg.com/media/D85v2KUWkAAmXnt.jpg" TargetMode="External" /><Relationship Id="rId290" Type="http://schemas.openxmlformats.org/officeDocument/2006/relationships/hyperlink" Target="https://pbs.twimg.com/media/D85v2KUWkAAmXnt.jpg" TargetMode="External" /><Relationship Id="rId291" Type="http://schemas.openxmlformats.org/officeDocument/2006/relationships/hyperlink" Target="http://pbs.twimg.com/profile_images/1142316455955959808/L-keg1ji_normal.png" TargetMode="External" /><Relationship Id="rId292" Type="http://schemas.openxmlformats.org/officeDocument/2006/relationships/hyperlink" Target="http://pbs.twimg.com/profile_images/1026377172104237056/vwjvF3qI_normal.jpg" TargetMode="External" /><Relationship Id="rId293" Type="http://schemas.openxmlformats.org/officeDocument/2006/relationships/hyperlink" Target="http://pbs.twimg.com/profile_images/1141319630524506112/Yvf027yS_normal.png" TargetMode="External" /><Relationship Id="rId294" Type="http://schemas.openxmlformats.org/officeDocument/2006/relationships/hyperlink" Target="http://abs.twimg.com/sticky/default_profile_images/default_profile_normal.png" TargetMode="External" /><Relationship Id="rId295" Type="http://schemas.openxmlformats.org/officeDocument/2006/relationships/hyperlink" Target="http://pbs.twimg.com/profile_images/1075093493595410432/hS579RCi_normal.jpg" TargetMode="External" /><Relationship Id="rId296" Type="http://schemas.openxmlformats.org/officeDocument/2006/relationships/hyperlink" Target="http://pbs.twimg.com/profile_images/967942406229430272/hmB2Ud0L_normal.jpg" TargetMode="External" /><Relationship Id="rId297" Type="http://schemas.openxmlformats.org/officeDocument/2006/relationships/hyperlink" Target="http://pbs.twimg.com/profile_images/999992732574732288/lhKgG8zq_normal.jpg" TargetMode="External" /><Relationship Id="rId298" Type="http://schemas.openxmlformats.org/officeDocument/2006/relationships/hyperlink" Target="http://pbs.twimg.com/profile_images/1050025879613648896/ATNntfAS_normal.jpg" TargetMode="External" /><Relationship Id="rId299" Type="http://schemas.openxmlformats.org/officeDocument/2006/relationships/hyperlink" Target="http://pbs.twimg.com/profile_images/996532834520174592/R0makGIi_normal.jpg" TargetMode="External" /><Relationship Id="rId300" Type="http://schemas.openxmlformats.org/officeDocument/2006/relationships/hyperlink" Target="https://pbs.twimg.com/media/D8x4LCwXsAA5Bh-.jpg" TargetMode="External" /><Relationship Id="rId301" Type="http://schemas.openxmlformats.org/officeDocument/2006/relationships/hyperlink" Target="https://pbs.twimg.com/media/D9FNDRrXkAEBY8p.jpg" TargetMode="External" /><Relationship Id="rId302" Type="http://schemas.openxmlformats.org/officeDocument/2006/relationships/hyperlink" Target="http://pbs.twimg.com/profile_images/1076054771373502464/_7_esilY_normal.jpg" TargetMode="External" /><Relationship Id="rId303" Type="http://schemas.openxmlformats.org/officeDocument/2006/relationships/hyperlink" Target="http://pbs.twimg.com/profile_images/1131342106256187394/1cmxZBI__normal.jpg" TargetMode="External" /><Relationship Id="rId304" Type="http://schemas.openxmlformats.org/officeDocument/2006/relationships/hyperlink" Target="http://pbs.twimg.com/profile_images/1131342106256187394/1cmxZBI__normal.jpg" TargetMode="External" /><Relationship Id="rId305" Type="http://schemas.openxmlformats.org/officeDocument/2006/relationships/hyperlink" Target="http://pbs.twimg.com/profile_images/1131342106256187394/1cmxZBI__normal.jpg" TargetMode="External" /><Relationship Id="rId306" Type="http://schemas.openxmlformats.org/officeDocument/2006/relationships/hyperlink" Target="http://pbs.twimg.com/profile_images/1131342106256187394/1cmxZBI__normal.jpg" TargetMode="External" /><Relationship Id="rId307" Type="http://schemas.openxmlformats.org/officeDocument/2006/relationships/hyperlink" Target="http://pbs.twimg.com/profile_images/1131342106256187394/1cmxZBI__normal.jpg" TargetMode="External" /><Relationship Id="rId308" Type="http://schemas.openxmlformats.org/officeDocument/2006/relationships/hyperlink" Target="http://pbs.twimg.com/profile_images/1131342106256187394/1cmxZBI__normal.jpg" TargetMode="External" /><Relationship Id="rId309" Type="http://schemas.openxmlformats.org/officeDocument/2006/relationships/hyperlink" Target="http://pbs.twimg.com/profile_images/1108021730591821824/xlPe3vnL_normal.jpg" TargetMode="External" /><Relationship Id="rId310" Type="http://schemas.openxmlformats.org/officeDocument/2006/relationships/hyperlink" Target="http://pbs.twimg.com/profile_images/1108021730591821824/xlPe3vnL_normal.jpg" TargetMode="External" /><Relationship Id="rId311" Type="http://schemas.openxmlformats.org/officeDocument/2006/relationships/hyperlink" Target="http://pbs.twimg.com/profile_images/1108021730591821824/xlPe3vnL_normal.jpg" TargetMode="External" /><Relationship Id="rId312" Type="http://schemas.openxmlformats.org/officeDocument/2006/relationships/hyperlink" Target="http://pbs.twimg.com/profile_images/1108021730591821824/xlPe3vnL_normal.jpg" TargetMode="External" /><Relationship Id="rId313" Type="http://schemas.openxmlformats.org/officeDocument/2006/relationships/hyperlink" Target="http://pbs.twimg.com/profile_images/1108021730591821824/xlPe3vnL_normal.jpg" TargetMode="External" /><Relationship Id="rId314" Type="http://schemas.openxmlformats.org/officeDocument/2006/relationships/hyperlink" Target="http://pbs.twimg.com/profile_images/1108021730591821824/xlPe3vnL_normal.jpg" TargetMode="External" /><Relationship Id="rId315" Type="http://schemas.openxmlformats.org/officeDocument/2006/relationships/hyperlink" Target="http://pbs.twimg.com/profile_images/1108021730591821824/xlPe3vnL_normal.jpg" TargetMode="External" /><Relationship Id="rId316" Type="http://schemas.openxmlformats.org/officeDocument/2006/relationships/hyperlink" Target="http://pbs.twimg.com/profile_images/1108021730591821824/xlPe3vnL_normal.jpg" TargetMode="External" /><Relationship Id="rId317" Type="http://schemas.openxmlformats.org/officeDocument/2006/relationships/hyperlink" Target="http://pbs.twimg.com/profile_images/1108021730591821824/xlPe3vnL_normal.jpg" TargetMode="External" /><Relationship Id="rId318" Type="http://schemas.openxmlformats.org/officeDocument/2006/relationships/hyperlink" Target="http://pbs.twimg.com/profile_images/1108021730591821824/xlPe3vnL_normal.jpg" TargetMode="External" /><Relationship Id="rId319" Type="http://schemas.openxmlformats.org/officeDocument/2006/relationships/hyperlink" Target="http://pbs.twimg.com/profile_images/1108021730591821824/xlPe3vnL_normal.jpg" TargetMode="External" /><Relationship Id="rId320" Type="http://schemas.openxmlformats.org/officeDocument/2006/relationships/hyperlink" Target="http://pbs.twimg.com/profile_images/1108021730591821824/xlPe3vnL_normal.jpg" TargetMode="External" /><Relationship Id="rId321" Type="http://schemas.openxmlformats.org/officeDocument/2006/relationships/hyperlink" Target="http://pbs.twimg.com/profile_images/1108021730591821824/xlPe3vnL_normal.jpg" TargetMode="External" /><Relationship Id="rId322" Type="http://schemas.openxmlformats.org/officeDocument/2006/relationships/hyperlink" Target="http://pbs.twimg.com/profile_images/1108021730591821824/xlPe3vnL_normal.jpg" TargetMode="External" /><Relationship Id="rId323" Type="http://schemas.openxmlformats.org/officeDocument/2006/relationships/hyperlink" Target="http://pbs.twimg.com/profile_images/1108021730591821824/xlPe3vnL_normal.jpg" TargetMode="External" /><Relationship Id="rId324" Type="http://schemas.openxmlformats.org/officeDocument/2006/relationships/hyperlink" Target="http://pbs.twimg.com/profile_images/1108021730591821824/xlPe3vnL_normal.jpg" TargetMode="External" /><Relationship Id="rId325" Type="http://schemas.openxmlformats.org/officeDocument/2006/relationships/hyperlink" Target="http://pbs.twimg.com/profile_images/1108021730591821824/xlPe3vnL_normal.jpg" TargetMode="External" /><Relationship Id="rId326" Type="http://schemas.openxmlformats.org/officeDocument/2006/relationships/hyperlink" Target="https://pbs.twimg.com/media/D9NK6f4XkAIISEM.jpg" TargetMode="External" /><Relationship Id="rId327" Type="http://schemas.openxmlformats.org/officeDocument/2006/relationships/hyperlink" Target="http://pbs.twimg.com/profile_images/955235376364273664/HgXXFu-0_normal.jpg" TargetMode="External" /><Relationship Id="rId328" Type="http://schemas.openxmlformats.org/officeDocument/2006/relationships/hyperlink" Target="http://pbs.twimg.com/profile_images/730720805688987650/kgcGFb_x_normal.jpg" TargetMode="External" /><Relationship Id="rId329" Type="http://schemas.openxmlformats.org/officeDocument/2006/relationships/hyperlink" Target="https://pbs.twimg.com/media/D9Qhf1vXsAY2yvw.jpg" TargetMode="External" /><Relationship Id="rId330" Type="http://schemas.openxmlformats.org/officeDocument/2006/relationships/hyperlink" Target="https://pbs.twimg.com/media/D9SjSqRWsAsUgEU.jpg" TargetMode="External" /><Relationship Id="rId331" Type="http://schemas.openxmlformats.org/officeDocument/2006/relationships/hyperlink" Target="http://pbs.twimg.com/profile_images/663002244988731396/WibhK3QN_normal.jpg" TargetMode="External" /><Relationship Id="rId332" Type="http://schemas.openxmlformats.org/officeDocument/2006/relationships/hyperlink" Target="http://pbs.twimg.com/profile_images/1135002754601160705/NwU6_RtC_normal.jpg" TargetMode="External" /><Relationship Id="rId333" Type="http://schemas.openxmlformats.org/officeDocument/2006/relationships/hyperlink" Target="http://pbs.twimg.com/profile_images/1131323837956657153/0ABUdf_w_normal.jpg" TargetMode="External" /><Relationship Id="rId334" Type="http://schemas.openxmlformats.org/officeDocument/2006/relationships/hyperlink" Target="https://pbs.twimg.com/media/D9XtNJkWkAE4tS-.jpg" TargetMode="External" /><Relationship Id="rId335" Type="http://schemas.openxmlformats.org/officeDocument/2006/relationships/hyperlink" Target="http://pbs.twimg.com/profile_images/1092113397204713472/ngWYChj__normal.jpg" TargetMode="External" /><Relationship Id="rId336" Type="http://schemas.openxmlformats.org/officeDocument/2006/relationships/hyperlink" Target="http://pbs.twimg.com/profile_images/996767066509033473/dl40Jxcm_normal.jpg" TargetMode="External" /><Relationship Id="rId337" Type="http://schemas.openxmlformats.org/officeDocument/2006/relationships/hyperlink" Target="http://abs.twimg.com/sticky/default_profile_images/default_profile_normal.png" TargetMode="External" /><Relationship Id="rId338" Type="http://schemas.openxmlformats.org/officeDocument/2006/relationships/hyperlink" Target="http://pbs.twimg.com/profile_images/776249184785604608/OugBYEvC_normal.jpg" TargetMode="External" /><Relationship Id="rId339" Type="http://schemas.openxmlformats.org/officeDocument/2006/relationships/hyperlink" Target="http://pbs.twimg.com/profile_images/934170907697917952/ksB9X__p_normal.jpg" TargetMode="External" /><Relationship Id="rId340" Type="http://schemas.openxmlformats.org/officeDocument/2006/relationships/hyperlink" Target="http://pbs.twimg.com/profile_images/934170907697917952/ksB9X__p_normal.jpg" TargetMode="External" /><Relationship Id="rId341" Type="http://schemas.openxmlformats.org/officeDocument/2006/relationships/hyperlink" Target="http://pbs.twimg.com/profile_images/871521500892864514/LztNJw3u_normal.jpg" TargetMode="External" /><Relationship Id="rId342" Type="http://schemas.openxmlformats.org/officeDocument/2006/relationships/hyperlink" Target="http://pbs.twimg.com/profile_images/871521500892864514/LztNJw3u_normal.jpg" TargetMode="External" /><Relationship Id="rId343" Type="http://schemas.openxmlformats.org/officeDocument/2006/relationships/hyperlink" Target="http://pbs.twimg.com/profile_images/1107052514078121985/vmjW9CiZ_normal.jpg" TargetMode="External" /><Relationship Id="rId344" Type="http://schemas.openxmlformats.org/officeDocument/2006/relationships/hyperlink" Target="http://pbs.twimg.com/profile_images/1107052514078121985/vmjW9CiZ_normal.jpg" TargetMode="External" /><Relationship Id="rId345" Type="http://schemas.openxmlformats.org/officeDocument/2006/relationships/hyperlink" Target="http://pbs.twimg.com/profile_images/1071969365971623936/Eq9ub3x6_normal.jpg" TargetMode="External" /><Relationship Id="rId346" Type="http://schemas.openxmlformats.org/officeDocument/2006/relationships/hyperlink" Target="http://pbs.twimg.com/profile_images/1071969365971623936/Eq9ub3x6_normal.jpg" TargetMode="External" /><Relationship Id="rId347" Type="http://schemas.openxmlformats.org/officeDocument/2006/relationships/hyperlink" Target="https://pbs.twimg.com/media/D9dlvKMXkAY6tLL.jpg" TargetMode="External" /><Relationship Id="rId348" Type="http://schemas.openxmlformats.org/officeDocument/2006/relationships/hyperlink" Target="http://pbs.twimg.com/profile_images/1073285439975448576/UciML71Z_normal.jpg" TargetMode="External" /><Relationship Id="rId349" Type="http://schemas.openxmlformats.org/officeDocument/2006/relationships/hyperlink" Target="http://pbs.twimg.com/profile_images/1073285439975448576/UciML71Z_normal.jpg" TargetMode="External" /><Relationship Id="rId350" Type="http://schemas.openxmlformats.org/officeDocument/2006/relationships/hyperlink" Target="http://pbs.twimg.com/profile_images/640080595771650048/LwcAZQ97_normal.jpg" TargetMode="External" /><Relationship Id="rId351" Type="http://schemas.openxmlformats.org/officeDocument/2006/relationships/hyperlink" Target="http://pbs.twimg.com/profile_images/917869485331066880/6wHKyYIR_normal.jpg" TargetMode="External" /><Relationship Id="rId352" Type="http://schemas.openxmlformats.org/officeDocument/2006/relationships/hyperlink" Target="https://pbs.twimg.com/media/D9bIQJgW4AEMhJc.jpg" TargetMode="External" /><Relationship Id="rId353" Type="http://schemas.openxmlformats.org/officeDocument/2006/relationships/hyperlink" Target="https://pbs.twimg.com/media/D9bIQJgW4AEMhJc.jpg" TargetMode="External" /><Relationship Id="rId354" Type="http://schemas.openxmlformats.org/officeDocument/2006/relationships/hyperlink" Target="https://pbs.twimg.com/media/D9ck9JGWkAUyHXf.jpg" TargetMode="External" /><Relationship Id="rId355" Type="http://schemas.openxmlformats.org/officeDocument/2006/relationships/hyperlink" Target="https://pbs.twimg.com/media/D9ck9JGWkAUyHXf.jpg" TargetMode="External" /><Relationship Id="rId356" Type="http://schemas.openxmlformats.org/officeDocument/2006/relationships/hyperlink" Target="https://pbs.twimg.com/media/D9hNW1UWsAM6iNu.jpg" TargetMode="External" /><Relationship Id="rId357" Type="http://schemas.openxmlformats.org/officeDocument/2006/relationships/hyperlink" Target="http://pbs.twimg.com/profile_images/512527814394785792/MQJ46cVq_normal.jpeg" TargetMode="External" /><Relationship Id="rId358" Type="http://schemas.openxmlformats.org/officeDocument/2006/relationships/hyperlink" Target="http://pbs.twimg.com/profile_images/822379248056795139/s1sqOXyr_normal.jpg" TargetMode="External" /><Relationship Id="rId359" Type="http://schemas.openxmlformats.org/officeDocument/2006/relationships/hyperlink" Target="http://pbs.twimg.com/profile_images/822379248056795139/s1sqOXyr_normal.jpg" TargetMode="External" /><Relationship Id="rId360" Type="http://schemas.openxmlformats.org/officeDocument/2006/relationships/hyperlink" Target="http://pbs.twimg.com/profile_images/822379248056795139/s1sqOXyr_normal.jpg" TargetMode="External" /><Relationship Id="rId361" Type="http://schemas.openxmlformats.org/officeDocument/2006/relationships/hyperlink" Target="http://pbs.twimg.com/profile_images/822379248056795139/s1sqOXyr_normal.jpg" TargetMode="External" /><Relationship Id="rId362" Type="http://schemas.openxmlformats.org/officeDocument/2006/relationships/hyperlink" Target="http://pbs.twimg.com/profile_images/822379248056795139/s1sqOXyr_normal.jpg" TargetMode="External" /><Relationship Id="rId363" Type="http://schemas.openxmlformats.org/officeDocument/2006/relationships/hyperlink" Target="http://pbs.twimg.com/profile_images/822379248056795139/s1sqOXyr_normal.jpg" TargetMode="External" /><Relationship Id="rId364" Type="http://schemas.openxmlformats.org/officeDocument/2006/relationships/hyperlink" Target="http://pbs.twimg.com/profile_images/822379248056795139/s1sqOXyr_normal.jpg" TargetMode="External" /><Relationship Id="rId365" Type="http://schemas.openxmlformats.org/officeDocument/2006/relationships/hyperlink" Target="http://pbs.twimg.com/profile_images/822379248056795139/s1sqOXyr_normal.jpg" TargetMode="External" /><Relationship Id="rId366" Type="http://schemas.openxmlformats.org/officeDocument/2006/relationships/hyperlink" Target="http://pbs.twimg.com/profile_images/822379248056795139/s1sqOXyr_normal.jpg" TargetMode="External" /><Relationship Id="rId367" Type="http://schemas.openxmlformats.org/officeDocument/2006/relationships/hyperlink" Target="http://pbs.twimg.com/profile_images/822379248056795139/s1sqOXyr_normal.jpg" TargetMode="External" /><Relationship Id="rId368" Type="http://schemas.openxmlformats.org/officeDocument/2006/relationships/hyperlink" Target="http://pbs.twimg.com/profile_images/822379248056795139/s1sqOXyr_normal.jpg" TargetMode="External" /><Relationship Id="rId369" Type="http://schemas.openxmlformats.org/officeDocument/2006/relationships/hyperlink" Target="http://pbs.twimg.com/profile_images/822379248056795139/s1sqOXyr_normal.jpg" TargetMode="External" /><Relationship Id="rId370" Type="http://schemas.openxmlformats.org/officeDocument/2006/relationships/hyperlink" Target="http://pbs.twimg.com/profile_images/822379248056795139/s1sqOXyr_normal.jpg" TargetMode="External" /><Relationship Id="rId371" Type="http://schemas.openxmlformats.org/officeDocument/2006/relationships/hyperlink" Target="http://pbs.twimg.com/profile_images/822379248056795139/s1sqOXyr_normal.jpg" TargetMode="External" /><Relationship Id="rId372" Type="http://schemas.openxmlformats.org/officeDocument/2006/relationships/hyperlink" Target="http://pbs.twimg.com/profile_images/822379248056795139/s1sqOXyr_normal.jpg" TargetMode="External" /><Relationship Id="rId373" Type="http://schemas.openxmlformats.org/officeDocument/2006/relationships/hyperlink" Target="http://pbs.twimg.com/profile_images/822379248056795139/s1sqOXyr_normal.jpg" TargetMode="External" /><Relationship Id="rId374" Type="http://schemas.openxmlformats.org/officeDocument/2006/relationships/hyperlink" Target="http://pbs.twimg.com/profile_images/822379248056795139/s1sqOXyr_normal.jpg" TargetMode="External" /><Relationship Id="rId375" Type="http://schemas.openxmlformats.org/officeDocument/2006/relationships/hyperlink" Target="http://pbs.twimg.com/profile_images/822379248056795139/s1sqOXyr_normal.jpg" TargetMode="External" /><Relationship Id="rId376" Type="http://schemas.openxmlformats.org/officeDocument/2006/relationships/hyperlink" Target="http://pbs.twimg.com/profile_images/822379248056795139/s1sqOXyr_normal.jpg" TargetMode="External" /><Relationship Id="rId377" Type="http://schemas.openxmlformats.org/officeDocument/2006/relationships/hyperlink" Target="http://pbs.twimg.com/profile_images/822379248056795139/s1sqOXyr_normal.jpg" TargetMode="External" /><Relationship Id="rId378" Type="http://schemas.openxmlformats.org/officeDocument/2006/relationships/hyperlink" Target="http://pbs.twimg.com/profile_images/822379248056795139/s1sqOXyr_normal.jpg" TargetMode="External" /><Relationship Id="rId379" Type="http://schemas.openxmlformats.org/officeDocument/2006/relationships/hyperlink" Target="http://pbs.twimg.com/profile_images/822379248056795139/s1sqOXyr_normal.jpg" TargetMode="External" /><Relationship Id="rId380" Type="http://schemas.openxmlformats.org/officeDocument/2006/relationships/hyperlink" Target="http://pbs.twimg.com/profile_images/822379248056795139/s1sqOXyr_normal.jpg" TargetMode="External" /><Relationship Id="rId381" Type="http://schemas.openxmlformats.org/officeDocument/2006/relationships/hyperlink" Target="http://pbs.twimg.com/profile_images/822379248056795139/s1sqOXyr_normal.jpg" TargetMode="External" /><Relationship Id="rId382" Type="http://schemas.openxmlformats.org/officeDocument/2006/relationships/hyperlink" Target="http://pbs.twimg.com/profile_images/822379248056795139/s1sqOXyr_normal.jpg" TargetMode="External" /><Relationship Id="rId383" Type="http://schemas.openxmlformats.org/officeDocument/2006/relationships/hyperlink" Target="http://pbs.twimg.com/profile_images/822379248056795139/s1sqOXyr_normal.jpg" TargetMode="External" /><Relationship Id="rId384" Type="http://schemas.openxmlformats.org/officeDocument/2006/relationships/hyperlink" Target="http://pbs.twimg.com/profile_images/822379248056795139/s1sqOXyr_normal.jpg" TargetMode="External" /><Relationship Id="rId385" Type="http://schemas.openxmlformats.org/officeDocument/2006/relationships/hyperlink" Target="http://pbs.twimg.com/profile_images/822379248056795139/s1sqOXyr_normal.jpg" TargetMode="External" /><Relationship Id="rId386" Type="http://schemas.openxmlformats.org/officeDocument/2006/relationships/hyperlink" Target="http://pbs.twimg.com/profile_images/822379248056795139/s1sqOXyr_normal.jpg" TargetMode="External" /><Relationship Id="rId387" Type="http://schemas.openxmlformats.org/officeDocument/2006/relationships/hyperlink" Target="http://pbs.twimg.com/profile_images/822379248056795139/s1sqOXyr_normal.jpg" TargetMode="External" /><Relationship Id="rId388" Type="http://schemas.openxmlformats.org/officeDocument/2006/relationships/hyperlink" Target="http://pbs.twimg.com/profile_images/822379248056795139/s1sqOXyr_normal.jpg" TargetMode="External" /><Relationship Id="rId389" Type="http://schemas.openxmlformats.org/officeDocument/2006/relationships/hyperlink" Target="http://pbs.twimg.com/profile_images/822379248056795139/s1sqOXyr_normal.jpg" TargetMode="External" /><Relationship Id="rId390" Type="http://schemas.openxmlformats.org/officeDocument/2006/relationships/hyperlink" Target="http://pbs.twimg.com/profile_images/822379248056795139/s1sqOXyr_normal.jpg" TargetMode="External" /><Relationship Id="rId391" Type="http://schemas.openxmlformats.org/officeDocument/2006/relationships/hyperlink" Target="http://pbs.twimg.com/profile_images/822379248056795139/s1sqOXyr_normal.jpg" TargetMode="External" /><Relationship Id="rId392" Type="http://schemas.openxmlformats.org/officeDocument/2006/relationships/hyperlink" Target="http://pbs.twimg.com/profile_images/822379248056795139/s1sqOXyr_normal.jpg" TargetMode="External" /><Relationship Id="rId393" Type="http://schemas.openxmlformats.org/officeDocument/2006/relationships/hyperlink" Target="http://pbs.twimg.com/profile_images/822379248056795139/s1sqOXyr_normal.jpg" TargetMode="External" /><Relationship Id="rId394" Type="http://schemas.openxmlformats.org/officeDocument/2006/relationships/hyperlink" Target="http://pbs.twimg.com/profile_images/822379248056795139/s1sqOXyr_normal.jpg" TargetMode="External" /><Relationship Id="rId395" Type="http://schemas.openxmlformats.org/officeDocument/2006/relationships/hyperlink" Target="http://pbs.twimg.com/profile_images/822379248056795139/s1sqOXyr_normal.jpg" TargetMode="External" /><Relationship Id="rId396" Type="http://schemas.openxmlformats.org/officeDocument/2006/relationships/hyperlink" Target="http://pbs.twimg.com/profile_images/822379248056795139/s1sqOXyr_normal.jpg" TargetMode="External" /><Relationship Id="rId397" Type="http://schemas.openxmlformats.org/officeDocument/2006/relationships/hyperlink" Target="http://pbs.twimg.com/profile_images/822379248056795139/s1sqOXyr_normal.jpg" TargetMode="External" /><Relationship Id="rId398" Type="http://schemas.openxmlformats.org/officeDocument/2006/relationships/hyperlink" Target="http://pbs.twimg.com/profile_images/822379248056795139/s1sqOXyr_normal.jpg" TargetMode="External" /><Relationship Id="rId399" Type="http://schemas.openxmlformats.org/officeDocument/2006/relationships/hyperlink" Target="http://pbs.twimg.com/profile_images/822379248056795139/s1sqOXyr_normal.jpg" TargetMode="External" /><Relationship Id="rId400" Type="http://schemas.openxmlformats.org/officeDocument/2006/relationships/hyperlink" Target="http://pbs.twimg.com/profile_images/822379248056795139/s1sqOXyr_normal.jpg" TargetMode="External" /><Relationship Id="rId401" Type="http://schemas.openxmlformats.org/officeDocument/2006/relationships/hyperlink" Target="http://pbs.twimg.com/profile_images/822379248056795139/s1sqOXyr_normal.jpg" TargetMode="External" /><Relationship Id="rId402" Type="http://schemas.openxmlformats.org/officeDocument/2006/relationships/hyperlink" Target="http://pbs.twimg.com/profile_images/822379248056795139/s1sqOXyr_normal.jpg" TargetMode="External" /><Relationship Id="rId403" Type="http://schemas.openxmlformats.org/officeDocument/2006/relationships/hyperlink" Target="http://pbs.twimg.com/profile_images/822379248056795139/s1sqOXyr_normal.jpg" TargetMode="External" /><Relationship Id="rId404" Type="http://schemas.openxmlformats.org/officeDocument/2006/relationships/hyperlink" Target="http://pbs.twimg.com/profile_images/822379248056795139/s1sqOXyr_normal.jpg" TargetMode="External" /><Relationship Id="rId405" Type="http://schemas.openxmlformats.org/officeDocument/2006/relationships/hyperlink" Target="http://pbs.twimg.com/profile_images/822379248056795139/s1sqOXyr_normal.jpg" TargetMode="External" /><Relationship Id="rId406" Type="http://schemas.openxmlformats.org/officeDocument/2006/relationships/hyperlink" Target="http://pbs.twimg.com/profile_images/822379248056795139/s1sqOXyr_normal.jpg" TargetMode="External" /><Relationship Id="rId407" Type="http://schemas.openxmlformats.org/officeDocument/2006/relationships/hyperlink" Target="http://pbs.twimg.com/profile_images/822379248056795139/s1sqOXyr_normal.jpg" TargetMode="External" /><Relationship Id="rId408" Type="http://schemas.openxmlformats.org/officeDocument/2006/relationships/hyperlink" Target="http://pbs.twimg.com/profile_images/822379248056795139/s1sqOXyr_normal.jpg" TargetMode="External" /><Relationship Id="rId409" Type="http://schemas.openxmlformats.org/officeDocument/2006/relationships/hyperlink" Target="http://pbs.twimg.com/profile_images/822379248056795139/s1sqOXyr_normal.jpg" TargetMode="External" /><Relationship Id="rId410" Type="http://schemas.openxmlformats.org/officeDocument/2006/relationships/hyperlink" Target="http://pbs.twimg.com/profile_images/822379248056795139/s1sqOXyr_normal.jpg" TargetMode="External" /><Relationship Id="rId411" Type="http://schemas.openxmlformats.org/officeDocument/2006/relationships/hyperlink" Target="http://pbs.twimg.com/profile_images/822379248056795139/s1sqOXyr_normal.jpg" TargetMode="External" /><Relationship Id="rId412" Type="http://schemas.openxmlformats.org/officeDocument/2006/relationships/hyperlink" Target="http://pbs.twimg.com/profile_images/822379248056795139/s1sqOXyr_normal.jpg" TargetMode="External" /><Relationship Id="rId413" Type="http://schemas.openxmlformats.org/officeDocument/2006/relationships/hyperlink" Target="http://pbs.twimg.com/profile_images/822379248056795139/s1sqOXyr_normal.jpg" TargetMode="External" /><Relationship Id="rId414" Type="http://schemas.openxmlformats.org/officeDocument/2006/relationships/hyperlink" Target="http://pbs.twimg.com/profile_images/822379248056795139/s1sqOXyr_normal.jpg" TargetMode="External" /><Relationship Id="rId415" Type="http://schemas.openxmlformats.org/officeDocument/2006/relationships/hyperlink" Target="http://pbs.twimg.com/profile_images/822379248056795139/s1sqOXyr_normal.jpg" TargetMode="External" /><Relationship Id="rId416" Type="http://schemas.openxmlformats.org/officeDocument/2006/relationships/hyperlink" Target="http://pbs.twimg.com/profile_images/822379248056795139/s1sqOXyr_normal.jpg" TargetMode="External" /><Relationship Id="rId417" Type="http://schemas.openxmlformats.org/officeDocument/2006/relationships/hyperlink" Target="http://pbs.twimg.com/profile_images/822379248056795139/s1sqOXyr_normal.jpg" TargetMode="External" /><Relationship Id="rId418" Type="http://schemas.openxmlformats.org/officeDocument/2006/relationships/hyperlink" Target="http://pbs.twimg.com/profile_images/822379248056795139/s1sqOXyr_normal.jpg" TargetMode="External" /><Relationship Id="rId419" Type="http://schemas.openxmlformats.org/officeDocument/2006/relationships/hyperlink" Target="http://pbs.twimg.com/profile_images/822379248056795139/s1sqOXyr_normal.jpg" TargetMode="External" /><Relationship Id="rId420" Type="http://schemas.openxmlformats.org/officeDocument/2006/relationships/hyperlink" Target="http://pbs.twimg.com/profile_images/822379248056795139/s1sqOXyr_normal.jpg" TargetMode="External" /><Relationship Id="rId421" Type="http://schemas.openxmlformats.org/officeDocument/2006/relationships/hyperlink" Target="http://pbs.twimg.com/profile_images/822379248056795139/s1sqOXyr_normal.jpg" TargetMode="External" /><Relationship Id="rId422" Type="http://schemas.openxmlformats.org/officeDocument/2006/relationships/hyperlink" Target="http://pbs.twimg.com/profile_images/822379248056795139/s1sqOXyr_normal.jpg" TargetMode="External" /><Relationship Id="rId423" Type="http://schemas.openxmlformats.org/officeDocument/2006/relationships/hyperlink" Target="http://pbs.twimg.com/profile_images/822379248056795139/s1sqOXyr_normal.jpg" TargetMode="External" /><Relationship Id="rId424" Type="http://schemas.openxmlformats.org/officeDocument/2006/relationships/hyperlink" Target="http://pbs.twimg.com/profile_images/822379248056795139/s1sqOXyr_normal.jpg" TargetMode="External" /><Relationship Id="rId425" Type="http://schemas.openxmlformats.org/officeDocument/2006/relationships/hyperlink" Target="http://pbs.twimg.com/profile_images/822379248056795139/s1sqOXyr_normal.jpg" TargetMode="External" /><Relationship Id="rId426" Type="http://schemas.openxmlformats.org/officeDocument/2006/relationships/hyperlink" Target="http://pbs.twimg.com/profile_images/822379248056795139/s1sqOXyr_normal.jpg" TargetMode="External" /><Relationship Id="rId427" Type="http://schemas.openxmlformats.org/officeDocument/2006/relationships/hyperlink" Target="http://pbs.twimg.com/profile_images/822379248056795139/s1sqOXyr_normal.jpg" TargetMode="External" /><Relationship Id="rId428" Type="http://schemas.openxmlformats.org/officeDocument/2006/relationships/hyperlink" Target="http://pbs.twimg.com/profile_images/822379248056795139/s1sqOXyr_normal.jpg" TargetMode="External" /><Relationship Id="rId429" Type="http://schemas.openxmlformats.org/officeDocument/2006/relationships/hyperlink" Target="http://pbs.twimg.com/profile_images/822379248056795139/s1sqOXyr_normal.jpg" TargetMode="External" /><Relationship Id="rId430" Type="http://schemas.openxmlformats.org/officeDocument/2006/relationships/hyperlink" Target="http://pbs.twimg.com/profile_images/822379248056795139/s1sqOXyr_normal.jpg" TargetMode="External" /><Relationship Id="rId431" Type="http://schemas.openxmlformats.org/officeDocument/2006/relationships/hyperlink" Target="http://pbs.twimg.com/profile_images/822379248056795139/s1sqOXyr_normal.jpg" TargetMode="External" /><Relationship Id="rId432" Type="http://schemas.openxmlformats.org/officeDocument/2006/relationships/hyperlink" Target="http://pbs.twimg.com/profile_images/822379248056795139/s1sqOXyr_normal.jpg" TargetMode="External" /><Relationship Id="rId433" Type="http://schemas.openxmlformats.org/officeDocument/2006/relationships/hyperlink" Target="http://pbs.twimg.com/profile_images/822379248056795139/s1sqOXyr_normal.jpg" TargetMode="External" /><Relationship Id="rId434" Type="http://schemas.openxmlformats.org/officeDocument/2006/relationships/hyperlink" Target="http://pbs.twimg.com/profile_images/822379248056795139/s1sqOXyr_normal.jpg" TargetMode="External" /><Relationship Id="rId435" Type="http://schemas.openxmlformats.org/officeDocument/2006/relationships/hyperlink" Target="http://pbs.twimg.com/profile_images/822379248056795139/s1sqOXyr_normal.jpg" TargetMode="External" /><Relationship Id="rId436" Type="http://schemas.openxmlformats.org/officeDocument/2006/relationships/hyperlink" Target="http://pbs.twimg.com/profile_images/822379248056795139/s1sqOXyr_normal.jpg" TargetMode="External" /><Relationship Id="rId437" Type="http://schemas.openxmlformats.org/officeDocument/2006/relationships/hyperlink" Target="http://pbs.twimg.com/profile_images/822379248056795139/s1sqOXyr_normal.jpg" TargetMode="External" /><Relationship Id="rId438" Type="http://schemas.openxmlformats.org/officeDocument/2006/relationships/hyperlink" Target="http://pbs.twimg.com/profile_images/822379248056795139/s1sqOXyr_normal.jpg" TargetMode="External" /><Relationship Id="rId439" Type="http://schemas.openxmlformats.org/officeDocument/2006/relationships/hyperlink" Target="http://pbs.twimg.com/profile_images/822379248056795139/s1sqOXyr_normal.jpg" TargetMode="External" /><Relationship Id="rId440" Type="http://schemas.openxmlformats.org/officeDocument/2006/relationships/hyperlink" Target="http://pbs.twimg.com/profile_images/822379248056795139/s1sqOXyr_normal.jpg" TargetMode="External" /><Relationship Id="rId441" Type="http://schemas.openxmlformats.org/officeDocument/2006/relationships/hyperlink" Target="http://pbs.twimg.com/profile_images/822379248056795139/s1sqOXyr_normal.jpg" TargetMode="External" /><Relationship Id="rId442" Type="http://schemas.openxmlformats.org/officeDocument/2006/relationships/hyperlink" Target="http://pbs.twimg.com/profile_images/822379248056795139/s1sqOXyr_normal.jpg" TargetMode="External" /><Relationship Id="rId443" Type="http://schemas.openxmlformats.org/officeDocument/2006/relationships/hyperlink" Target="http://pbs.twimg.com/profile_images/822379248056795139/s1sqOXyr_normal.jpg" TargetMode="External" /><Relationship Id="rId444" Type="http://schemas.openxmlformats.org/officeDocument/2006/relationships/hyperlink" Target="http://pbs.twimg.com/profile_images/822379248056795139/s1sqOXyr_normal.jpg" TargetMode="External" /><Relationship Id="rId445" Type="http://schemas.openxmlformats.org/officeDocument/2006/relationships/hyperlink" Target="http://pbs.twimg.com/profile_images/822379248056795139/s1sqOXyr_normal.jpg" TargetMode="External" /><Relationship Id="rId446" Type="http://schemas.openxmlformats.org/officeDocument/2006/relationships/hyperlink" Target="http://pbs.twimg.com/profile_images/822379248056795139/s1sqOXyr_normal.jpg" TargetMode="External" /><Relationship Id="rId447" Type="http://schemas.openxmlformats.org/officeDocument/2006/relationships/hyperlink" Target="http://pbs.twimg.com/profile_images/822379248056795139/s1sqOXyr_normal.jpg" TargetMode="External" /><Relationship Id="rId448" Type="http://schemas.openxmlformats.org/officeDocument/2006/relationships/hyperlink" Target="http://pbs.twimg.com/profile_images/822379248056795139/s1sqOXyr_normal.jpg" TargetMode="External" /><Relationship Id="rId449" Type="http://schemas.openxmlformats.org/officeDocument/2006/relationships/hyperlink" Target="http://pbs.twimg.com/profile_images/822379248056795139/s1sqOXyr_normal.jpg" TargetMode="External" /><Relationship Id="rId450" Type="http://schemas.openxmlformats.org/officeDocument/2006/relationships/hyperlink" Target="http://pbs.twimg.com/profile_images/822379248056795139/s1sqOXyr_normal.jpg" TargetMode="External" /><Relationship Id="rId451" Type="http://schemas.openxmlformats.org/officeDocument/2006/relationships/hyperlink" Target="http://pbs.twimg.com/profile_images/822379248056795139/s1sqOXyr_normal.jpg" TargetMode="External" /><Relationship Id="rId452" Type="http://schemas.openxmlformats.org/officeDocument/2006/relationships/hyperlink" Target="http://pbs.twimg.com/profile_images/822379248056795139/s1sqOXyr_normal.jpg" TargetMode="External" /><Relationship Id="rId453" Type="http://schemas.openxmlformats.org/officeDocument/2006/relationships/hyperlink" Target="http://pbs.twimg.com/profile_images/822379248056795139/s1sqOXyr_normal.jpg" TargetMode="External" /><Relationship Id="rId454" Type="http://schemas.openxmlformats.org/officeDocument/2006/relationships/hyperlink" Target="http://pbs.twimg.com/profile_images/822379248056795139/s1sqOXyr_normal.jpg" TargetMode="External" /><Relationship Id="rId455" Type="http://schemas.openxmlformats.org/officeDocument/2006/relationships/hyperlink" Target="http://pbs.twimg.com/profile_images/822379248056795139/s1sqOXyr_normal.jpg" TargetMode="External" /><Relationship Id="rId456" Type="http://schemas.openxmlformats.org/officeDocument/2006/relationships/hyperlink" Target="http://pbs.twimg.com/profile_images/822379248056795139/s1sqOXyr_normal.jpg" TargetMode="External" /><Relationship Id="rId457" Type="http://schemas.openxmlformats.org/officeDocument/2006/relationships/hyperlink" Target="http://pbs.twimg.com/profile_images/822379248056795139/s1sqOXyr_normal.jpg" TargetMode="External" /><Relationship Id="rId458" Type="http://schemas.openxmlformats.org/officeDocument/2006/relationships/hyperlink" Target="http://pbs.twimg.com/profile_images/822379248056795139/s1sqOXyr_normal.jpg" TargetMode="External" /><Relationship Id="rId459" Type="http://schemas.openxmlformats.org/officeDocument/2006/relationships/hyperlink" Target="http://pbs.twimg.com/profile_images/822379248056795139/s1sqOXyr_normal.jpg" TargetMode="External" /><Relationship Id="rId460" Type="http://schemas.openxmlformats.org/officeDocument/2006/relationships/hyperlink" Target="http://pbs.twimg.com/profile_images/822379248056795139/s1sqOXyr_normal.jpg" TargetMode="External" /><Relationship Id="rId461" Type="http://schemas.openxmlformats.org/officeDocument/2006/relationships/hyperlink" Target="http://pbs.twimg.com/profile_images/822379248056795139/s1sqOXyr_normal.jpg" TargetMode="External" /><Relationship Id="rId462" Type="http://schemas.openxmlformats.org/officeDocument/2006/relationships/hyperlink" Target="http://pbs.twimg.com/profile_images/822379248056795139/s1sqOXyr_normal.jpg" TargetMode="External" /><Relationship Id="rId463" Type="http://schemas.openxmlformats.org/officeDocument/2006/relationships/hyperlink" Target="http://pbs.twimg.com/profile_images/822379248056795139/s1sqOXyr_normal.jpg" TargetMode="External" /><Relationship Id="rId464" Type="http://schemas.openxmlformats.org/officeDocument/2006/relationships/hyperlink" Target="http://pbs.twimg.com/profile_images/822379248056795139/s1sqOXyr_normal.jpg" TargetMode="External" /><Relationship Id="rId465" Type="http://schemas.openxmlformats.org/officeDocument/2006/relationships/hyperlink" Target="http://pbs.twimg.com/profile_images/822379248056795139/s1sqOXyr_normal.jpg" TargetMode="External" /><Relationship Id="rId466" Type="http://schemas.openxmlformats.org/officeDocument/2006/relationships/hyperlink" Target="http://pbs.twimg.com/profile_images/822379248056795139/s1sqOXyr_normal.jpg" TargetMode="External" /><Relationship Id="rId467" Type="http://schemas.openxmlformats.org/officeDocument/2006/relationships/hyperlink" Target="http://pbs.twimg.com/profile_images/822379248056795139/s1sqOXyr_normal.jpg" TargetMode="External" /><Relationship Id="rId468" Type="http://schemas.openxmlformats.org/officeDocument/2006/relationships/hyperlink" Target="http://pbs.twimg.com/profile_images/822379248056795139/s1sqOXyr_normal.jpg" TargetMode="External" /><Relationship Id="rId469" Type="http://schemas.openxmlformats.org/officeDocument/2006/relationships/hyperlink" Target="http://pbs.twimg.com/profile_images/822379248056795139/s1sqOXyr_normal.jpg" TargetMode="External" /><Relationship Id="rId470" Type="http://schemas.openxmlformats.org/officeDocument/2006/relationships/hyperlink" Target="http://pbs.twimg.com/profile_images/822379248056795139/s1sqOXyr_normal.jpg" TargetMode="External" /><Relationship Id="rId471" Type="http://schemas.openxmlformats.org/officeDocument/2006/relationships/hyperlink" Target="http://pbs.twimg.com/profile_images/822379248056795139/s1sqOXyr_normal.jpg" TargetMode="External" /><Relationship Id="rId472" Type="http://schemas.openxmlformats.org/officeDocument/2006/relationships/hyperlink" Target="http://pbs.twimg.com/profile_images/858099323254558720/dSqPtzP9_normal.jpg" TargetMode="External" /><Relationship Id="rId473" Type="http://schemas.openxmlformats.org/officeDocument/2006/relationships/hyperlink" Target="http://pbs.twimg.com/profile_images/858099323254558720/dSqPtzP9_normal.jpg" TargetMode="External" /><Relationship Id="rId474" Type="http://schemas.openxmlformats.org/officeDocument/2006/relationships/hyperlink" Target="http://pbs.twimg.com/profile_images/858099323254558720/dSqPtzP9_normal.jpg" TargetMode="External" /><Relationship Id="rId475" Type="http://schemas.openxmlformats.org/officeDocument/2006/relationships/hyperlink" Target="http://pbs.twimg.com/profile_images/1017122729357553666/KqO-IE6p_normal.jpg" TargetMode="External" /><Relationship Id="rId476" Type="http://schemas.openxmlformats.org/officeDocument/2006/relationships/hyperlink" Target="https://pbs.twimg.com/media/D8yVnZkWwAIERJh.jpg" TargetMode="External" /><Relationship Id="rId477" Type="http://schemas.openxmlformats.org/officeDocument/2006/relationships/hyperlink" Target="https://pbs.twimg.com/media/D9BwUufUcAAixAy.jpg" TargetMode="External" /><Relationship Id="rId478" Type="http://schemas.openxmlformats.org/officeDocument/2006/relationships/hyperlink" Target="http://pbs.twimg.com/profile_images/1017122729357553666/KqO-IE6p_normal.jpg" TargetMode="External" /><Relationship Id="rId479" Type="http://schemas.openxmlformats.org/officeDocument/2006/relationships/hyperlink" Target="https://pbs.twimg.com/media/D9gmxV1UwAANYM0.jpg" TargetMode="External" /><Relationship Id="rId480" Type="http://schemas.openxmlformats.org/officeDocument/2006/relationships/hyperlink" Target="https://pbs.twimg.com/media/D9l7AsGVAAEDAmt.jpg" TargetMode="External" /><Relationship Id="rId481" Type="http://schemas.openxmlformats.org/officeDocument/2006/relationships/hyperlink" Target="http://pbs.twimg.com/profile_images/592504457788657665/ba8j4HE8_normal.jpg" TargetMode="External" /><Relationship Id="rId482" Type="http://schemas.openxmlformats.org/officeDocument/2006/relationships/hyperlink" Target="http://pbs.twimg.com/profile_images/592504457788657665/ba8j4HE8_normal.jpg" TargetMode="External" /><Relationship Id="rId483" Type="http://schemas.openxmlformats.org/officeDocument/2006/relationships/hyperlink" Target="http://pbs.twimg.com/profile_images/592504457788657665/ba8j4HE8_normal.jpg" TargetMode="External" /><Relationship Id="rId484" Type="http://schemas.openxmlformats.org/officeDocument/2006/relationships/hyperlink" Target="http://pbs.twimg.com/profile_images/592504457788657665/ba8j4HE8_normal.jpg" TargetMode="External" /><Relationship Id="rId485" Type="http://schemas.openxmlformats.org/officeDocument/2006/relationships/hyperlink" Target="http://pbs.twimg.com/profile_images/592504457788657665/ba8j4HE8_normal.jpg" TargetMode="External" /><Relationship Id="rId486" Type="http://schemas.openxmlformats.org/officeDocument/2006/relationships/hyperlink" Target="http://pbs.twimg.com/profile_images/592504457788657665/ba8j4HE8_normal.jpg" TargetMode="External" /><Relationship Id="rId487" Type="http://schemas.openxmlformats.org/officeDocument/2006/relationships/hyperlink" Target="http://pbs.twimg.com/profile_images/1100845568035700737/W3Uu0gxy_normal.png" TargetMode="External" /><Relationship Id="rId488" Type="http://schemas.openxmlformats.org/officeDocument/2006/relationships/hyperlink" Target="https://pbs.twimg.com/media/D8KBRx5XsAEorbf.jpg" TargetMode="External" /><Relationship Id="rId489" Type="http://schemas.openxmlformats.org/officeDocument/2006/relationships/hyperlink" Target="https://pbs.twimg.com/media/D9l3bpDX4AAyUBl.jpg" TargetMode="External" /><Relationship Id="rId490" Type="http://schemas.openxmlformats.org/officeDocument/2006/relationships/hyperlink" Target="http://pbs.twimg.com/profile_images/916607835219341312/N3Kvjke2_normal.jpg" TargetMode="External" /><Relationship Id="rId491" Type="http://schemas.openxmlformats.org/officeDocument/2006/relationships/hyperlink" Target="https://pbs.twimg.com/media/D9neQmYU0AAhIas.jpg" TargetMode="External" /><Relationship Id="rId492" Type="http://schemas.openxmlformats.org/officeDocument/2006/relationships/hyperlink" Target="https://pbs.twimg.com/media/D9neQmYU0AAhIas.jpg" TargetMode="External" /><Relationship Id="rId493" Type="http://schemas.openxmlformats.org/officeDocument/2006/relationships/hyperlink" Target="http://pbs.twimg.com/profile_images/811353360062365696/sXanaj3u_normal.jpg" TargetMode="External" /><Relationship Id="rId494" Type="http://schemas.openxmlformats.org/officeDocument/2006/relationships/hyperlink" Target="http://pbs.twimg.com/profile_images/874720780222779392/Ly7sJa9t_normal.jpg" TargetMode="External" /><Relationship Id="rId495" Type="http://schemas.openxmlformats.org/officeDocument/2006/relationships/hyperlink" Target="http://pbs.twimg.com/profile_images/878362054922391552/ueEjNnUG_normal.jpg" TargetMode="External" /><Relationship Id="rId496" Type="http://schemas.openxmlformats.org/officeDocument/2006/relationships/hyperlink" Target="http://pbs.twimg.com/profile_images/736740064244338688/b0gOXHXn_normal.jpg" TargetMode="External" /><Relationship Id="rId497" Type="http://schemas.openxmlformats.org/officeDocument/2006/relationships/hyperlink" Target="http://abs.twimg.com/sticky/default_profile_images/default_profile_normal.png" TargetMode="External" /><Relationship Id="rId498" Type="http://schemas.openxmlformats.org/officeDocument/2006/relationships/hyperlink" Target="http://abs.twimg.com/sticky/default_profile_images/default_profile_normal.png" TargetMode="External" /><Relationship Id="rId499" Type="http://schemas.openxmlformats.org/officeDocument/2006/relationships/hyperlink" Target="http://pbs.twimg.com/profile_images/1127132143778435072/GAYJhAkv_normal.jpg" TargetMode="External" /><Relationship Id="rId500" Type="http://schemas.openxmlformats.org/officeDocument/2006/relationships/hyperlink" Target="https://pbs.twimg.com/media/D9rIhElWsAAUCw4.jpg" TargetMode="External" /><Relationship Id="rId501" Type="http://schemas.openxmlformats.org/officeDocument/2006/relationships/hyperlink" Target="http://pbs.twimg.com/profile_images/378800000211546819/6070491cdceac8992856a9bf6f560a99_normal.jpeg" TargetMode="External" /><Relationship Id="rId502" Type="http://schemas.openxmlformats.org/officeDocument/2006/relationships/hyperlink" Target="http://pbs.twimg.com/profile_images/942774839688929281/z10ILesH_normal.jpg" TargetMode="External" /><Relationship Id="rId503" Type="http://schemas.openxmlformats.org/officeDocument/2006/relationships/hyperlink" Target="http://pbs.twimg.com/profile_images/378800000211546819/6070491cdceac8992856a9bf6f560a99_normal.jpeg" TargetMode="External" /><Relationship Id="rId504" Type="http://schemas.openxmlformats.org/officeDocument/2006/relationships/hyperlink" Target="https://pbs.twimg.com/media/D9fOiCYUIAAvcnw.jpg" TargetMode="External" /><Relationship Id="rId505" Type="http://schemas.openxmlformats.org/officeDocument/2006/relationships/hyperlink" Target="http://pbs.twimg.com/profile_images/708329500291911680/_71LUvj8_normal.jpg" TargetMode="External" /><Relationship Id="rId506" Type="http://schemas.openxmlformats.org/officeDocument/2006/relationships/hyperlink" Target="http://pbs.twimg.com/profile_images/708329500291911680/_71LUvj8_normal.jpg" TargetMode="External" /><Relationship Id="rId507" Type="http://schemas.openxmlformats.org/officeDocument/2006/relationships/hyperlink" Target="http://pbs.twimg.com/profile_images/1080349350478307333/LxVcrT2x_normal.jpg" TargetMode="External" /><Relationship Id="rId508" Type="http://schemas.openxmlformats.org/officeDocument/2006/relationships/hyperlink" Target="https://pbs.twimg.com/media/DwbR8TQUwAIh9Bz.jpg" TargetMode="External" /><Relationship Id="rId509" Type="http://schemas.openxmlformats.org/officeDocument/2006/relationships/hyperlink" Target="http://pbs.twimg.com/profile_images/565710210614824960/_tjijrkv_normal.jpeg" TargetMode="External" /><Relationship Id="rId510" Type="http://schemas.openxmlformats.org/officeDocument/2006/relationships/hyperlink" Target="https://pbs.twimg.com/media/D9nEAN-VAAA0pYZ.jpg" TargetMode="External" /><Relationship Id="rId511" Type="http://schemas.openxmlformats.org/officeDocument/2006/relationships/hyperlink" Target="https://pbs.twimg.com/media/D9nEeCGUEAALUc0.jpg" TargetMode="External" /><Relationship Id="rId512" Type="http://schemas.openxmlformats.org/officeDocument/2006/relationships/hyperlink" Target="http://pbs.twimg.com/profile_images/589122789757456384/TkXG2qZz_normal.jpg" TargetMode="External" /><Relationship Id="rId513" Type="http://schemas.openxmlformats.org/officeDocument/2006/relationships/hyperlink" Target="http://pbs.twimg.com/profile_images/565710210614824960/_tjijrkv_normal.jpeg" TargetMode="External" /><Relationship Id="rId514" Type="http://schemas.openxmlformats.org/officeDocument/2006/relationships/hyperlink" Target="http://pbs.twimg.com/profile_images/565710210614824960/_tjijrkv_normal.jpeg" TargetMode="External" /><Relationship Id="rId515" Type="http://schemas.openxmlformats.org/officeDocument/2006/relationships/hyperlink" Target="http://pbs.twimg.com/profile_images/565710210614824960/_tjijrkv_normal.jpeg" TargetMode="External" /><Relationship Id="rId516" Type="http://schemas.openxmlformats.org/officeDocument/2006/relationships/hyperlink" Target="http://pbs.twimg.com/profile_images/565710210614824960/_tjijrkv_normal.jpeg" TargetMode="External" /><Relationship Id="rId517" Type="http://schemas.openxmlformats.org/officeDocument/2006/relationships/hyperlink" Target="http://pbs.twimg.com/profile_images/565710210614824960/_tjijrkv_normal.jpeg" TargetMode="External" /><Relationship Id="rId518" Type="http://schemas.openxmlformats.org/officeDocument/2006/relationships/hyperlink" Target="http://pbs.twimg.com/profile_images/565710210614824960/_tjijrkv_normal.jpeg" TargetMode="External" /><Relationship Id="rId519" Type="http://schemas.openxmlformats.org/officeDocument/2006/relationships/hyperlink" Target="http://pbs.twimg.com/profile_images/565710210614824960/_tjijrkv_normal.jpeg" TargetMode="External" /><Relationship Id="rId520" Type="http://schemas.openxmlformats.org/officeDocument/2006/relationships/hyperlink" Target="http://pbs.twimg.com/profile_images/565710210614824960/_tjijrkv_normal.jpeg" TargetMode="External" /><Relationship Id="rId521" Type="http://schemas.openxmlformats.org/officeDocument/2006/relationships/hyperlink" Target="https://pbs.twimg.com/media/D9ddLEpU8AAEp-E.jpg" TargetMode="External" /><Relationship Id="rId522" Type="http://schemas.openxmlformats.org/officeDocument/2006/relationships/hyperlink" Target="http://pbs.twimg.com/profile_images/565710210614824960/_tjijrkv_normal.jpeg" TargetMode="External" /><Relationship Id="rId523" Type="http://schemas.openxmlformats.org/officeDocument/2006/relationships/hyperlink" Target="http://pbs.twimg.com/profile_images/565710210614824960/_tjijrkv_normal.jpeg" TargetMode="External" /><Relationship Id="rId524" Type="http://schemas.openxmlformats.org/officeDocument/2006/relationships/hyperlink" Target="http://pbs.twimg.com/profile_images/565710210614824960/_tjijrkv_normal.jpeg" TargetMode="External" /><Relationship Id="rId525" Type="http://schemas.openxmlformats.org/officeDocument/2006/relationships/hyperlink" Target="http://pbs.twimg.com/profile_images/565710210614824960/_tjijrkv_normal.jpeg" TargetMode="External" /><Relationship Id="rId526" Type="http://schemas.openxmlformats.org/officeDocument/2006/relationships/hyperlink" Target="http://pbs.twimg.com/profile_images/565710210614824960/_tjijrkv_normal.jpeg" TargetMode="External" /><Relationship Id="rId527" Type="http://schemas.openxmlformats.org/officeDocument/2006/relationships/hyperlink" Target="http://pbs.twimg.com/profile_images/565710210614824960/_tjijrkv_normal.jpeg" TargetMode="External" /><Relationship Id="rId528" Type="http://schemas.openxmlformats.org/officeDocument/2006/relationships/hyperlink" Target="http://pbs.twimg.com/profile_images/565710210614824960/_tjijrkv_normal.jpeg" TargetMode="External" /><Relationship Id="rId529" Type="http://schemas.openxmlformats.org/officeDocument/2006/relationships/hyperlink" Target="http://pbs.twimg.com/profile_images/565710210614824960/_tjijrkv_normal.jpeg" TargetMode="External" /><Relationship Id="rId530" Type="http://schemas.openxmlformats.org/officeDocument/2006/relationships/hyperlink" Target="https://pbs.twimg.com/media/D9p6-S0VAAAVOgw.jpg" TargetMode="External" /><Relationship Id="rId531" Type="http://schemas.openxmlformats.org/officeDocument/2006/relationships/hyperlink" Target="http://pbs.twimg.com/profile_images/565710210614824960/_tjijrkv_normal.jpeg" TargetMode="External" /><Relationship Id="rId532" Type="http://schemas.openxmlformats.org/officeDocument/2006/relationships/hyperlink" Target="http://pbs.twimg.com/profile_images/565710210614824960/_tjijrkv_normal.jpeg" TargetMode="External" /><Relationship Id="rId533" Type="http://schemas.openxmlformats.org/officeDocument/2006/relationships/hyperlink" Target="http://pbs.twimg.com/profile_images/565710210614824960/_tjijrkv_normal.jpeg" TargetMode="External" /><Relationship Id="rId534" Type="http://schemas.openxmlformats.org/officeDocument/2006/relationships/hyperlink" Target="http://pbs.twimg.com/profile_images/565710210614824960/_tjijrkv_normal.jpeg" TargetMode="External" /><Relationship Id="rId535" Type="http://schemas.openxmlformats.org/officeDocument/2006/relationships/hyperlink" Target="http://pbs.twimg.com/profile_images/565710210614824960/_tjijrkv_normal.jpeg" TargetMode="External" /><Relationship Id="rId536" Type="http://schemas.openxmlformats.org/officeDocument/2006/relationships/hyperlink" Target="http://pbs.twimg.com/profile_images/565710210614824960/_tjijrkv_normal.jpeg" TargetMode="External" /><Relationship Id="rId537" Type="http://schemas.openxmlformats.org/officeDocument/2006/relationships/hyperlink" Target="http://pbs.twimg.com/profile_images/565710210614824960/_tjijrkv_normal.jpeg" TargetMode="External" /><Relationship Id="rId538" Type="http://schemas.openxmlformats.org/officeDocument/2006/relationships/hyperlink" Target="http://pbs.twimg.com/profile_images/565710210614824960/_tjijrkv_normal.jpeg" TargetMode="External" /><Relationship Id="rId539" Type="http://schemas.openxmlformats.org/officeDocument/2006/relationships/hyperlink" Target="http://pbs.twimg.com/profile_images/565710210614824960/_tjijrkv_normal.jpeg" TargetMode="External" /><Relationship Id="rId540" Type="http://schemas.openxmlformats.org/officeDocument/2006/relationships/hyperlink" Target="https://pbs.twimg.com/media/D9vi9MMXUAECk9y.jpg" TargetMode="External" /><Relationship Id="rId541" Type="http://schemas.openxmlformats.org/officeDocument/2006/relationships/hyperlink" Target="http://pbs.twimg.com/profile_images/885171092188532737/RN-Xynsf_normal.jpg" TargetMode="External" /><Relationship Id="rId542" Type="http://schemas.openxmlformats.org/officeDocument/2006/relationships/hyperlink" Target="http://pbs.twimg.com/profile_images/885171092188532737/RN-Xynsf_normal.jpg" TargetMode="External" /><Relationship Id="rId543" Type="http://schemas.openxmlformats.org/officeDocument/2006/relationships/hyperlink" Target="http://pbs.twimg.com/profile_images/645342433715183616/QFxDcgxW_normal.jpg" TargetMode="External" /><Relationship Id="rId544" Type="http://schemas.openxmlformats.org/officeDocument/2006/relationships/hyperlink" Target="https://twitter.com/#!/matdanglobal/status/1124045308915331078" TargetMode="External" /><Relationship Id="rId545" Type="http://schemas.openxmlformats.org/officeDocument/2006/relationships/hyperlink" Target="https://twitter.com/#!/mckinseyindia/status/1138038479974088705" TargetMode="External" /><Relationship Id="rId546" Type="http://schemas.openxmlformats.org/officeDocument/2006/relationships/hyperlink" Target="https://twitter.com/#!/katetracy__/status/1138115656346456065" TargetMode="External" /><Relationship Id="rId547" Type="http://schemas.openxmlformats.org/officeDocument/2006/relationships/hyperlink" Target="https://twitter.com/#!/katetracy__/status/1138115656346456065" TargetMode="External" /><Relationship Id="rId548" Type="http://schemas.openxmlformats.org/officeDocument/2006/relationships/hyperlink" Target="https://twitter.com/#!/seasave/status/1138152675651018752" TargetMode="External" /><Relationship Id="rId549" Type="http://schemas.openxmlformats.org/officeDocument/2006/relationships/hyperlink" Target="https://twitter.com/#!/seasave/status/1138152675651018752" TargetMode="External" /><Relationship Id="rId550" Type="http://schemas.openxmlformats.org/officeDocument/2006/relationships/hyperlink" Target="https://twitter.com/#!/seasave/status/1138152675651018752" TargetMode="External" /><Relationship Id="rId551" Type="http://schemas.openxmlformats.org/officeDocument/2006/relationships/hyperlink" Target="https://twitter.com/#!/seasave/status/1138152675651018752" TargetMode="External" /><Relationship Id="rId552" Type="http://schemas.openxmlformats.org/officeDocument/2006/relationships/hyperlink" Target="https://twitter.com/#!/seasave/status/1138152675651018752" TargetMode="External" /><Relationship Id="rId553" Type="http://schemas.openxmlformats.org/officeDocument/2006/relationships/hyperlink" Target="https://twitter.com/#!/donnawhitbread/status/1138155876555137028" TargetMode="External" /><Relationship Id="rId554" Type="http://schemas.openxmlformats.org/officeDocument/2006/relationships/hyperlink" Target="https://twitter.com/#!/teleacoustics/status/1138158359423700997" TargetMode="External" /><Relationship Id="rId555" Type="http://schemas.openxmlformats.org/officeDocument/2006/relationships/hyperlink" Target="https://twitter.com/#!/caroljd1964/status/1138320791362080768" TargetMode="External" /><Relationship Id="rId556" Type="http://schemas.openxmlformats.org/officeDocument/2006/relationships/hyperlink" Target="https://twitter.com/#!/love_leitrim/status/1138372931686477826" TargetMode="External" /><Relationship Id="rId557" Type="http://schemas.openxmlformats.org/officeDocument/2006/relationships/hyperlink" Target="https://twitter.com/#!/majorcafan/status/1138373065077874689" TargetMode="External" /><Relationship Id="rId558" Type="http://schemas.openxmlformats.org/officeDocument/2006/relationships/hyperlink" Target="https://twitter.com/#!/millennium_boy1/status/1138375424424235008" TargetMode="External" /><Relationship Id="rId559" Type="http://schemas.openxmlformats.org/officeDocument/2006/relationships/hyperlink" Target="https://twitter.com/#!/thriftbee/status/1138382564283047936" TargetMode="External" /><Relationship Id="rId560" Type="http://schemas.openxmlformats.org/officeDocument/2006/relationships/hyperlink" Target="https://twitter.com/#!/younggreens/status/1138386464700620801" TargetMode="External" /><Relationship Id="rId561" Type="http://schemas.openxmlformats.org/officeDocument/2006/relationships/hyperlink" Target="https://twitter.com/#!/davewalshphoto/status/1138392332481564672" TargetMode="External" /><Relationship Id="rId562" Type="http://schemas.openxmlformats.org/officeDocument/2006/relationships/hyperlink" Target="https://twitter.com/#!/eamonderry/status/1138396102816927744" TargetMode="External" /><Relationship Id="rId563" Type="http://schemas.openxmlformats.org/officeDocument/2006/relationships/hyperlink" Target="https://twitter.com/#!/ecoclare/status/1138401982249623552" TargetMode="External" /><Relationship Id="rId564" Type="http://schemas.openxmlformats.org/officeDocument/2006/relationships/hyperlink" Target="https://twitter.com/#!/ginosocialist/status/1138407163221725185" TargetMode="External" /><Relationship Id="rId565" Type="http://schemas.openxmlformats.org/officeDocument/2006/relationships/hyperlink" Target="https://twitter.com/#!/pbp_gillian/status/1138407927025475585" TargetMode="External" /><Relationship Id="rId566" Type="http://schemas.openxmlformats.org/officeDocument/2006/relationships/hyperlink" Target="https://twitter.com/#!/danny_dullea/status/1138432911324188674" TargetMode="External" /><Relationship Id="rId567" Type="http://schemas.openxmlformats.org/officeDocument/2006/relationships/hyperlink" Target="https://twitter.com/#!/megkuster/status/1138441178972590080" TargetMode="External" /><Relationship Id="rId568" Type="http://schemas.openxmlformats.org/officeDocument/2006/relationships/hyperlink" Target="https://twitter.com/#!/marcineiaoliver/status/1138452565924950016" TargetMode="External" /><Relationship Id="rId569" Type="http://schemas.openxmlformats.org/officeDocument/2006/relationships/hyperlink" Target="https://twitter.com/#!/ourocean/status/1128684867263315969" TargetMode="External" /><Relationship Id="rId570" Type="http://schemas.openxmlformats.org/officeDocument/2006/relationships/hyperlink" Target="https://twitter.com/#!/path2positive/status/1138455747245871104" TargetMode="External" /><Relationship Id="rId571" Type="http://schemas.openxmlformats.org/officeDocument/2006/relationships/hyperlink" Target="https://twitter.com/#!/path2positive/status/1138455747245871104" TargetMode="External" /><Relationship Id="rId572" Type="http://schemas.openxmlformats.org/officeDocument/2006/relationships/hyperlink" Target="https://twitter.com/#!/greentoneenviro/status/1138493136915849225" TargetMode="External" /><Relationship Id="rId573" Type="http://schemas.openxmlformats.org/officeDocument/2006/relationships/hyperlink" Target="https://twitter.com/#!/pb4p/status/1138372429775036418" TargetMode="External" /><Relationship Id="rId574" Type="http://schemas.openxmlformats.org/officeDocument/2006/relationships/hyperlink" Target="https://twitter.com/#!/pb4p/status/1138510893812203525" TargetMode="External" /><Relationship Id="rId575" Type="http://schemas.openxmlformats.org/officeDocument/2006/relationships/hyperlink" Target="https://twitter.com/#!/scc_ireland/status/1138512245430902784" TargetMode="External" /><Relationship Id="rId576" Type="http://schemas.openxmlformats.org/officeDocument/2006/relationships/hyperlink" Target="https://twitter.com/#!/nhnaireland/status/1138371466599251969" TargetMode="External" /><Relationship Id="rId577" Type="http://schemas.openxmlformats.org/officeDocument/2006/relationships/hyperlink" Target="https://twitter.com/#!/nhnaireland/status/1138506182946185216" TargetMode="External" /><Relationship Id="rId578" Type="http://schemas.openxmlformats.org/officeDocument/2006/relationships/hyperlink" Target="https://twitter.com/#!/seriousclits/status/1138533577388371971" TargetMode="External" /><Relationship Id="rId579" Type="http://schemas.openxmlformats.org/officeDocument/2006/relationships/hyperlink" Target="https://twitter.com/#!/jgrandausa/status/1138553891908411393" TargetMode="External" /><Relationship Id="rId580" Type="http://schemas.openxmlformats.org/officeDocument/2006/relationships/hyperlink" Target="https://twitter.com/#!/sdmexicoexpo/status/1138556135076708352" TargetMode="External" /><Relationship Id="rId581" Type="http://schemas.openxmlformats.org/officeDocument/2006/relationships/hyperlink" Target="https://twitter.com/#!/matdanglobal/status/1124045308915331078" TargetMode="External" /><Relationship Id="rId582" Type="http://schemas.openxmlformats.org/officeDocument/2006/relationships/hyperlink" Target="https://twitter.com/#!/cisnerosardura/status/1138599007134113792" TargetMode="External" /><Relationship Id="rId583" Type="http://schemas.openxmlformats.org/officeDocument/2006/relationships/hyperlink" Target="https://twitter.com/#!/cisnerosardura/status/1138599007134113792" TargetMode="External" /><Relationship Id="rId584" Type="http://schemas.openxmlformats.org/officeDocument/2006/relationships/hyperlink" Target="https://twitter.com/#!/desderamona/status/876646994818850818" TargetMode="External" /><Relationship Id="rId585" Type="http://schemas.openxmlformats.org/officeDocument/2006/relationships/hyperlink" Target="https://twitter.com/#!/mickeefl/status/1138855731116085254" TargetMode="External" /><Relationship Id="rId586" Type="http://schemas.openxmlformats.org/officeDocument/2006/relationships/hyperlink" Target="https://twitter.com/#!/goodlorde/status/1138922010980036608" TargetMode="External" /><Relationship Id="rId587" Type="http://schemas.openxmlformats.org/officeDocument/2006/relationships/hyperlink" Target="https://twitter.com/#!/adams_alex101/status/1138928571005714433" TargetMode="External" /><Relationship Id="rId588" Type="http://schemas.openxmlformats.org/officeDocument/2006/relationships/hyperlink" Target="https://twitter.com/#!/jonbearca/status/1138928942994190336" TargetMode="External" /><Relationship Id="rId589" Type="http://schemas.openxmlformats.org/officeDocument/2006/relationships/hyperlink" Target="https://twitter.com/#!/marilucflores/status/1138970737157578752" TargetMode="External" /><Relationship Id="rId590" Type="http://schemas.openxmlformats.org/officeDocument/2006/relationships/hyperlink" Target="https://twitter.com/#!/marilucflores/status/1138970737157578752" TargetMode="External" /><Relationship Id="rId591" Type="http://schemas.openxmlformats.org/officeDocument/2006/relationships/hyperlink" Target="https://twitter.com/#!/marilucflores/status/1138970737157578752" TargetMode="External" /><Relationship Id="rId592" Type="http://schemas.openxmlformats.org/officeDocument/2006/relationships/hyperlink" Target="https://twitter.com/#!/marilucflores/status/1138970737157578752" TargetMode="External" /><Relationship Id="rId593" Type="http://schemas.openxmlformats.org/officeDocument/2006/relationships/hyperlink" Target="https://twitter.com/#!/marilucflores/status/1138970737157578752" TargetMode="External" /><Relationship Id="rId594" Type="http://schemas.openxmlformats.org/officeDocument/2006/relationships/hyperlink" Target="https://twitter.com/#!/marilucflores/status/1138970737157578752" TargetMode="External" /><Relationship Id="rId595" Type="http://schemas.openxmlformats.org/officeDocument/2006/relationships/hyperlink" Target="https://twitter.com/#!/mckinsey/status/1137796504754753541" TargetMode="External" /><Relationship Id="rId596" Type="http://schemas.openxmlformats.org/officeDocument/2006/relationships/hyperlink" Target="https://twitter.com/#!/abbwana/status/1139030515321884672" TargetMode="External" /><Relationship Id="rId597" Type="http://schemas.openxmlformats.org/officeDocument/2006/relationships/hyperlink" Target="https://twitter.com/#!/elisabeast/status/1139306215874449410" TargetMode="External" /><Relationship Id="rId598" Type="http://schemas.openxmlformats.org/officeDocument/2006/relationships/hyperlink" Target="https://twitter.com/#!/mahonebaymyers/status/1139312729037135873" TargetMode="External" /><Relationship Id="rId599" Type="http://schemas.openxmlformats.org/officeDocument/2006/relationships/hyperlink" Target="https://twitter.com/#!/leomckayjr/status/1139481558971244544" TargetMode="External" /><Relationship Id="rId600" Type="http://schemas.openxmlformats.org/officeDocument/2006/relationships/hyperlink" Target="https://twitter.com/#!/murrant_fred/status/1139562822663376896" TargetMode="External" /><Relationship Id="rId601" Type="http://schemas.openxmlformats.org/officeDocument/2006/relationships/hyperlink" Target="https://twitter.com/#!/aquaterraenergy/status/1139523574706900993" TargetMode="External" /><Relationship Id="rId602" Type="http://schemas.openxmlformats.org/officeDocument/2006/relationships/hyperlink" Target="https://twitter.com/#!/craigmain73/status/1139565056457396224" TargetMode="External" /><Relationship Id="rId603" Type="http://schemas.openxmlformats.org/officeDocument/2006/relationships/hyperlink" Target="https://twitter.com/#!/braingymza/status/1139779890402811905" TargetMode="External" /><Relationship Id="rId604" Type="http://schemas.openxmlformats.org/officeDocument/2006/relationships/hyperlink" Target="https://twitter.com/#!/spectrum1995/status/1138417008486363136" TargetMode="External" /><Relationship Id="rId605" Type="http://schemas.openxmlformats.org/officeDocument/2006/relationships/hyperlink" Target="https://twitter.com/#!/spectrum1995/status/1139776914774745088" TargetMode="External" /><Relationship Id="rId606" Type="http://schemas.openxmlformats.org/officeDocument/2006/relationships/hyperlink" Target="https://twitter.com/#!/jessica30050419/status/1139842190207795200" TargetMode="External" /><Relationship Id="rId607" Type="http://schemas.openxmlformats.org/officeDocument/2006/relationships/hyperlink" Target="https://twitter.com/#!/marion12moore/status/1139896443689492482" TargetMode="External" /><Relationship Id="rId608" Type="http://schemas.openxmlformats.org/officeDocument/2006/relationships/hyperlink" Target="https://twitter.com/#!/marion12moore/status/1139896443689492482" TargetMode="External" /><Relationship Id="rId609" Type="http://schemas.openxmlformats.org/officeDocument/2006/relationships/hyperlink" Target="https://twitter.com/#!/marion12moore/status/1139896443689492482" TargetMode="External" /><Relationship Id="rId610" Type="http://schemas.openxmlformats.org/officeDocument/2006/relationships/hyperlink" Target="https://twitter.com/#!/marion12moore/status/1139896443689492482" TargetMode="External" /><Relationship Id="rId611" Type="http://schemas.openxmlformats.org/officeDocument/2006/relationships/hyperlink" Target="https://twitter.com/#!/marion12moore/status/1139896443689492482" TargetMode="External" /><Relationship Id="rId612" Type="http://schemas.openxmlformats.org/officeDocument/2006/relationships/hyperlink" Target="https://twitter.com/#!/marion12moore/status/1139896443689492482" TargetMode="External" /><Relationship Id="rId613" Type="http://schemas.openxmlformats.org/officeDocument/2006/relationships/hyperlink" Target="https://twitter.com/#!/bigjmcc/status/1139863037655932928" TargetMode="External" /><Relationship Id="rId614" Type="http://schemas.openxmlformats.org/officeDocument/2006/relationships/hyperlink" Target="https://twitter.com/#!/bigjmcc/status/1139727312721719297" TargetMode="External" /><Relationship Id="rId615" Type="http://schemas.openxmlformats.org/officeDocument/2006/relationships/hyperlink" Target="https://twitter.com/#!/bigjmcc/status/1139863037655932928" TargetMode="External" /><Relationship Id="rId616" Type="http://schemas.openxmlformats.org/officeDocument/2006/relationships/hyperlink" Target="https://twitter.com/#!/bigjmcc/status/1139903676833837056" TargetMode="External" /><Relationship Id="rId617" Type="http://schemas.openxmlformats.org/officeDocument/2006/relationships/hyperlink" Target="https://twitter.com/#!/bigjmcc/status/1139727312721719297" TargetMode="External" /><Relationship Id="rId618" Type="http://schemas.openxmlformats.org/officeDocument/2006/relationships/hyperlink" Target="https://twitter.com/#!/bigjmcc/status/1139863037655932928" TargetMode="External" /><Relationship Id="rId619" Type="http://schemas.openxmlformats.org/officeDocument/2006/relationships/hyperlink" Target="https://twitter.com/#!/bigjmcc/status/1139903676833837056" TargetMode="External" /><Relationship Id="rId620" Type="http://schemas.openxmlformats.org/officeDocument/2006/relationships/hyperlink" Target="https://twitter.com/#!/bigjmcc/status/1139727312721719297" TargetMode="External" /><Relationship Id="rId621" Type="http://schemas.openxmlformats.org/officeDocument/2006/relationships/hyperlink" Target="https://twitter.com/#!/bigjmcc/status/1139903676833837056" TargetMode="External" /><Relationship Id="rId622" Type="http://schemas.openxmlformats.org/officeDocument/2006/relationships/hyperlink" Target="https://twitter.com/#!/bigjmcc/status/1139727312721719297" TargetMode="External" /><Relationship Id="rId623" Type="http://schemas.openxmlformats.org/officeDocument/2006/relationships/hyperlink" Target="https://twitter.com/#!/bigjmcc/status/1139863037655932928" TargetMode="External" /><Relationship Id="rId624" Type="http://schemas.openxmlformats.org/officeDocument/2006/relationships/hyperlink" Target="https://twitter.com/#!/bigjmcc/status/1139903676833837056" TargetMode="External" /><Relationship Id="rId625" Type="http://schemas.openxmlformats.org/officeDocument/2006/relationships/hyperlink" Target="https://twitter.com/#!/bigjmcc/status/1139727312721719297" TargetMode="External" /><Relationship Id="rId626" Type="http://schemas.openxmlformats.org/officeDocument/2006/relationships/hyperlink" Target="https://twitter.com/#!/bigjmcc/status/1139863037655932928" TargetMode="External" /><Relationship Id="rId627" Type="http://schemas.openxmlformats.org/officeDocument/2006/relationships/hyperlink" Target="https://twitter.com/#!/bigjmcc/status/1139903676833837056" TargetMode="External" /><Relationship Id="rId628" Type="http://schemas.openxmlformats.org/officeDocument/2006/relationships/hyperlink" Target="https://twitter.com/#!/bigjmcc/status/1139305121542803456" TargetMode="External" /><Relationship Id="rId629" Type="http://schemas.openxmlformats.org/officeDocument/2006/relationships/hyperlink" Target="https://twitter.com/#!/bigjmcc/status/1139692600900771840" TargetMode="External" /><Relationship Id="rId630" Type="http://schemas.openxmlformats.org/officeDocument/2006/relationships/hyperlink" Target="https://twitter.com/#!/globalnka/status/1140337509118951425" TargetMode="External" /><Relationship Id="rId631" Type="http://schemas.openxmlformats.org/officeDocument/2006/relationships/hyperlink" Target="https://twitter.com/#!/bd_cda/status/1129006144624693248" TargetMode="External" /><Relationship Id="rId632" Type="http://schemas.openxmlformats.org/officeDocument/2006/relationships/hyperlink" Target="https://twitter.com/#!/350montana/status/1140467806565126145" TargetMode="External" /><Relationship Id="rId633" Type="http://schemas.openxmlformats.org/officeDocument/2006/relationships/hyperlink" Target="https://twitter.com/#!/svsmktg/status/1140573448961478659" TargetMode="External" /><Relationship Id="rId634" Type="http://schemas.openxmlformats.org/officeDocument/2006/relationships/hyperlink" Target="https://twitter.com/#!/oceanpinesmd/status/1140716166077399044" TargetMode="External" /><Relationship Id="rId635" Type="http://schemas.openxmlformats.org/officeDocument/2006/relationships/hyperlink" Target="https://twitter.com/#!/scottewen13/status/1140827116197388290" TargetMode="External" /><Relationship Id="rId636" Type="http://schemas.openxmlformats.org/officeDocument/2006/relationships/hyperlink" Target="https://twitter.com/#!/johnbro02552835/status/1140904001757753344" TargetMode="External" /><Relationship Id="rId637" Type="http://schemas.openxmlformats.org/officeDocument/2006/relationships/hyperlink" Target="https://twitter.com/#!/melisheath/status/1141004060981649410" TargetMode="External" /><Relationship Id="rId638" Type="http://schemas.openxmlformats.org/officeDocument/2006/relationships/hyperlink" Target="https://twitter.com/#!/stratasadvisors/status/1141078893127983104" TargetMode="External" /><Relationship Id="rId639" Type="http://schemas.openxmlformats.org/officeDocument/2006/relationships/hyperlink" Target="https://twitter.com/#!/lenvermillion/status/1141081852637323270" TargetMode="External" /><Relationship Id="rId640" Type="http://schemas.openxmlformats.org/officeDocument/2006/relationships/hyperlink" Target="https://twitter.com/#!/spetweets/status/1141231638950621185" TargetMode="External" /><Relationship Id="rId641" Type="http://schemas.openxmlformats.org/officeDocument/2006/relationships/hyperlink" Target="https://twitter.com/#!/askgro/status/1141484168024481793" TargetMode="External" /><Relationship Id="rId642" Type="http://schemas.openxmlformats.org/officeDocument/2006/relationships/hyperlink" Target="https://twitter.com/#!/laurielitman/status/1141488045666918400" TargetMode="External" /><Relationship Id="rId643" Type="http://schemas.openxmlformats.org/officeDocument/2006/relationships/hyperlink" Target="https://twitter.com/#!/reddpups/status/1141495677492649984" TargetMode="External" /><Relationship Id="rId644" Type="http://schemas.openxmlformats.org/officeDocument/2006/relationships/hyperlink" Target="https://twitter.com/#!/reddpups/status/1141495677492649984" TargetMode="External" /><Relationship Id="rId645" Type="http://schemas.openxmlformats.org/officeDocument/2006/relationships/hyperlink" Target="https://twitter.com/#!/11patience/status/1141500123156869121" TargetMode="External" /><Relationship Id="rId646" Type="http://schemas.openxmlformats.org/officeDocument/2006/relationships/hyperlink" Target="https://twitter.com/#!/11patience/status/1141500123156869121" TargetMode="External" /><Relationship Id="rId647" Type="http://schemas.openxmlformats.org/officeDocument/2006/relationships/hyperlink" Target="https://twitter.com/#!/maryjobrooks/status/1141537063591747584" TargetMode="External" /><Relationship Id="rId648" Type="http://schemas.openxmlformats.org/officeDocument/2006/relationships/hyperlink" Target="https://twitter.com/#!/maryjobrooks/status/1141537063591747584" TargetMode="External" /><Relationship Id="rId649" Type="http://schemas.openxmlformats.org/officeDocument/2006/relationships/hyperlink" Target="https://twitter.com/#!/lisamarieharpe1/status/1141538278237200384" TargetMode="External" /><Relationship Id="rId650" Type="http://schemas.openxmlformats.org/officeDocument/2006/relationships/hyperlink" Target="https://twitter.com/#!/lisamarieharpe1/status/1141538278237200384" TargetMode="External" /><Relationship Id="rId651" Type="http://schemas.openxmlformats.org/officeDocument/2006/relationships/hyperlink" Target="https://twitter.com/#!/wildlifeaction/status/1141493514628489217" TargetMode="External" /><Relationship Id="rId652" Type="http://schemas.openxmlformats.org/officeDocument/2006/relationships/hyperlink" Target="https://twitter.com/#!/langfieldjoshua/status/1141555051602694144" TargetMode="External" /><Relationship Id="rId653" Type="http://schemas.openxmlformats.org/officeDocument/2006/relationships/hyperlink" Target="https://twitter.com/#!/langfieldjoshua/status/1141555051602694144" TargetMode="External" /><Relationship Id="rId654" Type="http://schemas.openxmlformats.org/officeDocument/2006/relationships/hyperlink" Target="https://twitter.com/#!/theshippingguru/status/1141599925861519360" TargetMode="External" /><Relationship Id="rId655" Type="http://schemas.openxmlformats.org/officeDocument/2006/relationships/hyperlink" Target="https://twitter.com/#!/creativegreeniu/status/1141727666279612416" TargetMode="External" /><Relationship Id="rId656" Type="http://schemas.openxmlformats.org/officeDocument/2006/relationships/hyperlink" Target="https://twitter.com/#!/technavio/status/1141319736908795905" TargetMode="External" /><Relationship Id="rId657" Type="http://schemas.openxmlformats.org/officeDocument/2006/relationships/hyperlink" Target="https://twitter.com/#!/technavio/status/1141319736908795905" TargetMode="External" /><Relationship Id="rId658" Type="http://schemas.openxmlformats.org/officeDocument/2006/relationships/hyperlink" Target="https://twitter.com/#!/technavio/status/1141421665517260800" TargetMode="External" /><Relationship Id="rId659" Type="http://schemas.openxmlformats.org/officeDocument/2006/relationships/hyperlink" Target="https://twitter.com/#!/technavio/status/1141421665517260800" TargetMode="External" /><Relationship Id="rId660" Type="http://schemas.openxmlformats.org/officeDocument/2006/relationships/hyperlink" Target="https://twitter.com/#!/technavio/status/1141747562157957120" TargetMode="External" /><Relationship Id="rId661" Type="http://schemas.openxmlformats.org/officeDocument/2006/relationships/hyperlink" Target="https://twitter.com/#!/blondrocker1967/status/1141826518374440960" TargetMode="External" /><Relationship Id="rId662" Type="http://schemas.openxmlformats.org/officeDocument/2006/relationships/hyperlink" Target="https://twitter.com/#!/kevindk82/status/1137879058585440257" TargetMode="External" /><Relationship Id="rId663" Type="http://schemas.openxmlformats.org/officeDocument/2006/relationships/hyperlink" Target="https://twitter.com/#!/kevindk82/status/1138202009176289281" TargetMode="External" /><Relationship Id="rId664" Type="http://schemas.openxmlformats.org/officeDocument/2006/relationships/hyperlink" Target="https://twitter.com/#!/kevindk82/status/1138926346955120643" TargetMode="External" /><Relationship Id="rId665" Type="http://schemas.openxmlformats.org/officeDocument/2006/relationships/hyperlink" Target="https://twitter.com/#!/kevindk82/status/1137879058585440257" TargetMode="External" /><Relationship Id="rId666" Type="http://schemas.openxmlformats.org/officeDocument/2006/relationships/hyperlink" Target="https://twitter.com/#!/kevindk82/status/1138202009176289281" TargetMode="External" /><Relationship Id="rId667" Type="http://schemas.openxmlformats.org/officeDocument/2006/relationships/hyperlink" Target="https://twitter.com/#!/kevindk82/status/1138926346955120643" TargetMode="External" /><Relationship Id="rId668" Type="http://schemas.openxmlformats.org/officeDocument/2006/relationships/hyperlink" Target="https://twitter.com/#!/kevindk82/status/1140045511136817152" TargetMode="External" /><Relationship Id="rId669" Type="http://schemas.openxmlformats.org/officeDocument/2006/relationships/hyperlink" Target="https://twitter.com/#!/kevindk82/status/1140344363463172097" TargetMode="External" /><Relationship Id="rId670" Type="http://schemas.openxmlformats.org/officeDocument/2006/relationships/hyperlink" Target="https://twitter.com/#!/kevindk82/status/1140744790893576192" TargetMode="External" /><Relationship Id="rId671" Type="http://schemas.openxmlformats.org/officeDocument/2006/relationships/hyperlink" Target="https://twitter.com/#!/kevindk82/status/1141102568539660290" TargetMode="External" /><Relationship Id="rId672" Type="http://schemas.openxmlformats.org/officeDocument/2006/relationships/hyperlink" Target="https://twitter.com/#!/kevindk82/status/1141832083943383045" TargetMode="External" /><Relationship Id="rId673" Type="http://schemas.openxmlformats.org/officeDocument/2006/relationships/hyperlink" Target="https://twitter.com/#!/kevindk82/status/1140045511136817152" TargetMode="External" /><Relationship Id="rId674" Type="http://schemas.openxmlformats.org/officeDocument/2006/relationships/hyperlink" Target="https://twitter.com/#!/kevindk82/status/1140344363463172097" TargetMode="External" /><Relationship Id="rId675" Type="http://schemas.openxmlformats.org/officeDocument/2006/relationships/hyperlink" Target="https://twitter.com/#!/kevindk82/status/1140744790893576192" TargetMode="External" /><Relationship Id="rId676" Type="http://schemas.openxmlformats.org/officeDocument/2006/relationships/hyperlink" Target="https://twitter.com/#!/kevindk82/status/1141102568539660290" TargetMode="External" /><Relationship Id="rId677" Type="http://schemas.openxmlformats.org/officeDocument/2006/relationships/hyperlink" Target="https://twitter.com/#!/kevindk82/status/1141832083943383045" TargetMode="External" /><Relationship Id="rId678" Type="http://schemas.openxmlformats.org/officeDocument/2006/relationships/hyperlink" Target="https://twitter.com/#!/kevindk82/status/1137879058585440257" TargetMode="External" /><Relationship Id="rId679" Type="http://schemas.openxmlformats.org/officeDocument/2006/relationships/hyperlink" Target="https://twitter.com/#!/kevindk82/status/1138202009176289281" TargetMode="External" /><Relationship Id="rId680" Type="http://schemas.openxmlformats.org/officeDocument/2006/relationships/hyperlink" Target="https://twitter.com/#!/kevindk82/status/1138926346955120643" TargetMode="External" /><Relationship Id="rId681" Type="http://schemas.openxmlformats.org/officeDocument/2006/relationships/hyperlink" Target="https://twitter.com/#!/kevindk82/status/1140045511136817152" TargetMode="External" /><Relationship Id="rId682" Type="http://schemas.openxmlformats.org/officeDocument/2006/relationships/hyperlink" Target="https://twitter.com/#!/kevindk82/status/1140344363463172097" TargetMode="External" /><Relationship Id="rId683" Type="http://schemas.openxmlformats.org/officeDocument/2006/relationships/hyperlink" Target="https://twitter.com/#!/kevindk82/status/1140744790893576192" TargetMode="External" /><Relationship Id="rId684" Type="http://schemas.openxmlformats.org/officeDocument/2006/relationships/hyperlink" Target="https://twitter.com/#!/kevindk82/status/1141102568539660290" TargetMode="External" /><Relationship Id="rId685" Type="http://schemas.openxmlformats.org/officeDocument/2006/relationships/hyperlink" Target="https://twitter.com/#!/kevindk82/status/1141832083943383045" TargetMode="External" /><Relationship Id="rId686" Type="http://schemas.openxmlformats.org/officeDocument/2006/relationships/hyperlink" Target="https://twitter.com/#!/kevindk82/status/1137879058585440257" TargetMode="External" /><Relationship Id="rId687" Type="http://schemas.openxmlformats.org/officeDocument/2006/relationships/hyperlink" Target="https://twitter.com/#!/kevindk82/status/1138202009176289281" TargetMode="External" /><Relationship Id="rId688" Type="http://schemas.openxmlformats.org/officeDocument/2006/relationships/hyperlink" Target="https://twitter.com/#!/kevindk82/status/1138926346955120643" TargetMode="External" /><Relationship Id="rId689" Type="http://schemas.openxmlformats.org/officeDocument/2006/relationships/hyperlink" Target="https://twitter.com/#!/kevindk82/status/1140045511136817152" TargetMode="External" /><Relationship Id="rId690" Type="http://schemas.openxmlformats.org/officeDocument/2006/relationships/hyperlink" Target="https://twitter.com/#!/kevindk82/status/1140344363463172097" TargetMode="External" /><Relationship Id="rId691" Type="http://schemas.openxmlformats.org/officeDocument/2006/relationships/hyperlink" Target="https://twitter.com/#!/kevindk82/status/1140744790893576192" TargetMode="External" /><Relationship Id="rId692" Type="http://schemas.openxmlformats.org/officeDocument/2006/relationships/hyperlink" Target="https://twitter.com/#!/kevindk82/status/1141102568539660290" TargetMode="External" /><Relationship Id="rId693" Type="http://schemas.openxmlformats.org/officeDocument/2006/relationships/hyperlink" Target="https://twitter.com/#!/kevindk82/status/1141832083943383045" TargetMode="External" /><Relationship Id="rId694" Type="http://schemas.openxmlformats.org/officeDocument/2006/relationships/hyperlink" Target="https://twitter.com/#!/kevindk82/status/1137879058585440257" TargetMode="External" /><Relationship Id="rId695" Type="http://schemas.openxmlformats.org/officeDocument/2006/relationships/hyperlink" Target="https://twitter.com/#!/kevindk82/status/1138202009176289281" TargetMode="External" /><Relationship Id="rId696" Type="http://schemas.openxmlformats.org/officeDocument/2006/relationships/hyperlink" Target="https://twitter.com/#!/kevindk82/status/1138926346955120643" TargetMode="External" /><Relationship Id="rId697" Type="http://schemas.openxmlformats.org/officeDocument/2006/relationships/hyperlink" Target="https://twitter.com/#!/kevindk82/status/1140045511136817152" TargetMode="External" /><Relationship Id="rId698" Type="http://schemas.openxmlformats.org/officeDocument/2006/relationships/hyperlink" Target="https://twitter.com/#!/kevindk82/status/1140344363463172097" TargetMode="External" /><Relationship Id="rId699" Type="http://schemas.openxmlformats.org/officeDocument/2006/relationships/hyperlink" Target="https://twitter.com/#!/kevindk82/status/1140744790893576192" TargetMode="External" /><Relationship Id="rId700" Type="http://schemas.openxmlformats.org/officeDocument/2006/relationships/hyperlink" Target="https://twitter.com/#!/kevindk82/status/1141102568539660290" TargetMode="External" /><Relationship Id="rId701" Type="http://schemas.openxmlformats.org/officeDocument/2006/relationships/hyperlink" Target="https://twitter.com/#!/kevindk82/status/1141832083943383045" TargetMode="External" /><Relationship Id="rId702" Type="http://schemas.openxmlformats.org/officeDocument/2006/relationships/hyperlink" Target="https://twitter.com/#!/kevindk82/status/1137879058585440257" TargetMode="External" /><Relationship Id="rId703" Type="http://schemas.openxmlformats.org/officeDocument/2006/relationships/hyperlink" Target="https://twitter.com/#!/kevindk82/status/1138202009176289281" TargetMode="External" /><Relationship Id="rId704" Type="http://schemas.openxmlformats.org/officeDocument/2006/relationships/hyperlink" Target="https://twitter.com/#!/kevindk82/status/1138926346955120643" TargetMode="External" /><Relationship Id="rId705" Type="http://schemas.openxmlformats.org/officeDocument/2006/relationships/hyperlink" Target="https://twitter.com/#!/kevindk82/status/1140045511136817152" TargetMode="External" /><Relationship Id="rId706" Type="http://schemas.openxmlformats.org/officeDocument/2006/relationships/hyperlink" Target="https://twitter.com/#!/kevindk82/status/1140344363463172097" TargetMode="External" /><Relationship Id="rId707" Type="http://schemas.openxmlformats.org/officeDocument/2006/relationships/hyperlink" Target="https://twitter.com/#!/kevindk82/status/1140744790893576192" TargetMode="External" /><Relationship Id="rId708" Type="http://schemas.openxmlformats.org/officeDocument/2006/relationships/hyperlink" Target="https://twitter.com/#!/kevindk82/status/1141102568539660290" TargetMode="External" /><Relationship Id="rId709" Type="http://schemas.openxmlformats.org/officeDocument/2006/relationships/hyperlink" Target="https://twitter.com/#!/kevindk82/status/1141832083943383045" TargetMode="External" /><Relationship Id="rId710" Type="http://schemas.openxmlformats.org/officeDocument/2006/relationships/hyperlink" Target="https://twitter.com/#!/kevindk82/status/1137879058585440257" TargetMode="External" /><Relationship Id="rId711" Type="http://schemas.openxmlformats.org/officeDocument/2006/relationships/hyperlink" Target="https://twitter.com/#!/kevindk82/status/1138202009176289281" TargetMode="External" /><Relationship Id="rId712" Type="http://schemas.openxmlformats.org/officeDocument/2006/relationships/hyperlink" Target="https://twitter.com/#!/kevindk82/status/1138926346955120643" TargetMode="External" /><Relationship Id="rId713" Type="http://schemas.openxmlformats.org/officeDocument/2006/relationships/hyperlink" Target="https://twitter.com/#!/kevindk82/status/1140045511136817152" TargetMode="External" /><Relationship Id="rId714" Type="http://schemas.openxmlformats.org/officeDocument/2006/relationships/hyperlink" Target="https://twitter.com/#!/kevindk82/status/1140344363463172097" TargetMode="External" /><Relationship Id="rId715" Type="http://schemas.openxmlformats.org/officeDocument/2006/relationships/hyperlink" Target="https://twitter.com/#!/kevindk82/status/1140744790893576192" TargetMode="External" /><Relationship Id="rId716" Type="http://schemas.openxmlformats.org/officeDocument/2006/relationships/hyperlink" Target="https://twitter.com/#!/kevindk82/status/1141102568539660290" TargetMode="External" /><Relationship Id="rId717" Type="http://schemas.openxmlformats.org/officeDocument/2006/relationships/hyperlink" Target="https://twitter.com/#!/kevindk82/status/1141832083943383045" TargetMode="External" /><Relationship Id="rId718" Type="http://schemas.openxmlformats.org/officeDocument/2006/relationships/hyperlink" Target="https://twitter.com/#!/kevindk82/status/1140345343860760577" TargetMode="External" /><Relationship Id="rId719" Type="http://schemas.openxmlformats.org/officeDocument/2006/relationships/hyperlink" Target="https://twitter.com/#!/kevindk82/status/1140745515803533318" TargetMode="External" /><Relationship Id="rId720" Type="http://schemas.openxmlformats.org/officeDocument/2006/relationships/hyperlink" Target="https://twitter.com/#!/kevindk82/status/1141103008765358080" TargetMode="External" /><Relationship Id="rId721" Type="http://schemas.openxmlformats.org/officeDocument/2006/relationships/hyperlink" Target="https://twitter.com/#!/kevindk82/status/1141832721435713536" TargetMode="External" /><Relationship Id="rId722" Type="http://schemas.openxmlformats.org/officeDocument/2006/relationships/hyperlink" Target="https://twitter.com/#!/kevindk82/status/1137879404300906496" TargetMode="External" /><Relationship Id="rId723" Type="http://schemas.openxmlformats.org/officeDocument/2006/relationships/hyperlink" Target="https://twitter.com/#!/kevindk82/status/1138202339066687488" TargetMode="External" /><Relationship Id="rId724" Type="http://schemas.openxmlformats.org/officeDocument/2006/relationships/hyperlink" Target="https://twitter.com/#!/kevindk82/status/1138926668045795329" TargetMode="External" /><Relationship Id="rId725" Type="http://schemas.openxmlformats.org/officeDocument/2006/relationships/hyperlink" Target="https://twitter.com/#!/kevindk82/status/1140046429945311232" TargetMode="External" /><Relationship Id="rId726" Type="http://schemas.openxmlformats.org/officeDocument/2006/relationships/hyperlink" Target="https://twitter.com/#!/kevindk82/status/1140345343860760577" TargetMode="External" /><Relationship Id="rId727" Type="http://schemas.openxmlformats.org/officeDocument/2006/relationships/hyperlink" Target="https://twitter.com/#!/kevindk82/status/1140745515803533318" TargetMode="External" /><Relationship Id="rId728" Type="http://schemas.openxmlformats.org/officeDocument/2006/relationships/hyperlink" Target="https://twitter.com/#!/kevindk82/status/1141103008765358080" TargetMode="External" /><Relationship Id="rId729" Type="http://schemas.openxmlformats.org/officeDocument/2006/relationships/hyperlink" Target="https://twitter.com/#!/kevindk82/status/1141832721435713536" TargetMode="External" /><Relationship Id="rId730" Type="http://schemas.openxmlformats.org/officeDocument/2006/relationships/hyperlink" Target="https://twitter.com/#!/kevindk82/status/1140345343860760577" TargetMode="External" /><Relationship Id="rId731" Type="http://schemas.openxmlformats.org/officeDocument/2006/relationships/hyperlink" Target="https://twitter.com/#!/kevindk82/status/1141832721435713536" TargetMode="External" /><Relationship Id="rId732" Type="http://schemas.openxmlformats.org/officeDocument/2006/relationships/hyperlink" Target="https://twitter.com/#!/kevindk82/status/1137879404300906496" TargetMode="External" /><Relationship Id="rId733" Type="http://schemas.openxmlformats.org/officeDocument/2006/relationships/hyperlink" Target="https://twitter.com/#!/kevindk82/status/1138202339066687488" TargetMode="External" /><Relationship Id="rId734" Type="http://schemas.openxmlformats.org/officeDocument/2006/relationships/hyperlink" Target="https://twitter.com/#!/kevindk82/status/1138926668045795329" TargetMode="External" /><Relationship Id="rId735" Type="http://schemas.openxmlformats.org/officeDocument/2006/relationships/hyperlink" Target="https://twitter.com/#!/kevindk82/status/1140046429945311232" TargetMode="External" /><Relationship Id="rId736" Type="http://schemas.openxmlformats.org/officeDocument/2006/relationships/hyperlink" Target="https://twitter.com/#!/kevindk82/status/1140345343860760577" TargetMode="External" /><Relationship Id="rId737" Type="http://schemas.openxmlformats.org/officeDocument/2006/relationships/hyperlink" Target="https://twitter.com/#!/kevindk82/status/1140745515803533318" TargetMode="External" /><Relationship Id="rId738" Type="http://schemas.openxmlformats.org/officeDocument/2006/relationships/hyperlink" Target="https://twitter.com/#!/kevindk82/status/1141103008765358080" TargetMode="External" /><Relationship Id="rId739" Type="http://schemas.openxmlformats.org/officeDocument/2006/relationships/hyperlink" Target="https://twitter.com/#!/kevindk82/status/1141832721435713536" TargetMode="External" /><Relationship Id="rId740" Type="http://schemas.openxmlformats.org/officeDocument/2006/relationships/hyperlink" Target="https://twitter.com/#!/kevindk82/status/1137879404300906496" TargetMode="External" /><Relationship Id="rId741" Type="http://schemas.openxmlformats.org/officeDocument/2006/relationships/hyperlink" Target="https://twitter.com/#!/kevindk82/status/1138202339066687488" TargetMode="External" /><Relationship Id="rId742" Type="http://schemas.openxmlformats.org/officeDocument/2006/relationships/hyperlink" Target="https://twitter.com/#!/kevindk82/status/1138926668045795329" TargetMode="External" /><Relationship Id="rId743" Type="http://schemas.openxmlformats.org/officeDocument/2006/relationships/hyperlink" Target="https://twitter.com/#!/kevindk82/status/1140046429945311232" TargetMode="External" /><Relationship Id="rId744" Type="http://schemas.openxmlformats.org/officeDocument/2006/relationships/hyperlink" Target="https://twitter.com/#!/kevindk82/status/1140345343860760577" TargetMode="External" /><Relationship Id="rId745" Type="http://schemas.openxmlformats.org/officeDocument/2006/relationships/hyperlink" Target="https://twitter.com/#!/kevindk82/status/1140745515803533318" TargetMode="External" /><Relationship Id="rId746" Type="http://schemas.openxmlformats.org/officeDocument/2006/relationships/hyperlink" Target="https://twitter.com/#!/kevindk82/status/1141103008765358080" TargetMode="External" /><Relationship Id="rId747" Type="http://schemas.openxmlformats.org/officeDocument/2006/relationships/hyperlink" Target="https://twitter.com/#!/kevindk82/status/1141832721435713536" TargetMode="External" /><Relationship Id="rId748" Type="http://schemas.openxmlformats.org/officeDocument/2006/relationships/hyperlink" Target="https://twitter.com/#!/kevindk82/status/1140345343860760577" TargetMode="External" /><Relationship Id="rId749" Type="http://schemas.openxmlformats.org/officeDocument/2006/relationships/hyperlink" Target="https://twitter.com/#!/kevindk82/status/1140745515803533318" TargetMode="External" /><Relationship Id="rId750" Type="http://schemas.openxmlformats.org/officeDocument/2006/relationships/hyperlink" Target="https://twitter.com/#!/kevindk82/status/1141103008765358080" TargetMode="External" /><Relationship Id="rId751" Type="http://schemas.openxmlformats.org/officeDocument/2006/relationships/hyperlink" Target="https://twitter.com/#!/kevindk82/status/1141832721435713536" TargetMode="External" /><Relationship Id="rId752" Type="http://schemas.openxmlformats.org/officeDocument/2006/relationships/hyperlink" Target="https://twitter.com/#!/kevindk82/status/1137879404300906496" TargetMode="External" /><Relationship Id="rId753" Type="http://schemas.openxmlformats.org/officeDocument/2006/relationships/hyperlink" Target="https://twitter.com/#!/kevindk82/status/1138202339066687488" TargetMode="External" /><Relationship Id="rId754" Type="http://schemas.openxmlformats.org/officeDocument/2006/relationships/hyperlink" Target="https://twitter.com/#!/kevindk82/status/1138926668045795329" TargetMode="External" /><Relationship Id="rId755" Type="http://schemas.openxmlformats.org/officeDocument/2006/relationships/hyperlink" Target="https://twitter.com/#!/kevindk82/status/1140046429945311232" TargetMode="External" /><Relationship Id="rId756" Type="http://schemas.openxmlformats.org/officeDocument/2006/relationships/hyperlink" Target="https://twitter.com/#!/kevindk82/status/1140345343860760577" TargetMode="External" /><Relationship Id="rId757" Type="http://schemas.openxmlformats.org/officeDocument/2006/relationships/hyperlink" Target="https://twitter.com/#!/kevindk82/status/1140745515803533318" TargetMode="External" /><Relationship Id="rId758" Type="http://schemas.openxmlformats.org/officeDocument/2006/relationships/hyperlink" Target="https://twitter.com/#!/kevindk82/status/1141103008765358080" TargetMode="External" /><Relationship Id="rId759" Type="http://schemas.openxmlformats.org/officeDocument/2006/relationships/hyperlink" Target="https://twitter.com/#!/kevindk82/status/1141832721435713536" TargetMode="External" /><Relationship Id="rId760" Type="http://schemas.openxmlformats.org/officeDocument/2006/relationships/hyperlink" Target="https://twitter.com/#!/kevindk82/status/1137879404300906496" TargetMode="External" /><Relationship Id="rId761" Type="http://schemas.openxmlformats.org/officeDocument/2006/relationships/hyperlink" Target="https://twitter.com/#!/kevindk82/status/1138202339066687488" TargetMode="External" /><Relationship Id="rId762" Type="http://schemas.openxmlformats.org/officeDocument/2006/relationships/hyperlink" Target="https://twitter.com/#!/kevindk82/status/1138926668045795329" TargetMode="External" /><Relationship Id="rId763" Type="http://schemas.openxmlformats.org/officeDocument/2006/relationships/hyperlink" Target="https://twitter.com/#!/kevindk82/status/1140046429945311232" TargetMode="External" /><Relationship Id="rId764" Type="http://schemas.openxmlformats.org/officeDocument/2006/relationships/hyperlink" Target="https://twitter.com/#!/kevindk82/status/1140345343860760577" TargetMode="External" /><Relationship Id="rId765" Type="http://schemas.openxmlformats.org/officeDocument/2006/relationships/hyperlink" Target="https://twitter.com/#!/kevindk82/status/1140745515803533318" TargetMode="External" /><Relationship Id="rId766" Type="http://schemas.openxmlformats.org/officeDocument/2006/relationships/hyperlink" Target="https://twitter.com/#!/kevindk82/status/1141103008765358080" TargetMode="External" /><Relationship Id="rId767" Type="http://schemas.openxmlformats.org/officeDocument/2006/relationships/hyperlink" Target="https://twitter.com/#!/kevindk82/status/1141832721435713536" TargetMode="External" /><Relationship Id="rId768" Type="http://schemas.openxmlformats.org/officeDocument/2006/relationships/hyperlink" Target="https://twitter.com/#!/kevindk82/status/1137879404300906496" TargetMode="External" /><Relationship Id="rId769" Type="http://schemas.openxmlformats.org/officeDocument/2006/relationships/hyperlink" Target="https://twitter.com/#!/kevindk82/status/1138202339066687488" TargetMode="External" /><Relationship Id="rId770" Type="http://schemas.openxmlformats.org/officeDocument/2006/relationships/hyperlink" Target="https://twitter.com/#!/kevindk82/status/1138926668045795329" TargetMode="External" /><Relationship Id="rId771" Type="http://schemas.openxmlformats.org/officeDocument/2006/relationships/hyperlink" Target="https://twitter.com/#!/kevindk82/status/1140046429945311232" TargetMode="External" /><Relationship Id="rId772" Type="http://schemas.openxmlformats.org/officeDocument/2006/relationships/hyperlink" Target="https://twitter.com/#!/kevindk82/status/1140345343860760577" TargetMode="External" /><Relationship Id="rId773" Type="http://schemas.openxmlformats.org/officeDocument/2006/relationships/hyperlink" Target="https://twitter.com/#!/kevindk82/status/1140745515803533318" TargetMode="External" /><Relationship Id="rId774" Type="http://schemas.openxmlformats.org/officeDocument/2006/relationships/hyperlink" Target="https://twitter.com/#!/kevindk82/status/1141103008765358080" TargetMode="External" /><Relationship Id="rId775" Type="http://schemas.openxmlformats.org/officeDocument/2006/relationships/hyperlink" Target="https://twitter.com/#!/kevindk82/status/1141832721435713536" TargetMode="External" /><Relationship Id="rId776" Type="http://schemas.openxmlformats.org/officeDocument/2006/relationships/hyperlink" Target="https://twitter.com/#!/waterdesal/status/1138455888606486529" TargetMode="External" /><Relationship Id="rId777" Type="http://schemas.openxmlformats.org/officeDocument/2006/relationships/hyperlink" Target="https://twitter.com/#!/waterdesal/status/1139603458431094790" TargetMode="External" /><Relationship Id="rId778" Type="http://schemas.openxmlformats.org/officeDocument/2006/relationships/hyperlink" Target="https://twitter.com/#!/waterdesal/status/1142079766863994881" TargetMode="External" /><Relationship Id="rId779" Type="http://schemas.openxmlformats.org/officeDocument/2006/relationships/hyperlink" Target="https://twitter.com/#!/uswatermaker/status/1138108362904592390" TargetMode="External" /><Relationship Id="rId780" Type="http://schemas.openxmlformats.org/officeDocument/2006/relationships/hyperlink" Target="https://twitter.com/#!/uswatermaker/status/1138449312772345856" TargetMode="External" /><Relationship Id="rId781" Type="http://schemas.openxmlformats.org/officeDocument/2006/relationships/hyperlink" Target="https://twitter.com/#!/uswatermaker/status/1139534209368743936" TargetMode="External" /><Relationship Id="rId782" Type="http://schemas.openxmlformats.org/officeDocument/2006/relationships/hyperlink" Target="https://twitter.com/#!/uswatermaker/status/1140978976275349504" TargetMode="External" /><Relationship Id="rId783" Type="http://schemas.openxmlformats.org/officeDocument/2006/relationships/hyperlink" Target="https://twitter.com/#!/uswatermaker/status/1141705137808789505" TargetMode="External" /><Relationship Id="rId784" Type="http://schemas.openxmlformats.org/officeDocument/2006/relationships/hyperlink" Target="https://twitter.com/#!/uswatermaker/status/1142079236217307137" TargetMode="External" /><Relationship Id="rId785" Type="http://schemas.openxmlformats.org/officeDocument/2006/relationships/hyperlink" Target="https://twitter.com/#!/tomshrader/status/1138108857618706433" TargetMode="External" /><Relationship Id="rId786" Type="http://schemas.openxmlformats.org/officeDocument/2006/relationships/hyperlink" Target="https://twitter.com/#!/tomshrader/status/1139370408203948032" TargetMode="External" /><Relationship Id="rId787" Type="http://schemas.openxmlformats.org/officeDocument/2006/relationships/hyperlink" Target="https://twitter.com/#!/tomshrader/status/1139598306408042496" TargetMode="External" /><Relationship Id="rId788" Type="http://schemas.openxmlformats.org/officeDocument/2006/relationships/hyperlink" Target="https://twitter.com/#!/tomshrader/status/1141705881668739072" TargetMode="External" /><Relationship Id="rId789" Type="http://schemas.openxmlformats.org/officeDocument/2006/relationships/hyperlink" Target="https://twitter.com/#!/tomshrader/status/1142081065017888775" TargetMode="External" /><Relationship Id="rId790" Type="http://schemas.openxmlformats.org/officeDocument/2006/relationships/hyperlink" Target="https://twitter.com/#!/tomshrader/status/1138088458164080641" TargetMode="External" /><Relationship Id="rId791" Type="http://schemas.openxmlformats.org/officeDocument/2006/relationships/hyperlink" Target="https://twitter.com/#!/cprblog/status/1142094338505281536" TargetMode="External" /><Relationship Id="rId792" Type="http://schemas.openxmlformats.org/officeDocument/2006/relationships/hyperlink" Target="https://twitter.com/#!/oeg_offshore/status/1135613436241620992" TargetMode="External" /><Relationship Id="rId793" Type="http://schemas.openxmlformats.org/officeDocument/2006/relationships/hyperlink" Target="https://twitter.com/#!/oeg_offshore/status/1142075584471863297" TargetMode="External" /><Relationship Id="rId794" Type="http://schemas.openxmlformats.org/officeDocument/2006/relationships/hyperlink" Target="https://twitter.com/#!/craigrussell10/status/1142128325143486468" TargetMode="External" /><Relationship Id="rId795" Type="http://schemas.openxmlformats.org/officeDocument/2006/relationships/hyperlink" Target="https://twitter.com/#!/bluebizcouncil/status/1142188365405548544" TargetMode="External" /><Relationship Id="rId796" Type="http://schemas.openxmlformats.org/officeDocument/2006/relationships/hyperlink" Target="https://twitter.com/#!/bluebizcouncil/status/1142188365405548544" TargetMode="External" /><Relationship Id="rId797" Type="http://schemas.openxmlformats.org/officeDocument/2006/relationships/hyperlink" Target="https://twitter.com/#!/ca_waterkeepers/status/1142188572386066432" TargetMode="External" /><Relationship Id="rId798" Type="http://schemas.openxmlformats.org/officeDocument/2006/relationships/hyperlink" Target="https://twitter.com/#!/wolfiemouse/status/1142188671040233472" TargetMode="External" /><Relationship Id="rId799" Type="http://schemas.openxmlformats.org/officeDocument/2006/relationships/hyperlink" Target="https://twitter.com/#!/cclsvn/status/1142188957515444224" TargetMode="External" /><Relationship Id="rId800" Type="http://schemas.openxmlformats.org/officeDocument/2006/relationships/hyperlink" Target="https://twitter.com/#!/theresa_reel/status/1142190107186716672" TargetMode="External" /><Relationship Id="rId801" Type="http://schemas.openxmlformats.org/officeDocument/2006/relationships/hyperlink" Target="https://twitter.com/#!/grannygrande/status/1142191112557252608" TargetMode="External" /><Relationship Id="rId802" Type="http://schemas.openxmlformats.org/officeDocument/2006/relationships/hyperlink" Target="https://twitter.com/#!/jamescounihan1/status/1142196173773639686" TargetMode="External" /><Relationship Id="rId803" Type="http://schemas.openxmlformats.org/officeDocument/2006/relationships/hyperlink" Target="https://twitter.com/#!/artyghok21/status/1142208407849639937" TargetMode="External" /><Relationship Id="rId804" Type="http://schemas.openxmlformats.org/officeDocument/2006/relationships/hyperlink" Target="https://twitter.com/#!/cleanenergyorg/status/1142445927543844871" TargetMode="External" /><Relationship Id="rId805" Type="http://schemas.openxmlformats.org/officeDocument/2006/relationships/hyperlink" Target="https://twitter.com/#!/daisypl/status/1142448865896878081" TargetMode="External" /><Relationship Id="rId806" Type="http://schemas.openxmlformats.org/officeDocument/2006/relationships/hyperlink" Target="https://twitter.com/#!/cleanenergyorg/status/1140981958043979776" TargetMode="External" /><Relationship Id="rId807" Type="http://schemas.openxmlformats.org/officeDocument/2006/relationships/hyperlink" Target="https://twitter.com/#!/daisypl/status/1142448865896878081" TargetMode="External" /><Relationship Id="rId808" Type="http://schemas.openxmlformats.org/officeDocument/2006/relationships/hyperlink" Target="https://twitter.com/#!/bgiinsights/status/1141608235448717312" TargetMode="External" /><Relationship Id="rId809" Type="http://schemas.openxmlformats.org/officeDocument/2006/relationships/hyperlink" Target="https://twitter.com/#!/arvind_1994/status/1142467577592987648" TargetMode="External" /><Relationship Id="rId810" Type="http://schemas.openxmlformats.org/officeDocument/2006/relationships/hyperlink" Target="https://twitter.com/#!/arvind_1994/status/1142467577592987648" TargetMode="External" /><Relationship Id="rId811" Type="http://schemas.openxmlformats.org/officeDocument/2006/relationships/hyperlink" Target="https://twitter.com/#!/geewhizpat/status/1142514538970898432" TargetMode="External" /><Relationship Id="rId812" Type="http://schemas.openxmlformats.org/officeDocument/2006/relationships/hyperlink" Target="https://twitter.com/#!/danbacher/status/1082783621767786496" TargetMode="External" /><Relationship Id="rId813" Type="http://schemas.openxmlformats.org/officeDocument/2006/relationships/hyperlink" Target="https://twitter.com/#!/danbacher/status/1061454464496758784" TargetMode="External" /><Relationship Id="rId814" Type="http://schemas.openxmlformats.org/officeDocument/2006/relationships/hyperlink" Target="https://twitter.com/#!/danbacher/status/1142159588101201922" TargetMode="External" /><Relationship Id="rId815" Type="http://schemas.openxmlformats.org/officeDocument/2006/relationships/hyperlink" Target="https://twitter.com/#!/danbacher/status/1142160102993981440" TargetMode="External" /><Relationship Id="rId816" Type="http://schemas.openxmlformats.org/officeDocument/2006/relationships/hyperlink" Target="https://twitter.com/#!/resourceslf/status/1142310050628689920" TargetMode="External" /><Relationship Id="rId817" Type="http://schemas.openxmlformats.org/officeDocument/2006/relationships/hyperlink" Target="https://twitter.com/#!/danbacher/status/1142560228111577088" TargetMode="External" /><Relationship Id="rId818" Type="http://schemas.openxmlformats.org/officeDocument/2006/relationships/hyperlink" Target="https://twitter.com/#!/danbacher/status/1142560320721784832" TargetMode="External" /><Relationship Id="rId819" Type="http://schemas.openxmlformats.org/officeDocument/2006/relationships/hyperlink" Target="https://twitter.com/#!/danbacher/status/1142562084770570240" TargetMode="External" /><Relationship Id="rId820" Type="http://schemas.openxmlformats.org/officeDocument/2006/relationships/hyperlink" Target="https://twitter.com/#!/danbacher/status/1142562262302904320" TargetMode="External" /><Relationship Id="rId821" Type="http://schemas.openxmlformats.org/officeDocument/2006/relationships/hyperlink" Target="https://twitter.com/#!/danbacher/status/1140772394262335488" TargetMode="External" /><Relationship Id="rId822" Type="http://schemas.openxmlformats.org/officeDocument/2006/relationships/hyperlink" Target="https://twitter.com/#!/danbacher/status/1140876112576176128" TargetMode="External" /><Relationship Id="rId823" Type="http://schemas.openxmlformats.org/officeDocument/2006/relationships/hyperlink" Target="https://twitter.com/#!/danbacher/status/1141157881254780929" TargetMode="External" /><Relationship Id="rId824" Type="http://schemas.openxmlformats.org/officeDocument/2006/relationships/hyperlink" Target="https://twitter.com/#!/danbacher/status/1141157940201549824" TargetMode="External" /><Relationship Id="rId825" Type="http://schemas.openxmlformats.org/officeDocument/2006/relationships/hyperlink" Target="https://twitter.com/#!/danbacher/status/1141483499947323393" TargetMode="External" /><Relationship Id="rId826" Type="http://schemas.openxmlformats.org/officeDocument/2006/relationships/hyperlink" Target="https://twitter.com/#!/danbacher/status/1141485029077291009" TargetMode="External" /><Relationship Id="rId827" Type="http://schemas.openxmlformats.org/officeDocument/2006/relationships/hyperlink" Target="https://twitter.com/#!/danbacher/status/1141602812100374528" TargetMode="External" /><Relationship Id="rId828" Type="http://schemas.openxmlformats.org/officeDocument/2006/relationships/hyperlink" Target="https://twitter.com/#!/danbacher/status/1141602840097386497" TargetMode="External" /><Relationship Id="rId829" Type="http://schemas.openxmlformats.org/officeDocument/2006/relationships/hyperlink" Target="https://twitter.com/#!/danbacher/status/1141671302144520192" TargetMode="External" /><Relationship Id="rId830" Type="http://schemas.openxmlformats.org/officeDocument/2006/relationships/hyperlink" Target="https://twitter.com/#!/danbacher/status/1142159622683295744" TargetMode="External" /><Relationship Id="rId831" Type="http://schemas.openxmlformats.org/officeDocument/2006/relationships/hyperlink" Target="https://twitter.com/#!/danbacher/status/1142160139186663424" TargetMode="External" /><Relationship Id="rId832" Type="http://schemas.openxmlformats.org/officeDocument/2006/relationships/hyperlink" Target="https://twitter.com/#!/danbacher/status/1142161022561607680" TargetMode="External" /><Relationship Id="rId833" Type="http://schemas.openxmlformats.org/officeDocument/2006/relationships/hyperlink" Target="https://twitter.com/#!/danbacher/status/1142161231987396613" TargetMode="External" /><Relationship Id="rId834" Type="http://schemas.openxmlformats.org/officeDocument/2006/relationships/hyperlink" Target="https://twitter.com/#!/danbacher/status/1142360765770260480" TargetMode="External" /><Relationship Id="rId835" Type="http://schemas.openxmlformats.org/officeDocument/2006/relationships/hyperlink" Target="https://twitter.com/#!/danbacher/status/1142360807339986944" TargetMode="External" /><Relationship Id="rId836" Type="http://schemas.openxmlformats.org/officeDocument/2006/relationships/hyperlink" Target="https://twitter.com/#!/danbacher/status/1142510963691671553" TargetMode="External" /><Relationship Id="rId837" Type="http://schemas.openxmlformats.org/officeDocument/2006/relationships/hyperlink" Target="https://twitter.com/#!/danbacher/status/1142511228700413953" TargetMode="External" /><Relationship Id="rId838" Type="http://schemas.openxmlformats.org/officeDocument/2006/relationships/hyperlink" Target="https://twitter.com/#!/danbacher/status/1142511660935946240" TargetMode="External" /><Relationship Id="rId839" Type="http://schemas.openxmlformats.org/officeDocument/2006/relationships/hyperlink" Target="https://twitter.com/#!/danbacher/status/1142513822227259393" TargetMode="External" /><Relationship Id="rId840" Type="http://schemas.openxmlformats.org/officeDocument/2006/relationships/hyperlink" Target="https://twitter.com/#!/danbacher/status/1142557471254253568" TargetMode="External" /><Relationship Id="rId841" Type="http://schemas.openxmlformats.org/officeDocument/2006/relationships/hyperlink" Target="https://twitter.com/#!/danbacher/status/1142583229867687937" TargetMode="External" /><Relationship Id="rId842" Type="http://schemas.openxmlformats.org/officeDocument/2006/relationships/hyperlink" Target="https://twitter.com/#!/danbacher/status/1142583405856481283" TargetMode="External" /><Relationship Id="rId843" Type="http://schemas.openxmlformats.org/officeDocument/2006/relationships/hyperlink" Target="https://twitter.com/#!/danbacher/status/1142584140174254080" TargetMode="External" /><Relationship Id="rId844" Type="http://schemas.openxmlformats.org/officeDocument/2006/relationships/hyperlink" Target="https://twitter.com/#!/egypsofficial/status/1142756481315590145" TargetMode="External" /><Relationship Id="rId845" Type="http://schemas.openxmlformats.org/officeDocument/2006/relationships/hyperlink" Target="https://twitter.com/#!/nrdc_af/status/1142816332221755392" TargetMode="External" /><Relationship Id="rId846" Type="http://schemas.openxmlformats.org/officeDocument/2006/relationships/hyperlink" Target="https://twitter.com/#!/nrdc_af/status/1138903812557746176" TargetMode="External" /><Relationship Id="rId847" Type="http://schemas.openxmlformats.org/officeDocument/2006/relationships/hyperlink" Target="https://twitter.com/#!/crudecalendars/status/1142852198818357249" TargetMode="External" /><Relationship Id="rId848" Type="http://schemas.openxmlformats.org/officeDocument/2006/relationships/hyperlink" Target="https://api.twitter.com/1.1/geo/id/3b77caf94bfc81fe.json" TargetMode="External" /><Relationship Id="rId849" Type="http://schemas.openxmlformats.org/officeDocument/2006/relationships/hyperlink" Target="https://api.twitter.com/1.1/geo/id/3b77caf94bfc81fe.json" TargetMode="External" /><Relationship Id="rId850" Type="http://schemas.openxmlformats.org/officeDocument/2006/relationships/hyperlink" Target="https://api.twitter.com/1.1/geo/id/3b77caf94bfc81fe.json" TargetMode="External" /><Relationship Id="rId851" Type="http://schemas.openxmlformats.org/officeDocument/2006/relationships/hyperlink" Target="https://api.twitter.com/1.1/geo/id/3b77caf94bfc81fe.json" TargetMode="External" /><Relationship Id="rId852" Type="http://schemas.openxmlformats.org/officeDocument/2006/relationships/hyperlink" Target="https://api.twitter.com/1.1/geo/id/3b77caf94bfc81fe.json" TargetMode="External" /><Relationship Id="rId853" Type="http://schemas.openxmlformats.org/officeDocument/2006/relationships/hyperlink" Target="https://api.twitter.com/1.1/geo/id/5d058f2e9fe1516c.json" TargetMode="External" /><Relationship Id="rId854" Type="http://schemas.openxmlformats.org/officeDocument/2006/relationships/hyperlink" Target="https://api.twitter.com/1.1/geo/id/5d058f2e9fe1516c.json" TargetMode="External" /><Relationship Id="rId855" Type="http://schemas.openxmlformats.org/officeDocument/2006/relationships/hyperlink" Target="https://api.twitter.com/1.1/geo/id/5d058f2e9fe1516c.json" TargetMode="External" /><Relationship Id="rId856" Type="http://schemas.openxmlformats.org/officeDocument/2006/relationships/hyperlink" Target="https://api.twitter.com/1.1/geo/id/5d058f2e9fe1516c.json" TargetMode="External" /><Relationship Id="rId857" Type="http://schemas.openxmlformats.org/officeDocument/2006/relationships/hyperlink" Target="https://api.twitter.com/1.1/geo/id/5d058f2e9fe1516c.json" TargetMode="External" /><Relationship Id="rId858" Type="http://schemas.openxmlformats.org/officeDocument/2006/relationships/hyperlink" Target="https://api.twitter.com/1.1/geo/id/5d058f2e9fe1516c.json" TargetMode="External" /><Relationship Id="rId859" Type="http://schemas.openxmlformats.org/officeDocument/2006/relationships/hyperlink" Target="https://api.twitter.com/1.1/geo/id/6da7626e4e9e26ba.json" TargetMode="External" /><Relationship Id="rId860" Type="http://schemas.openxmlformats.org/officeDocument/2006/relationships/hyperlink" Target="https://api.twitter.com/1.1/geo/id/6057f1e35bcc6c20.json" TargetMode="External" /><Relationship Id="rId861" Type="http://schemas.openxmlformats.org/officeDocument/2006/relationships/comments" Target="../comments1.xml" /><Relationship Id="rId862" Type="http://schemas.openxmlformats.org/officeDocument/2006/relationships/vmlDrawing" Target="../drawings/vmlDrawing1.vml" /><Relationship Id="rId863" Type="http://schemas.openxmlformats.org/officeDocument/2006/relationships/table" Target="../tables/table1.xml" /><Relationship Id="rId86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worldoil.com/news/2019/4/29/securing-bsee-real-time-monitoring-for-offshore-oil-gas-operations" TargetMode="External" /><Relationship Id="rId2" Type="http://schemas.openxmlformats.org/officeDocument/2006/relationships/hyperlink" Target="https://www.mckinsey.com/industries/oil-and-gas/our-insights/offshore-drilling-outlook-to-2035?cid=other-soc-twi-mip-mck-oth-1906--&amp;sid=2392921906&amp;linkId=68746254" TargetMode="External" /><Relationship Id="rId3" Type="http://schemas.openxmlformats.org/officeDocument/2006/relationships/hyperlink" Target="http://its-your-ocean-news.seasave.org/2019/06/sea-save-foundation-ocean-week-in.html?fbclid=IwAR0MTi748s7I4F5_22g0KtiV8r4ZGdkisW_GdmN7Wp2BuNqWlEtnmjeGCFw" TargetMode="External" /><Relationship Id="rId4" Type="http://schemas.openxmlformats.org/officeDocument/2006/relationships/hyperlink" Target="https://www.instagram.com/p/BykqJUJgJ13/?igshid=bp0l25m2i20d" TargetMode="External" /><Relationship Id="rId5" Type="http://schemas.openxmlformats.org/officeDocument/2006/relationships/hyperlink" Target="https://twitter.com/NRDC/status/1138492165347323905" TargetMode="External" /><Relationship Id="rId6" Type="http://schemas.openxmlformats.org/officeDocument/2006/relationships/hyperlink" Target="https://lnkd.in/ddyzTRg" TargetMode="External" /><Relationship Id="rId7" Type="http://schemas.openxmlformats.org/officeDocument/2006/relationships/hyperlink" Target="http://grist.org/article/fossil-fuel-giants-poured-millions-into-trumps-inauguration-now-its-paying-off/" TargetMode="External" /><Relationship Id="rId8" Type="http://schemas.openxmlformats.org/officeDocument/2006/relationships/hyperlink" Target="http://grist.org/article/fossil-fuel-giants-poured-millions-into-trumps-inauguration-now-its-paying-off/" TargetMode="External" /><Relationship Id="rId9" Type="http://schemas.openxmlformats.org/officeDocument/2006/relationships/hyperlink" Target="https://www.mckinsey.com/industries/oil-and-gas/our-insights/offshore-drilling-outlook-to-2035?cid=other-soc-twi-mip-mck-oth-1906--&amp;sid=2392921906&amp;linkId=68746254" TargetMode="External" /><Relationship Id="rId10" Type="http://schemas.openxmlformats.org/officeDocument/2006/relationships/hyperlink" Target="https://www.mckinsey.com/industries/oil-and-gas/our-insights/offshore-drilling-outlook-to-2035?cid=other-soc-twi-mip-mck-oth-1906--&amp;sid=2392921906&amp;linkId=68746254" TargetMode="External" /><Relationship Id="rId11" Type="http://schemas.openxmlformats.org/officeDocument/2006/relationships/hyperlink" Target="https://cgt.bz/23nn7" TargetMode="External" /><Relationship Id="rId12" Type="http://schemas.openxmlformats.org/officeDocument/2006/relationships/hyperlink" Target="https://sisgain.com/" TargetMode="External" /><Relationship Id="rId13" Type="http://schemas.openxmlformats.org/officeDocument/2006/relationships/hyperlink" Target="https://sisgain.com/" TargetMode="External" /><Relationship Id="rId14" Type="http://schemas.openxmlformats.org/officeDocument/2006/relationships/hyperlink" Target="https://twitter.com/GreenMission/status/1139564054257786880" TargetMode="External" /><Relationship Id="rId15" Type="http://schemas.openxmlformats.org/officeDocument/2006/relationships/hyperlink" Target="https://twitter.com/ecelaw/status/1139265589439074310" TargetMode="External" /><Relationship Id="rId16" Type="http://schemas.openxmlformats.org/officeDocument/2006/relationships/hyperlink" Target="https://twitter.com/marklaventure/status/1139197326692630529" TargetMode="External" /><Relationship Id="rId17" Type="http://schemas.openxmlformats.org/officeDocument/2006/relationships/hyperlink" Target="https://www.nkaglobal.com/" TargetMode="External" /><Relationship Id="rId18" Type="http://schemas.openxmlformats.org/officeDocument/2006/relationships/hyperlink" Target="https://nsadvocate.org/2019/05/14/documentary-tackles-effect-of-deafening-seismic-blasts-on-whales-and-other-sea-life-in-nova-scotias-offshore/" TargetMode="External" /><Relationship Id="rId19" Type="http://schemas.openxmlformats.org/officeDocument/2006/relationships/hyperlink" Target="https://oceanpines.org/opa-board-statement-on-offshore-drilling/" TargetMode="External" /><Relationship Id="rId20" Type="http://schemas.openxmlformats.org/officeDocument/2006/relationships/hyperlink" Target="https://lnkd.in/gUzjAgc" TargetMode="External" /><Relationship Id="rId21" Type="http://schemas.openxmlformats.org/officeDocument/2006/relationships/hyperlink" Target="https://okt.to/fYdmcq" TargetMode="External" /><Relationship Id="rId22" Type="http://schemas.openxmlformats.org/officeDocument/2006/relationships/hyperlink" Target="https://okt.to/fYdmcq" TargetMode="External" /><Relationship Id="rId23" Type="http://schemas.openxmlformats.org/officeDocument/2006/relationships/hyperlink" Target="https://www.spe.org/en/jpt/jpt-article-detail/?art=5566&amp;utm_source=twitter-spe&amp;utm_medium=social-content&amp;utm_campaign=jpt&amp;utm_content=More%20Tweaks%20Than%20Transformation%20in%20Rewrite%20of%20Well%20Control%20Rules" TargetMode="External" /><Relationship Id="rId24" Type="http://schemas.openxmlformats.org/officeDocument/2006/relationships/hyperlink" Target="https://nwfaction.org/Congress-offshore-drilling" TargetMode="External" /><Relationship Id="rId25" Type="http://schemas.openxmlformats.org/officeDocument/2006/relationships/hyperlink" Target="https://lnkd.in/dJwdq9i" TargetMode="External" /><Relationship Id="rId26" Type="http://schemas.openxmlformats.org/officeDocument/2006/relationships/hyperlink" Target="http://bit.do/eVgXH" TargetMode="External" /><Relationship Id="rId27" Type="http://schemas.openxmlformats.org/officeDocument/2006/relationships/hyperlink" Target="http://bit.do/eVmQf" TargetMode="External" /><Relationship Id="rId28" Type="http://schemas.openxmlformats.org/officeDocument/2006/relationships/hyperlink" Target="http://bit.do/eUUiw" TargetMode="External" /><Relationship Id="rId29" Type="http://schemas.openxmlformats.org/officeDocument/2006/relationships/hyperlink" Target="https://act.oceana.org/page/43838/action/1?ea.tracking.id=twitter&amp;en_chan=tw" TargetMode="External" /><Relationship Id="rId30" Type="http://schemas.openxmlformats.org/officeDocument/2006/relationships/hyperlink" Target="http://benefitof.net/benefits-of-offshore-drilling/" TargetMode="External" /><Relationship Id="rId31" Type="http://schemas.openxmlformats.org/officeDocument/2006/relationships/hyperlink" Target="http://benefitof.net/benefits-of-offshore-drilling/" TargetMode="External" /><Relationship Id="rId32" Type="http://schemas.openxmlformats.org/officeDocument/2006/relationships/hyperlink" Target="http://benefitof.net/benefits-of-offshore-drilling/" TargetMode="External" /><Relationship Id="rId33" Type="http://schemas.openxmlformats.org/officeDocument/2006/relationships/hyperlink" Target="http://benefitof.net/benefits-of-offshore-drilling/" TargetMode="External" /><Relationship Id="rId34" Type="http://schemas.openxmlformats.org/officeDocument/2006/relationships/hyperlink" Target="https://www.api.org/oil-and-natural-gas/energy-primers/offshore" TargetMode="External" /><Relationship Id="rId35" Type="http://schemas.openxmlformats.org/officeDocument/2006/relationships/hyperlink" Target="https://www.api.org/oil-and-natural-gas/energy-primers/offshore" TargetMode="External" /><Relationship Id="rId36" Type="http://schemas.openxmlformats.org/officeDocument/2006/relationships/hyperlink" Target="https://www.api.org/oil-and-natural-gas/energy-primers/offshore" TargetMode="External" /><Relationship Id="rId37" Type="http://schemas.openxmlformats.org/officeDocument/2006/relationships/hyperlink" Target="https://www.api.org/oil-and-natural-gas/energy-primers/offshore" TargetMode="External" /><Relationship Id="rId38" Type="http://schemas.openxmlformats.org/officeDocument/2006/relationships/hyperlink" Target="https://www.api.org/oil-and-natural-gas/energy-primers/offshore" TargetMode="External" /><Relationship Id="rId39" Type="http://schemas.openxmlformats.org/officeDocument/2006/relationships/hyperlink" Target="https://www.api.org/oil-and-natural-gas/energy-primers/offshore" TargetMode="External" /><Relationship Id="rId40" Type="http://schemas.openxmlformats.org/officeDocument/2006/relationships/hyperlink" Target="https://www.api.org/oil-and-natural-gas/energy-primers/offshore" TargetMode="External" /><Relationship Id="rId41" Type="http://schemas.openxmlformats.org/officeDocument/2006/relationships/hyperlink" Target="https://www.api.org/oil-and-natural-gas/energy-primers/offshore" TargetMode="External" /><Relationship Id="rId42" Type="http://schemas.openxmlformats.org/officeDocument/2006/relationships/hyperlink" Target="http://benefitof.net/benefits-of-offshore-drilling/" TargetMode="External" /><Relationship Id="rId43" Type="http://schemas.openxmlformats.org/officeDocument/2006/relationships/hyperlink" Target="http://benefitof.net/benefits-of-offshore-drilling/" TargetMode="External" /><Relationship Id="rId44" Type="http://schemas.openxmlformats.org/officeDocument/2006/relationships/hyperlink" Target="http://benefitof.net/benefits-of-offshore-drilling/" TargetMode="External" /><Relationship Id="rId45" Type="http://schemas.openxmlformats.org/officeDocument/2006/relationships/hyperlink" Target="http://benefitof.net/benefits-of-offshore-drilling/" TargetMode="External" /><Relationship Id="rId46" Type="http://schemas.openxmlformats.org/officeDocument/2006/relationships/hyperlink" Target="https://hdsmarine.com/ro-watermakers" TargetMode="External" /><Relationship Id="rId47" Type="http://schemas.openxmlformats.org/officeDocument/2006/relationships/hyperlink" Target="https://hdsmarine.com/ro-watermakers" TargetMode="External" /><Relationship Id="rId48" Type="http://schemas.openxmlformats.org/officeDocument/2006/relationships/hyperlink" Target="https://hdsmarine.com/ro-watermakers" TargetMode="External" /><Relationship Id="rId49" Type="http://schemas.openxmlformats.org/officeDocument/2006/relationships/hyperlink" Target="https://zurl.co/OzcH" TargetMode="External" /><Relationship Id="rId50" Type="http://schemas.openxmlformats.org/officeDocument/2006/relationships/hyperlink" Target="https://hdsmarine.com/ro-watermakers" TargetMode="External" /><Relationship Id="rId51" Type="http://schemas.openxmlformats.org/officeDocument/2006/relationships/hyperlink" Target="https://hdsmarine.com/ro-watermakers" TargetMode="External" /><Relationship Id="rId52" Type="http://schemas.openxmlformats.org/officeDocument/2006/relationships/hyperlink" Target="http://hdsmarine.com/ro-watermakers" TargetMode="External" /><Relationship Id="rId53" Type="http://schemas.openxmlformats.org/officeDocument/2006/relationships/hyperlink" Target="https://hdsmarine.com/ro-watermakers" TargetMode="External" /><Relationship Id="rId54" Type="http://schemas.openxmlformats.org/officeDocument/2006/relationships/hyperlink" Target="https://hdsmarine.com/ro-watermakers" TargetMode="External" /><Relationship Id="rId55" Type="http://schemas.openxmlformats.org/officeDocument/2006/relationships/hyperlink" Target="https://hdsmarine.com/ro-watermakers" TargetMode="External" /><Relationship Id="rId56" Type="http://schemas.openxmlformats.org/officeDocument/2006/relationships/hyperlink" Target="https://hdsmarine.com/ro-watermakers" TargetMode="External" /><Relationship Id="rId57" Type="http://schemas.openxmlformats.org/officeDocument/2006/relationships/hyperlink" Target="https://www.rigzone.com/news/oil_prices_end_tough_week_on_strong_note-07-jun-2019-159028-article/?amp&amp;utm_source=GLOBAL_ENG&amp;utm_medium=SM_TW&amp;utm_campaign=FANS&amp;__twitter_impression=true" TargetMode="External" /><Relationship Id="rId58" Type="http://schemas.openxmlformats.org/officeDocument/2006/relationships/hyperlink" Target="https://thehill.com/policy/energy-environment/449696-house-votes-to-block-offshore-drilling-across-us-for-one-year" TargetMode="External" /><Relationship Id="rId59" Type="http://schemas.openxmlformats.org/officeDocument/2006/relationships/hyperlink" Target="https://www.oegoffshore.com/quote.php" TargetMode="External" /><Relationship Id="rId60" Type="http://schemas.openxmlformats.org/officeDocument/2006/relationships/hyperlink" Target="https://www.pressdemocrat.com/news/local/9724004-181/house-approves-measures-that-would?sba=AAS" TargetMode="External" /><Relationship Id="rId61" Type="http://schemas.openxmlformats.org/officeDocument/2006/relationships/hyperlink" Target="https://www.wsav.com/news/bill-would-ban-offshore-drilling/" TargetMode="External" /><Relationship Id="rId62" Type="http://schemas.openxmlformats.org/officeDocument/2006/relationships/hyperlink" Target="https://www.postandcourier.com/opinion/commentary/commentary-south-carolina-must-retain-control-over-what-happens-off/article_9d84551a-9101-11e9-b34b-8bc5102e80eb.html" TargetMode="External" /><Relationship Id="rId63" Type="http://schemas.openxmlformats.org/officeDocument/2006/relationships/hyperlink" Target="http://www.dailykos.com/stories/2018/11/9/1811677/-Judge-orders-moratorium-on-offshore-fracking-in-federal-waters-off-California" TargetMode="External" /><Relationship Id="rId64" Type="http://schemas.openxmlformats.org/officeDocument/2006/relationships/hyperlink" Target="http://www.dailykos.com/stories/2018/11/9/1811677/-Judge-orders-moratorium-on-offshore-fracking-in-federal-waters-off-California" TargetMode="External" /><Relationship Id="rId65" Type="http://schemas.openxmlformats.org/officeDocument/2006/relationships/hyperlink" Target="https://www.counterpunch.org/2018/06/20/california-lacks-real-marine-protection-as-offshore-drilling-expands-in-state-waters/" TargetMode="External" /><Relationship Id="rId66" Type="http://schemas.openxmlformats.org/officeDocument/2006/relationships/hyperlink" Target="https://www.counterpunch.org/2018/06/20/california-lacks-real-marine-protection-as-offshore-drilling-expands-in-state-waters/" TargetMode="External" /><Relationship Id="rId67" Type="http://schemas.openxmlformats.org/officeDocument/2006/relationships/hyperlink" Target="https://www.pressdemocrat.com/news/local/9724004-181/house-approves-measures-that-would?sba=AAS" TargetMode="External" /><Relationship Id="rId68" Type="http://schemas.openxmlformats.org/officeDocument/2006/relationships/hyperlink" Target="https://twitter.com/ResourcesLF/status/1142310050628689920" TargetMode="External" /><Relationship Id="rId69" Type="http://schemas.openxmlformats.org/officeDocument/2006/relationships/hyperlink" Target="https://twitter.com/ResourcesLF/status/1142310050628689920" TargetMode="External" /><Relationship Id="rId70" Type="http://schemas.openxmlformats.org/officeDocument/2006/relationships/hyperlink" Target="https://www.counterpunch.org/2019/06/07/californias-biggest-secret-how-big-oil-dominates-public-discourse-to-manipulate-and-deceive/" TargetMode="External" /><Relationship Id="rId71" Type="http://schemas.openxmlformats.org/officeDocument/2006/relationships/hyperlink" Target="https://twitter.com/OfficialWSPA/status/1134541450698342400" TargetMode="External" /><Relationship Id="rId72" Type="http://schemas.openxmlformats.org/officeDocument/2006/relationships/hyperlink" Target="https://twitter.com/sfchronicle/status/1141483630973394944" TargetMode="External" /><Relationship Id="rId73" Type="http://schemas.openxmlformats.org/officeDocument/2006/relationships/hyperlink" Target="https://www.dailykos.com/stories/2019/4/27/1853575/-Judge-Fines-Pipeline-Company-3-3-Million-for-2015-Santa-Barbara-Oil-Spill" TargetMode="External" /><Relationship Id="rId74" Type="http://schemas.openxmlformats.org/officeDocument/2006/relationships/hyperlink" Target="https://www.counterpunch.org/2019/06/07/californias-biggest-secret-how-big-oil-dominates-public-discourse-to-manipulate-and-deceive/" TargetMode="External" /><Relationship Id="rId75" Type="http://schemas.openxmlformats.org/officeDocument/2006/relationships/hyperlink" Target="https://twitter.com/sfchronicle/status/1141483630973394944" TargetMode="External" /><Relationship Id="rId76" Type="http://schemas.openxmlformats.org/officeDocument/2006/relationships/hyperlink" Target="http://www.dailykos.com/stories/2018/2/9/1740062/--Climate-leaders-Justin-Trudeau-and-Jerry-Brown-are-both-promoters-of-oil-industry-expansion" TargetMode="External" /><Relationship Id="rId77" Type="http://schemas.openxmlformats.org/officeDocument/2006/relationships/hyperlink" Target="https://www.egyps.com/cfp" TargetMode="External" /><Relationship Id="rId78" Type="http://schemas.openxmlformats.org/officeDocument/2006/relationships/hyperlink" Target="https://pilotonline.com/opinion/columnist/guest/article_cad9deba-921c-11e9-ba4e-9f2e68077783.html?utm_source=tw&amp;utm_medium=tweet&amp;utm_campaign=AFOCS" TargetMode="External" /><Relationship Id="rId79" Type="http://schemas.openxmlformats.org/officeDocument/2006/relationships/hyperlink" Target="https://www.nrdc.org/where-do-your-elected-officials-stand-on-offshore-drilling?utm_source=tw&amp;utm_medium=tweet&amp;utm_campaign=AFOCS" TargetMode="External" /><Relationship Id="rId80" Type="http://schemas.openxmlformats.org/officeDocument/2006/relationships/hyperlink" Target="https://lnkd.in/epwV2pz" TargetMode="External" /><Relationship Id="rId81" Type="http://schemas.openxmlformats.org/officeDocument/2006/relationships/hyperlink" Target="https://pbs.twimg.com/media/D5lpPg8XsAUdtnY.png" TargetMode="External" /><Relationship Id="rId82" Type="http://schemas.openxmlformats.org/officeDocument/2006/relationships/hyperlink" Target="https://pbs.twimg.com/media/D8uHzGfWwAAWX2b.jpg" TargetMode="External" /><Relationship Id="rId83" Type="http://schemas.openxmlformats.org/officeDocument/2006/relationships/hyperlink" Target="https://pbs.twimg.com/media/D8uMNz4WsAIBREP.jpg" TargetMode="External" /><Relationship Id="rId84" Type="http://schemas.openxmlformats.org/officeDocument/2006/relationships/hyperlink" Target="https://pbs.twimg.com/media/D6nk55xWwAIw1M-.jpg" TargetMode="External" /><Relationship Id="rId85" Type="http://schemas.openxmlformats.org/officeDocument/2006/relationships/hyperlink" Target="https://pbs.twimg.com/media/D8xOuXfXUAAhtaN.png" TargetMode="External" /><Relationship Id="rId86" Type="http://schemas.openxmlformats.org/officeDocument/2006/relationships/hyperlink" Target="https://pbs.twimg.com/media/D8zJSlXXYAAYEx2.jpg" TargetMode="External" /><Relationship Id="rId87" Type="http://schemas.openxmlformats.org/officeDocument/2006/relationships/hyperlink" Target="https://pbs.twimg.com/media/D85v2KUWkAAmXnt.jpg" TargetMode="External" /><Relationship Id="rId88" Type="http://schemas.openxmlformats.org/officeDocument/2006/relationships/hyperlink" Target="https://pbs.twimg.com/media/D8x4LCwXsAA5Bh-.jpg" TargetMode="External" /><Relationship Id="rId89" Type="http://schemas.openxmlformats.org/officeDocument/2006/relationships/hyperlink" Target="https://pbs.twimg.com/media/D9FNDRrXkAEBY8p.jpg" TargetMode="External" /><Relationship Id="rId90" Type="http://schemas.openxmlformats.org/officeDocument/2006/relationships/hyperlink" Target="https://pbs.twimg.com/media/D9NK6f4XkAIISEM.jpg" TargetMode="External" /><Relationship Id="rId91" Type="http://schemas.openxmlformats.org/officeDocument/2006/relationships/hyperlink" Target="https://pbs.twimg.com/media/D9Qhf1vXsAY2yvw.jpg" TargetMode="External" /><Relationship Id="rId92" Type="http://schemas.openxmlformats.org/officeDocument/2006/relationships/hyperlink" Target="https://pbs.twimg.com/media/D9SjSqRWsAsUgEU.jpg" TargetMode="External" /><Relationship Id="rId93" Type="http://schemas.openxmlformats.org/officeDocument/2006/relationships/hyperlink" Target="https://pbs.twimg.com/media/D9XtNJkWkAE4tS-.jpg" TargetMode="External" /><Relationship Id="rId94" Type="http://schemas.openxmlformats.org/officeDocument/2006/relationships/hyperlink" Target="https://pbs.twimg.com/media/D9dlvKMXkAY6tLL.jpg" TargetMode="External" /><Relationship Id="rId95" Type="http://schemas.openxmlformats.org/officeDocument/2006/relationships/hyperlink" Target="https://pbs.twimg.com/media/D9bIQJgW4AEMhJc.jpg" TargetMode="External" /><Relationship Id="rId96" Type="http://schemas.openxmlformats.org/officeDocument/2006/relationships/hyperlink" Target="https://pbs.twimg.com/media/D9ck9JGWkAUyHXf.jpg" TargetMode="External" /><Relationship Id="rId97" Type="http://schemas.openxmlformats.org/officeDocument/2006/relationships/hyperlink" Target="https://pbs.twimg.com/media/D9hNW1UWsAM6iNu.jpg" TargetMode="External" /><Relationship Id="rId98" Type="http://schemas.openxmlformats.org/officeDocument/2006/relationships/hyperlink" Target="https://pbs.twimg.com/media/D8yVnZkWwAIERJh.jpg" TargetMode="External" /><Relationship Id="rId99" Type="http://schemas.openxmlformats.org/officeDocument/2006/relationships/hyperlink" Target="https://pbs.twimg.com/media/D9BwUufUcAAixAy.jpg" TargetMode="External" /><Relationship Id="rId100" Type="http://schemas.openxmlformats.org/officeDocument/2006/relationships/hyperlink" Target="https://pbs.twimg.com/media/D9gmxV1UwAANYM0.jpg" TargetMode="External" /><Relationship Id="rId101" Type="http://schemas.openxmlformats.org/officeDocument/2006/relationships/hyperlink" Target="https://pbs.twimg.com/media/D9l7AsGVAAEDAmt.jpg" TargetMode="External" /><Relationship Id="rId102" Type="http://schemas.openxmlformats.org/officeDocument/2006/relationships/hyperlink" Target="https://pbs.twimg.com/media/D8KBRx5XsAEorbf.jpg" TargetMode="External" /><Relationship Id="rId103" Type="http://schemas.openxmlformats.org/officeDocument/2006/relationships/hyperlink" Target="https://pbs.twimg.com/media/D9l3bpDX4AAyUBl.jpg" TargetMode="External" /><Relationship Id="rId104" Type="http://schemas.openxmlformats.org/officeDocument/2006/relationships/hyperlink" Target="https://pbs.twimg.com/media/D9neQmYU0AAhIas.jpg" TargetMode="External" /><Relationship Id="rId105" Type="http://schemas.openxmlformats.org/officeDocument/2006/relationships/hyperlink" Target="https://pbs.twimg.com/media/D9rIhElWsAAUCw4.jpg" TargetMode="External" /><Relationship Id="rId106" Type="http://schemas.openxmlformats.org/officeDocument/2006/relationships/hyperlink" Target="https://pbs.twimg.com/media/D9fOiCYUIAAvcnw.jpg" TargetMode="External" /><Relationship Id="rId107" Type="http://schemas.openxmlformats.org/officeDocument/2006/relationships/hyperlink" Target="https://pbs.twimg.com/media/DwbR8TQUwAIh9Bz.jpg" TargetMode="External" /><Relationship Id="rId108" Type="http://schemas.openxmlformats.org/officeDocument/2006/relationships/hyperlink" Target="https://pbs.twimg.com/media/D9nEAN-VAAA0pYZ.jpg" TargetMode="External" /><Relationship Id="rId109" Type="http://schemas.openxmlformats.org/officeDocument/2006/relationships/hyperlink" Target="https://pbs.twimg.com/media/D9nEeCGUEAALUc0.jpg" TargetMode="External" /><Relationship Id="rId110" Type="http://schemas.openxmlformats.org/officeDocument/2006/relationships/hyperlink" Target="https://pbs.twimg.com/media/D9ddLEpU8AAEp-E.jpg" TargetMode="External" /><Relationship Id="rId111" Type="http://schemas.openxmlformats.org/officeDocument/2006/relationships/hyperlink" Target="https://pbs.twimg.com/media/D9p6-S0VAAAVOgw.jpg" TargetMode="External" /><Relationship Id="rId112" Type="http://schemas.openxmlformats.org/officeDocument/2006/relationships/hyperlink" Target="https://pbs.twimg.com/media/D9vi9MMXUAECk9y.jpg" TargetMode="External" /><Relationship Id="rId113" Type="http://schemas.openxmlformats.org/officeDocument/2006/relationships/hyperlink" Target="https://pbs.twimg.com/media/D5lpPg8XsAUdtnY.png" TargetMode="External" /><Relationship Id="rId114" Type="http://schemas.openxmlformats.org/officeDocument/2006/relationships/hyperlink" Target="http://pbs.twimg.com/profile_images/1099948116332007424/AheNENyh_normal.png" TargetMode="External" /><Relationship Id="rId115" Type="http://schemas.openxmlformats.org/officeDocument/2006/relationships/hyperlink" Target="http://pbs.twimg.com/profile_images/1064623106420023296/HVjQsljc_normal.jpg" TargetMode="External" /><Relationship Id="rId116" Type="http://schemas.openxmlformats.org/officeDocument/2006/relationships/hyperlink" Target="https://pbs.twimg.com/media/D8uHzGfWwAAWX2b.jpg" TargetMode="External" /><Relationship Id="rId117" Type="http://schemas.openxmlformats.org/officeDocument/2006/relationships/hyperlink" Target="http://pbs.twimg.com/profile_images/1067487655674425346/UPp8Xo6d_normal.jpg" TargetMode="External" /><Relationship Id="rId118" Type="http://schemas.openxmlformats.org/officeDocument/2006/relationships/hyperlink" Target="https://pbs.twimg.com/media/D8uMNz4WsAIBREP.jpg" TargetMode="External" /><Relationship Id="rId119" Type="http://schemas.openxmlformats.org/officeDocument/2006/relationships/hyperlink" Target="http://pbs.twimg.com/profile_images/520131402923114497/TcyR6RHI_normal.png" TargetMode="External" /><Relationship Id="rId120" Type="http://schemas.openxmlformats.org/officeDocument/2006/relationships/hyperlink" Target="http://pbs.twimg.com/profile_images/1112315007793094656/uQ1i1cHx_normal.jpg" TargetMode="External" /><Relationship Id="rId121" Type="http://schemas.openxmlformats.org/officeDocument/2006/relationships/hyperlink" Target="http://pbs.twimg.com/profile_images/1213890179/100_4578_normal.JPG" TargetMode="External" /><Relationship Id="rId122" Type="http://schemas.openxmlformats.org/officeDocument/2006/relationships/hyperlink" Target="http://pbs.twimg.com/profile_images/1097245466918612992/z9XjNQWZ_normal.jpg" TargetMode="External" /><Relationship Id="rId123" Type="http://schemas.openxmlformats.org/officeDocument/2006/relationships/hyperlink" Target="http://pbs.twimg.com/profile_images/2486591340/rzoz5up6z9qvhvr43gks_normal.jpeg" TargetMode="External" /><Relationship Id="rId124" Type="http://schemas.openxmlformats.org/officeDocument/2006/relationships/hyperlink" Target="http://pbs.twimg.com/profile_images/1089616824289935360/YoEjXRR4_normal.jpg" TargetMode="External" /><Relationship Id="rId125" Type="http://schemas.openxmlformats.org/officeDocument/2006/relationships/hyperlink" Target="http://pbs.twimg.com/profile_images/1003997150550855680/v1lp5h4o_normal.jpg" TargetMode="External" /><Relationship Id="rId126" Type="http://schemas.openxmlformats.org/officeDocument/2006/relationships/hyperlink" Target="http://pbs.twimg.com/profile_images/474858073824043008/L0mTsV6K_normal.jpeg" TargetMode="External" /><Relationship Id="rId127" Type="http://schemas.openxmlformats.org/officeDocument/2006/relationships/hyperlink" Target="http://pbs.twimg.com/profile_images/1107679342845456384/lJ-98xF2_normal.png" TargetMode="External" /><Relationship Id="rId128" Type="http://schemas.openxmlformats.org/officeDocument/2006/relationships/hyperlink" Target="http://pbs.twimg.com/profile_images/974712320537649152/G-pw2hz5_normal.jpg" TargetMode="External" /><Relationship Id="rId129" Type="http://schemas.openxmlformats.org/officeDocument/2006/relationships/hyperlink" Target="http://pbs.twimg.com/profile_images/1100803616649162753/JZGt4o2A_normal.png" TargetMode="External" /><Relationship Id="rId130" Type="http://schemas.openxmlformats.org/officeDocument/2006/relationships/hyperlink" Target="http://pbs.twimg.com/profile_images/819219582976135168/xNtOPsAz_normal.jpg" TargetMode="External" /><Relationship Id="rId131" Type="http://schemas.openxmlformats.org/officeDocument/2006/relationships/hyperlink" Target="http://pbs.twimg.com/profile_images/819288505218199554/SytQBVHz_normal.jpg" TargetMode="External" /><Relationship Id="rId132" Type="http://schemas.openxmlformats.org/officeDocument/2006/relationships/hyperlink" Target="http://pbs.twimg.com/profile_images/988589186742738944/ZTNHSH--_normal.jpg" TargetMode="External" /><Relationship Id="rId133" Type="http://schemas.openxmlformats.org/officeDocument/2006/relationships/hyperlink" Target="https://pbs.twimg.com/media/D6nk55xWwAIw1M-.jpg" TargetMode="External" /><Relationship Id="rId134" Type="http://schemas.openxmlformats.org/officeDocument/2006/relationships/hyperlink" Target="http://pbs.twimg.com/profile_images/583760121043361792/_WCYWp28_normal.png" TargetMode="External" /><Relationship Id="rId135" Type="http://schemas.openxmlformats.org/officeDocument/2006/relationships/hyperlink" Target="http://pbs.twimg.com/profile_images/923218232626044929/PJKe1Ynp_normal.jpg" TargetMode="External" /><Relationship Id="rId136" Type="http://schemas.openxmlformats.org/officeDocument/2006/relationships/hyperlink" Target="http://pbs.twimg.com/profile_images/1001495083466838017/r81uT-Ac_normal.jpg" TargetMode="External" /><Relationship Id="rId137" Type="http://schemas.openxmlformats.org/officeDocument/2006/relationships/hyperlink" Target="http://pbs.twimg.com/profile_images/1001495083466838017/r81uT-Ac_normal.jpg" TargetMode="External" /><Relationship Id="rId138" Type="http://schemas.openxmlformats.org/officeDocument/2006/relationships/hyperlink" Target="http://pbs.twimg.com/profile_images/1064845608085798913/8orJwLgA_normal.jpg" TargetMode="External" /><Relationship Id="rId139" Type="http://schemas.openxmlformats.org/officeDocument/2006/relationships/hyperlink" Target="https://pbs.twimg.com/media/D8xOuXfXUAAhtaN.png" TargetMode="External" /><Relationship Id="rId140" Type="http://schemas.openxmlformats.org/officeDocument/2006/relationships/hyperlink" Target="https://pbs.twimg.com/media/D8zJSlXXYAAYEx2.jpg" TargetMode="External" /><Relationship Id="rId141" Type="http://schemas.openxmlformats.org/officeDocument/2006/relationships/hyperlink" Target="http://pbs.twimg.com/profile_images/1036492706640474112/BXWKIGhg_normal.jpg" TargetMode="External" /><Relationship Id="rId142" Type="http://schemas.openxmlformats.org/officeDocument/2006/relationships/hyperlink" Target="http://pbs.twimg.com/profile_images/1143421020726026240/_dSQ-AQe_normal.jpg" TargetMode="External" /><Relationship Id="rId143" Type="http://schemas.openxmlformats.org/officeDocument/2006/relationships/hyperlink" Target="http://pbs.twimg.com/profile_images/1012023812756406273/qfqTMULn_normal.jpg" TargetMode="External" /><Relationship Id="rId144" Type="http://schemas.openxmlformats.org/officeDocument/2006/relationships/hyperlink" Target="http://pbs.twimg.com/profile_images/1044755172143104000/oRbW99t3_normal.jpg" TargetMode="External" /><Relationship Id="rId145" Type="http://schemas.openxmlformats.org/officeDocument/2006/relationships/hyperlink" Target="http://pbs.twimg.com/profile_images/1560299985/Portrait_of_Actress_Jeanne_Samary_1877_Renoir_normal.jpg" TargetMode="External" /><Relationship Id="rId146" Type="http://schemas.openxmlformats.org/officeDocument/2006/relationships/hyperlink" Target="http://pbs.twimg.com/profile_images/988844202917285891/TjHV0yJU_normal.jpg" TargetMode="External" /><Relationship Id="rId147" Type="http://schemas.openxmlformats.org/officeDocument/2006/relationships/hyperlink" Target="http://pbs.twimg.com/profile_images/1050378915880062977/_B6M6Fwt_normal.jpg" TargetMode="External" /><Relationship Id="rId148" Type="http://schemas.openxmlformats.org/officeDocument/2006/relationships/hyperlink" Target="http://pbs.twimg.com/profile_images/505730164286697473/cSQlBKL2_normal.jpeg" TargetMode="External" /><Relationship Id="rId149" Type="http://schemas.openxmlformats.org/officeDocument/2006/relationships/hyperlink" Target="http://pbs.twimg.com/profile_images/1080341111648878592/FWRHPmYt_normal.jpg" TargetMode="External" /><Relationship Id="rId150" Type="http://schemas.openxmlformats.org/officeDocument/2006/relationships/hyperlink" Target="https://pbs.twimg.com/media/D85v2KUWkAAmXnt.jpg" TargetMode="External" /><Relationship Id="rId151" Type="http://schemas.openxmlformats.org/officeDocument/2006/relationships/hyperlink" Target="http://pbs.twimg.com/profile_images/1142316455955959808/L-keg1ji_normal.png" TargetMode="External" /><Relationship Id="rId152" Type="http://schemas.openxmlformats.org/officeDocument/2006/relationships/hyperlink" Target="http://pbs.twimg.com/profile_images/1026377172104237056/vwjvF3qI_normal.jpg" TargetMode="External" /><Relationship Id="rId153" Type="http://schemas.openxmlformats.org/officeDocument/2006/relationships/hyperlink" Target="http://pbs.twimg.com/profile_images/1141319630524506112/Yvf027yS_normal.png" TargetMode="External" /><Relationship Id="rId154" Type="http://schemas.openxmlformats.org/officeDocument/2006/relationships/hyperlink" Target="http://abs.twimg.com/sticky/default_profile_images/default_profile_normal.png" TargetMode="External" /><Relationship Id="rId155" Type="http://schemas.openxmlformats.org/officeDocument/2006/relationships/hyperlink" Target="http://pbs.twimg.com/profile_images/1075093493595410432/hS579RCi_normal.jpg" TargetMode="External" /><Relationship Id="rId156" Type="http://schemas.openxmlformats.org/officeDocument/2006/relationships/hyperlink" Target="http://pbs.twimg.com/profile_images/967942406229430272/hmB2Ud0L_normal.jpg" TargetMode="External" /><Relationship Id="rId157" Type="http://schemas.openxmlformats.org/officeDocument/2006/relationships/hyperlink" Target="http://pbs.twimg.com/profile_images/999992732574732288/lhKgG8zq_normal.jpg" TargetMode="External" /><Relationship Id="rId158" Type="http://schemas.openxmlformats.org/officeDocument/2006/relationships/hyperlink" Target="http://pbs.twimg.com/profile_images/1050025879613648896/ATNntfAS_normal.jpg" TargetMode="External" /><Relationship Id="rId159" Type="http://schemas.openxmlformats.org/officeDocument/2006/relationships/hyperlink" Target="http://pbs.twimg.com/profile_images/996532834520174592/R0makGIi_normal.jpg" TargetMode="External" /><Relationship Id="rId160" Type="http://schemas.openxmlformats.org/officeDocument/2006/relationships/hyperlink" Target="https://pbs.twimg.com/media/D8x4LCwXsAA5Bh-.jpg" TargetMode="External" /><Relationship Id="rId161" Type="http://schemas.openxmlformats.org/officeDocument/2006/relationships/hyperlink" Target="https://pbs.twimg.com/media/D9FNDRrXkAEBY8p.jpg" TargetMode="External" /><Relationship Id="rId162" Type="http://schemas.openxmlformats.org/officeDocument/2006/relationships/hyperlink" Target="http://pbs.twimg.com/profile_images/1076054771373502464/_7_esilY_normal.jpg" TargetMode="External" /><Relationship Id="rId163" Type="http://schemas.openxmlformats.org/officeDocument/2006/relationships/hyperlink" Target="http://pbs.twimg.com/profile_images/1131342106256187394/1cmxZBI__normal.jpg" TargetMode="External" /><Relationship Id="rId164" Type="http://schemas.openxmlformats.org/officeDocument/2006/relationships/hyperlink" Target="http://pbs.twimg.com/profile_images/1108021730591821824/xlPe3vnL_normal.jpg" TargetMode="External" /><Relationship Id="rId165" Type="http://schemas.openxmlformats.org/officeDocument/2006/relationships/hyperlink" Target="http://pbs.twimg.com/profile_images/1108021730591821824/xlPe3vnL_normal.jpg" TargetMode="External" /><Relationship Id="rId166" Type="http://schemas.openxmlformats.org/officeDocument/2006/relationships/hyperlink" Target="http://pbs.twimg.com/profile_images/1108021730591821824/xlPe3vnL_normal.jpg" TargetMode="External" /><Relationship Id="rId167" Type="http://schemas.openxmlformats.org/officeDocument/2006/relationships/hyperlink" Target="http://pbs.twimg.com/profile_images/1108021730591821824/xlPe3vnL_normal.jpg" TargetMode="External" /><Relationship Id="rId168" Type="http://schemas.openxmlformats.org/officeDocument/2006/relationships/hyperlink" Target="http://pbs.twimg.com/profile_images/1108021730591821824/xlPe3vnL_normal.jpg" TargetMode="External" /><Relationship Id="rId169" Type="http://schemas.openxmlformats.org/officeDocument/2006/relationships/hyperlink" Target="https://pbs.twimg.com/media/D9NK6f4XkAIISEM.jpg" TargetMode="External" /><Relationship Id="rId170" Type="http://schemas.openxmlformats.org/officeDocument/2006/relationships/hyperlink" Target="http://pbs.twimg.com/profile_images/955235376364273664/HgXXFu-0_normal.jpg" TargetMode="External" /><Relationship Id="rId171" Type="http://schemas.openxmlformats.org/officeDocument/2006/relationships/hyperlink" Target="http://pbs.twimg.com/profile_images/730720805688987650/kgcGFb_x_normal.jpg" TargetMode="External" /><Relationship Id="rId172" Type="http://schemas.openxmlformats.org/officeDocument/2006/relationships/hyperlink" Target="https://pbs.twimg.com/media/D9Qhf1vXsAY2yvw.jpg" TargetMode="External" /><Relationship Id="rId173" Type="http://schemas.openxmlformats.org/officeDocument/2006/relationships/hyperlink" Target="https://pbs.twimg.com/media/D9SjSqRWsAsUgEU.jpg" TargetMode="External" /><Relationship Id="rId174" Type="http://schemas.openxmlformats.org/officeDocument/2006/relationships/hyperlink" Target="http://pbs.twimg.com/profile_images/663002244988731396/WibhK3QN_normal.jpg" TargetMode="External" /><Relationship Id="rId175" Type="http://schemas.openxmlformats.org/officeDocument/2006/relationships/hyperlink" Target="http://pbs.twimg.com/profile_images/1135002754601160705/NwU6_RtC_normal.jpg" TargetMode="External" /><Relationship Id="rId176" Type="http://schemas.openxmlformats.org/officeDocument/2006/relationships/hyperlink" Target="http://pbs.twimg.com/profile_images/1131323837956657153/0ABUdf_w_normal.jpg" TargetMode="External" /><Relationship Id="rId177" Type="http://schemas.openxmlformats.org/officeDocument/2006/relationships/hyperlink" Target="https://pbs.twimg.com/media/D9XtNJkWkAE4tS-.jpg" TargetMode="External" /><Relationship Id="rId178" Type="http://schemas.openxmlformats.org/officeDocument/2006/relationships/hyperlink" Target="http://pbs.twimg.com/profile_images/1092113397204713472/ngWYChj__normal.jpg" TargetMode="External" /><Relationship Id="rId179" Type="http://schemas.openxmlformats.org/officeDocument/2006/relationships/hyperlink" Target="http://pbs.twimg.com/profile_images/996767066509033473/dl40Jxcm_normal.jpg" TargetMode="External" /><Relationship Id="rId180" Type="http://schemas.openxmlformats.org/officeDocument/2006/relationships/hyperlink" Target="http://abs.twimg.com/sticky/default_profile_images/default_profile_normal.png" TargetMode="External" /><Relationship Id="rId181" Type="http://schemas.openxmlformats.org/officeDocument/2006/relationships/hyperlink" Target="http://pbs.twimg.com/profile_images/776249184785604608/OugBYEvC_normal.jpg" TargetMode="External" /><Relationship Id="rId182" Type="http://schemas.openxmlformats.org/officeDocument/2006/relationships/hyperlink" Target="http://pbs.twimg.com/profile_images/934170907697917952/ksB9X__p_normal.jpg" TargetMode="External" /><Relationship Id="rId183" Type="http://schemas.openxmlformats.org/officeDocument/2006/relationships/hyperlink" Target="http://pbs.twimg.com/profile_images/871521500892864514/LztNJw3u_normal.jpg" TargetMode="External" /><Relationship Id="rId184" Type="http://schemas.openxmlformats.org/officeDocument/2006/relationships/hyperlink" Target="http://pbs.twimg.com/profile_images/1107052514078121985/vmjW9CiZ_normal.jpg" TargetMode="External" /><Relationship Id="rId185" Type="http://schemas.openxmlformats.org/officeDocument/2006/relationships/hyperlink" Target="http://pbs.twimg.com/profile_images/1071969365971623936/Eq9ub3x6_normal.jpg" TargetMode="External" /><Relationship Id="rId186" Type="http://schemas.openxmlformats.org/officeDocument/2006/relationships/hyperlink" Target="https://pbs.twimg.com/media/D9dlvKMXkAY6tLL.jpg" TargetMode="External" /><Relationship Id="rId187" Type="http://schemas.openxmlformats.org/officeDocument/2006/relationships/hyperlink" Target="http://pbs.twimg.com/profile_images/1073285439975448576/UciML71Z_normal.jpg" TargetMode="External" /><Relationship Id="rId188" Type="http://schemas.openxmlformats.org/officeDocument/2006/relationships/hyperlink" Target="http://pbs.twimg.com/profile_images/640080595771650048/LwcAZQ97_normal.jpg" TargetMode="External" /><Relationship Id="rId189" Type="http://schemas.openxmlformats.org/officeDocument/2006/relationships/hyperlink" Target="http://pbs.twimg.com/profile_images/917869485331066880/6wHKyYIR_normal.jpg" TargetMode="External" /><Relationship Id="rId190" Type="http://schemas.openxmlformats.org/officeDocument/2006/relationships/hyperlink" Target="https://pbs.twimg.com/media/D9bIQJgW4AEMhJc.jpg" TargetMode="External" /><Relationship Id="rId191" Type="http://schemas.openxmlformats.org/officeDocument/2006/relationships/hyperlink" Target="https://pbs.twimg.com/media/D9ck9JGWkAUyHXf.jpg" TargetMode="External" /><Relationship Id="rId192" Type="http://schemas.openxmlformats.org/officeDocument/2006/relationships/hyperlink" Target="https://pbs.twimg.com/media/D9hNW1UWsAM6iNu.jpg" TargetMode="External" /><Relationship Id="rId193" Type="http://schemas.openxmlformats.org/officeDocument/2006/relationships/hyperlink" Target="http://pbs.twimg.com/profile_images/512527814394785792/MQJ46cVq_normal.jpeg" TargetMode="External" /><Relationship Id="rId194" Type="http://schemas.openxmlformats.org/officeDocument/2006/relationships/hyperlink" Target="http://pbs.twimg.com/profile_images/822379248056795139/s1sqOXyr_normal.jpg" TargetMode="External" /><Relationship Id="rId195" Type="http://schemas.openxmlformats.org/officeDocument/2006/relationships/hyperlink" Target="http://pbs.twimg.com/profile_images/822379248056795139/s1sqOXyr_normal.jpg" TargetMode="External" /><Relationship Id="rId196" Type="http://schemas.openxmlformats.org/officeDocument/2006/relationships/hyperlink" Target="http://pbs.twimg.com/profile_images/822379248056795139/s1sqOXyr_normal.jpg" TargetMode="External" /><Relationship Id="rId197" Type="http://schemas.openxmlformats.org/officeDocument/2006/relationships/hyperlink" Target="http://pbs.twimg.com/profile_images/822379248056795139/s1sqOXyr_normal.jpg" TargetMode="External" /><Relationship Id="rId198" Type="http://schemas.openxmlformats.org/officeDocument/2006/relationships/hyperlink" Target="http://pbs.twimg.com/profile_images/822379248056795139/s1sqOXyr_normal.jpg" TargetMode="External" /><Relationship Id="rId199" Type="http://schemas.openxmlformats.org/officeDocument/2006/relationships/hyperlink" Target="http://pbs.twimg.com/profile_images/822379248056795139/s1sqOXyr_normal.jpg" TargetMode="External" /><Relationship Id="rId200" Type="http://schemas.openxmlformats.org/officeDocument/2006/relationships/hyperlink" Target="http://pbs.twimg.com/profile_images/822379248056795139/s1sqOXyr_normal.jpg" TargetMode="External" /><Relationship Id="rId201" Type="http://schemas.openxmlformats.org/officeDocument/2006/relationships/hyperlink" Target="http://pbs.twimg.com/profile_images/822379248056795139/s1sqOXyr_normal.jpg" TargetMode="External" /><Relationship Id="rId202" Type="http://schemas.openxmlformats.org/officeDocument/2006/relationships/hyperlink" Target="http://pbs.twimg.com/profile_images/822379248056795139/s1sqOXyr_normal.jpg" TargetMode="External" /><Relationship Id="rId203" Type="http://schemas.openxmlformats.org/officeDocument/2006/relationships/hyperlink" Target="http://pbs.twimg.com/profile_images/822379248056795139/s1sqOXyr_normal.jpg" TargetMode="External" /><Relationship Id="rId204" Type="http://schemas.openxmlformats.org/officeDocument/2006/relationships/hyperlink" Target="http://pbs.twimg.com/profile_images/822379248056795139/s1sqOXyr_normal.jpg" TargetMode="External" /><Relationship Id="rId205" Type="http://schemas.openxmlformats.org/officeDocument/2006/relationships/hyperlink" Target="http://pbs.twimg.com/profile_images/822379248056795139/s1sqOXyr_normal.jpg" TargetMode="External" /><Relationship Id="rId206" Type="http://schemas.openxmlformats.org/officeDocument/2006/relationships/hyperlink" Target="http://pbs.twimg.com/profile_images/822379248056795139/s1sqOXyr_normal.jpg" TargetMode="External" /><Relationship Id="rId207" Type="http://schemas.openxmlformats.org/officeDocument/2006/relationships/hyperlink" Target="http://pbs.twimg.com/profile_images/822379248056795139/s1sqOXyr_normal.jpg" TargetMode="External" /><Relationship Id="rId208" Type="http://schemas.openxmlformats.org/officeDocument/2006/relationships/hyperlink" Target="http://pbs.twimg.com/profile_images/822379248056795139/s1sqOXyr_normal.jpg" TargetMode="External" /><Relationship Id="rId209" Type="http://schemas.openxmlformats.org/officeDocument/2006/relationships/hyperlink" Target="http://pbs.twimg.com/profile_images/822379248056795139/s1sqOXyr_normal.jpg" TargetMode="External" /><Relationship Id="rId210" Type="http://schemas.openxmlformats.org/officeDocument/2006/relationships/hyperlink" Target="http://pbs.twimg.com/profile_images/858099323254558720/dSqPtzP9_normal.jpg" TargetMode="External" /><Relationship Id="rId211" Type="http://schemas.openxmlformats.org/officeDocument/2006/relationships/hyperlink" Target="http://pbs.twimg.com/profile_images/858099323254558720/dSqPtzP9_normal.jpg" TargetMode="External" /><Relationship Id="rId212" Type="http://schemas.openxmlformats.org/officeDocument/2006/relationships/hyperlink" Target="http://pbs.twimg.com/profile_images/858099323254558720/dSqPtzP9_normal.jpg" TargetMode="External" /><Relationship Id="rId213" Type="http://schemas.openxmlformats.org/officeDocument/2006/relationships/hyperlink" Target="http://pbs.twimg.com/profile_images/1017122729357553666/KqO-IE6p_normal.jpg" TargetMode="External" /><Relationship Id="rId214" Type="http://schemas.openxmlformats.org/officeDocument/2006/relationships/hyperlink" Target="https://pbs.twimg.com/media/D8yVnZkWwAIERJh.jpg" TargetMode="External" /><Relationship Id="rId215" Type="http://schemas.openxmlformats.org/officeDocument/2006/relationships/hyperlink" Target="https://pbs.twimg.com/media/D9BwUufUcAAixAy.jpg" TargetMode="External" /><Relationship Id="rId216" Type="http://schemas.openxmlformats.org/officeDocument/2006/relationships/hyperlink" Target="http://pbs.twimg.com/profile_images/1017122729357553666/KqO-IE6p_normal.jpg" TargetMode="External" /><Relationship Id="rId217" Type="http://schemas.openxmlformats.org/officeDocument/2006/relationships/hyperlink" Target="https://pbs.twimg.com/media/D9gmxV1UwAANYM0.jpg" TargetMode="External" /><Relationship Id="rId218" Type="http://schemas.openxmlformats.org/officeDocument/2006/relationships/hyperlink" Target="https://pbs.twimg.com/media/D9l7AsGVAAEDAmt.jpg" TargetMode="External" /><Relationship Id="rId219" Type="http://schemas.openxmlformats.org/officeDocument/2006/relationships/hyperlink" Target="http://pbs.twimg.com/profile_images/592504457788657665/ba8j4HE8_normal.jpg" TargetMode="External" /><Relationship Id="rId220" Type="http://schemas.openxmlformats.org/officeDocument/2006/relationships/hyperlink" Target="http://pbs.twimg.com/profile_images/592504457788657665/ba8j4HE8_normal.jpg" TargetMode="External" /><Relationship Id="rId221" Type="http://schemas.openxmlformats.org/officeDocument/2006/relationships/hyperlink" Target="http://pbs.twimg.com/profile_images/592504457788657665/ba8j4HE8_normal.jpg" TargetMode="External" /><Relationship Id="rId222" Type="http://schemas.openxmlformats.org/officeDocument/2006/relationships/hyperlink" Target="http://pbs.twimg.com/profile_images/592504457788657665/ba8j4HE8_normal.jpg" TargetMode="External" /><Relationship Id="rId223" Type="http://schemas.openxmlformats.org/officeDocument/2006/relationships/hyperlink" Target="http://pbs.twimg.com/profile_images/592504457788657665/ba8j4HE8_normal.jpg" TargetMode="External" /><Relationship Id="rId224" Type="http://schemas.openxmlformats.org/officeDocument/2006/relationships/hyperlink" Target="http://pbs.twimg.com/profile_images/592504457788657665/ba8j4HE8_normal.jpg" TargetMode="External" /><Relationship Id="rId225" Type="http://schemas.openxmlformats.org/officeDocument/2006/relationships/hyperlink" Target="http://pbs.twimg.com/profile_images/1100845568035700737/W3Uu0gxy_normal.png" TargetMode="External" /><Relationship Id="rId226" Type="http://schemas.openxmlformats.org/officeDocument/2006/relationships/hyperlink" Target="https://pbs.twimg.com/media/D8KBRx5XsAEorbf.jpg" TargetMode="External" /><Relationship Id="rId227" Type="http://schemas.openxmlformats.org/officeDocument/2006/relationships/hyperlink" Target="https://pbs.twimg.com/media/D9l3bpDX4AAyUBl.jpg" TargetMode="External" /><Relationship Id="rId228" Type="http://schemas.openxmlformats.org/officeDocument/2006/relationships/hyperlink" Target="http://pbs.twimg.com/profile_images/916607835219341312/N3Kvjke2_normal.jpg" TargetMode="External" /><Relationship Id="rId229" Type="http://schemas.openxmlformats.org/officeDocument/2006/relationships/hyperlink" Target="https://pbs.twimg.com/media/D9neQmYU0AAhIas.jpg" TargetMode="External" /><Relationship Id="rId230" Type="http://schemas.openxmlformats.org/officeDocument/2006/relationships/hyperlink" Target="http://pbs.twimg.com/profile_images/811353360062365696/sXanaj3u_normal.jpg" TargetMode="External" /><Relationship Id="rId231" Type="http://schemas.openxmlformats.org/officeDocument/2006/relationships/hyperlink" Target="http://pbs.twimg.com/profile_images/874720780222779392/Ly7sJa9t_normal.jpg" TargetMode="External" /><Relationship Id="rId232" Type="http://schemas.openxmlformats.org/officeDocument/2006/relationships/hyperlink" Target="http://pbs.twimg.com/profile_images/878362054922391552/ueEjNnUG_normal.jpg" TargetMode="External" /><Relationship Id="rId233" Type="http://schemas.openxmlformats.org/officeDocument/2006/relationships/hyperlink" Target="http://pbs.twimg.com/profile_images/736740064244338688/b0gOXHXn_normal.jpg" TargetMode="External" /><Relationship Id="rId234" Type="http://schemas.openxmlformats.org/officeDocument/2006/relationships/hyperlink" Target="http://abs.twimg.com/sticky/default_profile_images/default_profile_normal.png" TargetMode="External" /><Relationship Id="rId235" Type="http://schemas.openxmlformats.org/officeDocument/2006/relationships/hyperlink" Target="http://abs.twimg.com/sticky/default_profile_images/default_profile_normal.png" TargetMode="External" /><Relationship Id="rId236" Type="http://schemas.openxmlformats.org/officeDocument/2006/relationships/hyperlink" Target="http://pbs.twimg.com/profile_images/1127132143778435072/GAYJhAkv_normal.jpg" TargetMode="External" /><Relationship Id="rId237" Type="http://schemas.openxmlformats.org/officeDocument/2006/relationships/hyperlink" Target="https://pbs.twimg.com/media/D9rIhElWsAAUCw4.jpg" TargetMode="External" /><Relationship Id="rId238" Type="http://schemas.openxmlformats.org/officeDocument/2006/relationships/hyperlink" Target="http://pbs.twimg.com/profile_images/378800000211546819/6070491cdceac8992856a9bf6f560a99_normal.jpeg" TargetMode="External" /><Relationship Id="rId239" Type="http://schemas.openxmlformats.org/officeDocument/2006/relationships/hyperlink" Target="http://pbs.twimg.com/profile_images/942774839688929281/z10ILesH_normal.jpg" TargetMode="External" /><Relationship Id="rId240" Type="http://schemas.openxmlformats.org/officeDocument/2006/relationships/hyperlink" Target="https://pbs.twimg.com/media/D9fOiCYUIAAvcnw.jpg" TargetMode="External" /><Relationship Id="rId241" Type="http://schemas.openxmlformats.org/officeDocument/2006/relationships/hyperlink" Target="http://pbs.twimg.com/profile_images/708329500291911680/_71LUvj8_normal.jpg" TargetMode="External" /><Relationship Id="rId242" Type="http://schemas.openxmlformats.org/officeDocument/2006/relationships/hyperlink" Target="http://pbs.twimg.com/profile_images/1080349350478307333/LxVcrT2x_normal.jpg" TargetMode="External" /><Relationship Id="rId243" Type="http://schemas.openxmlformats.org/officeDocument/2006/relationships/hyperlink" Target="https://pbs.twimg.com/media/DwbR8TQUwAIh9Bz.jpg" TargetMode="External" /><Relationship Id="rId244" Type="http://schemas.openxmlformats.org/officeDocument/2006/relationships/hyperlink" Target="http://pbs.twimg.com/profile_images/565710210614824960/_tjijrkv_normal.jpeg" TargetMode="External" /><Relationship Id="rId245" Type="http://schemas.openxmlformats.org/officeDocument/2006/relationships/hyperlink" Target="https://pbs.twimg.com/media/D9nEAN-VAAA0pYZ.jpg" TargetMode="External" /><Relationship Id="rId246" Type="http://schemas.openxmlformats.org/officeDocument/2006/relationships/hyperlink" Target="https://pbs.twimg.com/media/D9nEeCGUEAALUc0.jpg" TargetMode="External" /><Relationship Id="rId247" Type="http://schemas.openxmlformats.org/officeDocument/2006/relationships/hyperlink" Target="http://pbs.twimg.com/profile_images/589122789757456384/TkXG2qZz_normal.jpg" TargetMode="External" /><Relationship Id="rId248" Type="http://schemas.openxmlformats.org/officeDocument/2006/relationships/hyperlink" Target="http://pbs.twimg.com/profile_images/565710210614824960/_tjijrkv_normal.jpeg" TargetMode="External" /><Relationship Id="rId249" Type="http://schemas.openxmlformats.org/officeDocument/2006/relationships/hyperlink" Target="http://pbs.twimg.com/profile_images/565710210614824960/_tjijrkv_normal.jpeg" TargetMode="External" /><Relationship Id="rId250" Type="http://schemas.openxmlformats.org/officeDocument/2006/relationships/hyperlink" Target="http://pbs.twimg.com/profile_images/565710210614824960/_tjijrkv_normal.jpeg" TargetMode="External" /><Relationship Id="rId251" Type="http://schemas.openxmlformats.org/officeDocument/2006/relationships/hyperlink" Target="http://pbs.twimg.com/profile_images/565710210614824960/_tjijrkv_normal.jpeg" TargetMode="External" /><Relationship Id="rId252" Type="http://schemas.openxmlformats.org/officeDocument/2006/relationships/hyperlink" Target="http://pbs.twimg.com/profile_images/565710210614824960/_tjijrkv_normal.jpeg" TargetMode="External" /><Relationship Id="rId253" Type="http://schemas.openxmlformats.org/officeDocument/2006/relationships/hyperlink" Target="http://pbs.twimg.com/profile_images/565710210614824960/_tjijrkv_normal.jpeg" TargetMode="External" /><Relationship Id="rId254" Type="http://schemas.openxmlformats.org/officeDocument/2006/relationships/hyperlink" Target="http://pbs.twimg.com/profile_images/565710210614824960/_tjijrkv_normal.jpeg" TargetMode="External" /><Relationship Id="rId255" Type="http://schemas.openxmlformats.org/officeDocument/2006/relationships/hyperlink" Target="http://pbs.twimg.com/profile_images/565710210614824960/_tjijrkv_normal.jpeg" TargetMode="External" /><Relationship Id="rId256" Type="http://schemas.openxmlformats.org/officeDocument/2006/relationships/hyperlink" Target="https://pbs.twimg.com/media/D9ddLEpU8AAEp-E.jpg" TargetMode="External" /><Relationship Id="rId257" Type="http://schemas.openxmlformats.org/officeDocument/2006/relationships/hyperlink" Target="http://pbs.twimg.com/profile_images/565710210614824960/_tjijrkv_normal.jpeg" TargetMode="External" /><Relationship Id="rId258" Type="http://schemas.openxmlformats.org/officeDocument/2006/relationships/hyperlink" Target="http://pbs.twimg.com/profile_images/565710210614824960/_tjijrkv_normal.jpeg" TargetMode="External" /><Relationship Id="rId259" Type="http://schemas.openxmlformats.org/officeDocument/2006/relationships/hyperlink" Target="http://pbs.twimg.com/profile_images/565710210614824960/_tjijrkv_normal.jpeg" TargetMode="External" /><Relationship Id="rId260" Type="http://schemas.openxmlformats.org/officeDocument/2006/relationships/hyperlink" Target="http://pbs.twimg.com/profile_images/565710210614824960/_tjijrkv_normal.jpeg" TargetMode="External" /><Relationship Id="rId261" Type="http://schemas.openxmlformats.org/officeDocument/2006/relationships/hyperlink" Target="http://pbs.twimg.com/profile_images/565710210614824960/_tjijrkv_normal.jpeg" TargetMode="External" /><Relationship Id="rId262" Type="http://schemas.openxmlformats.org/officeDocument/2006/relationships/hyperlink" Target="http://pbs.twimg.com/profile_images/565710210614824960/_tjijrkv_normal.jpeg" TargetMode="External" /><Relationship Id="rId263" Type="http://schemas.openxmlformats.org/officeDocument/2006/relationships/hyperlink" Target="http://pbs.twimg.com/profile_images/565710210614824960/_tjijrkv_normal.jpeg" TargetMode="External" /><Relationship Id="rId264" Type="http://schemas.openxmlformats.org/officeDocument/2006/relationships/hyperlink" Target="http://pbs.twimg.com/profile_images/565710210614824960/_tjijrkv_normal.jpeg" TargetMode="External" /><Relationship Id="rId265" Type="http://schemas.openxmlformats.org/officeDocument/2006/relationships/hyperlink" Target="https://pbs.twimg.com/media/D9p6-S0VAAAVOgw.jpg" TargetMode="External" /><Relationship Id="rId266" Type="http://schemas.openxmlformats.org/officeDocument/2006/relationships/hyperlink" Target="http://pbs.twimg.com/profile_images/565710210614824960/_tjijrkv_normal.jpeg" TargetMode="External" /><Relationship Id="rId267" Type="http://schemas.openxmlformats.org/officeDocument/2006/relationships/hyperlink" Target="http://pbs.twimg.com/profile_images/565710210614824960/_tjijrkv_normal.jpeg" TargetMode="External" /><Relationship Id="rId268" Type="http://schemas.openxmlformats.org/officeDocument/2006/relationships/hyperlink" Target="http://pbs.twimg.com/profile_images/565710210614824960/_tjijrkv_normal.jpeg" TargetMode="External" /><Relationship Id="rId269" Type="http://schemas.openxmlformats.org/officeDocument/2006/relationships/hyperlink" Target="http://pbs.twimg.com/profile_images/565710210614824960/_tjijrkv_normal.jpeg" TargetMode="External" /><Relationship Id="rId270" Type="http://schemas.openxmlformats.org/officeDocument/2006/relationships/hyperlink" Target="http://pbs.twimg.com/profile_images/565710210614824960/_tjijrkv_normal.jpeg" TargetMode="External" /><Relationship Id="rId271" Type="http://schemas.openxmlformats.org/officeDocument/2006/relationships/hyperlink" Target="http://pbs.twimg.com/profile_images/565710210614824960/_tjijrkv_normal.jpeg" TargetMode="External" /><Relationship Id="rId272" Type="http://schemas.openxmlformats.org/officeDocument/2006/relationships/hyperlink" Target="http://pbs.twimg.com/profile_images/565710210614824960/_tjijrkv_normal.jpeg" TargetMode="External" /><Relationship Id="rId273" Type="http://schemas.openxmlformats.org/officeDocument/2006/relationships/hyperlink" Target="http://pbs.twimg.com/profile_images/565710210614824960/_tjijrkv_normal.jpeg" TargetMode="External" /><Relationship Id="rId274" Type="http://schemas.openxmlformats.org/officeDocument/2006/relationships/hyperlink" Target="http://pbs.twimg.com/profile_images/565710210614824960/_tjijrkv_normal.jpeg" TargetMode="External" /><Relationship Id="rId275" Type="http://schemas.openxmlformats.org/officeDocument/2006/relationships/hyperlink" Target="https://pbs.twimg.com/media/D9vi9MMXUAECk9y.jpg" TargetMode="External" /><Relationship Id="rId276" Type="http://schemas.openxmlformats.org/officeDocument/2006/relationships/hyperlink" Target="http://pbs.twimg.com/profile_images/885171092188532737/RN-Xynsf_normal.jpg" TargetMode="External" /><Relationship Id="rId277" Type="http://schemas.openxmlformats.org/officeDocument/2006/relationships/hyperlink" Target="http://pbs.twimg.com/profile_images/885171092188532737/RN-Xynsf_normal.jpg" TargetMode="External" /><Relationship Id="rId278" Type="http://schemas.openxmlformats.org/officeDocument/2006/relationships/hyperlink" Target="http://pbs.twimg.com/profile_images/645342433715183616/QFxDcgxW_normal.jpg" TargetMode="External" /><Relationship Id="rId279" Type="http://schemas.openxmlformats.org/officeDocument/2006/relationships/hyperlink" Target="https://twitter.com/#!/matdanglobal/status/1124045308915331078" TargetMode="External" /><Relationship Id="rId280" Type="http://schemas.openxmlformats.org/officeDocument/2006/relationships/hyperlink" Target="https://twitter.com/#!/mckinseyindia/status/1138038479974088705" TargetMode="External" /><Relationship Id="rId281" Type="http://schemas.openxmlformats.org/officeDocument/2006/relationships/hyperlink" Target="https://twitter.com/#!/katetracy__/status/1138115656346456065" TargetMode="External" /><Relationship Id="rId282" Type="http://schemas.openxmlformats.org/officeDocument/2006/relationships/hyperlink" Target="https://twitter.com/#!/seasave/status/1138152675651018752" TargetMode="External" /><Relationship Id="rId283" Type="http://schemas.openxmlformats.org/officeDocument/2006/relationships/hyperlink" Target="https://twitter.com/#!/donnawhitbread/status/1138155876555137028" TargetMode="External" /><Relationship Id="rId284" Type="http://schemas.openxmlformats.org/officeDocument/2006/relationships/hyperlink" Target="https://twitter.com/#!/teleacoustics/status/1138158359423700997" TargetMode="External" /><Relationship Id="rId285" Type="http://schemas.openxmlformats.org/officeDocument/2006/relationships/hyperlink" Target="https://twitter.com/#!/caroljd1964/status/1138320791362080768" TargetMode="External" /><Relationship Id="rId286" Type="http://schemas.openxmlformats.org/officeDocument/2006/relationships/hyperlink" Target="https://twitter.com/#!/love_leitrim/status/1138372931686477826" TargetMode="External" /><Relationship Id="rId287" Type="http://schemas.openxmlformats.org/officeDocument/2006/relationships/hyperlink" Target="https://twitter.com/#!/majorcafan/status/1138373065077874689" TargetMode="External" /><Relationship Id="rId288" Type="http://schemas.openxmlformats.org/officeDocument/2006/relationships/hyperlink" Target="https://twitter.com/#!/millennium_boy1/status/1138375424424235008" TargetMode="External" /><Relationship Id="rId289" Type="http://schemas.openxmlformats.org/officeDocument/2006/relationships/hyperlink" Target="https://twitter.com/#!/thriftbee/status/1138382564283047936" TargetMode="External" /><Relationship Id="rId290" Type="http://schemas.openxmlformats.org/officeDocument/2006/relationships/hyperlink" Target="https://twitter.com/#!/younggreens/status/1138386464700620801" TargetMode="External" /><Relationship Id="rId291" Type="http://schemas.openxmlformats.org/officeDocument/2006/relationships/hyperlink" Target="https://twitter.com/#!/davewalshphoto/status/1138392332481564672" TargetMode="External" /><Relationship Id="rId292" Type="http://schemas.openxmlformats.org/officeDocument/2006/relationships/hyperlink" Target="https://twitter.com/#!/eamonderry/status/1138396102816927744" TargetMode="External" /><Relationship Id="rId293" Type="http://schemas.openxmlformats.org/officeDocument/2006/relationships/hyperlink" Target="https://twitter.com/#!/ecoclare/status/1138401982249623552" TargetMode="External" /><Relationship Id="rId294" Type="http://schemas.openxmlformats.org/officeDocument/2006/relationships/hyperlink" Target="https://twitter.com/#!/ginosocialist/status/1138407163221725185" TargetMode="External" /><Relationship Id="rId295" Type="http://schemas.openxmlformats.org/officeDocument/2006/relationships/hyperlink" Target="https://twitter.com/#!/pbp_gillian/status/1138407927025475585" TargetMode="External" /><Relationship Id="rId296" Type="http://schemas.openxmlformats.org/officeDocument/2006/relationships/hyperlink" Target="https://twitter.com/#!/danny_dullea/status/1138432911324188674" TargetMode="External" /><Relationship Id="rId297" Type="http://schemas.openxmlformats.org/officeDocument/2006/relationships/hyperlink" Target="https://twitter.com/#!/megkuster/status/1138441178972590080" TargetMode="External" /><Relationship Id="rId298" Type="http://schemas.openxmlformats.org/officeDocument/2006/relationships/hyperlink" Target="https://twitter.com/#!/marcineiaoliver/status/1138452565924950016" TargetMode="External" /><Relationship Id="rId299" Type="http://schemas.openxmlformats.org/officeDocument/2006/relationships/hyperlink" Target="https://twitter.com/#!/ourocean/status/1128684867263315969" TargetMode="External" /><Relationship Id="rId300" Type="http://schemas.openxmlformats.org/officeDocument/2006/relationships/hyperlink" Target="https://twitter.com/#!/path2positive/status/1138455747245871104" TargetMode="External" /><Relationship Id="rId301" Type="http://schemas.openxmlformats.org/officeDocument/2006/relationships/hyperlink" Target="https://twitter.com/#!/greentoneenviro/status/1138493136915849225" TargetMode="External" /><Relationship Id="rId302" Type="http://schemas.openxmlformats.org/officeDocument/2006/relationships/hyperlink" Target="https://twitter.com/#!/pb4p/status/1138372429775036418" TargetMode="External" /><Relationship Id="rId303" Type="http://schemas.openxmlformats.org/officeDocument/2006/relationships/hyperlink" Target="https://twitter.com/#!/pb4p/status/1138510893812203525" TargetMode="External" /><Relationship Id="rId304" Type="http://schemas.openxmlformats.org/officeDocument/2006/relationships/hyperlink" Target="https://twitter.com/#!/scc_ireland/status/1138512245430902784" TargetMode="External" /><Relationship Id="rId305" Type="http://schemas.openxmlformats.org/officeDocument/2006/relationships/hyperlink" Target="https://twitter.com/#!/nhnaireland/status/1138371466599251969" TargetMode="External" /><Relationship Id="rId306" Type="http://schemas.openxmlformats.org/officeDocument/2006/relationships/hyperlink" Target="https://twitter.com/#!/nhnaireland/status/1138506182946185216" TargetMode="External" /><Relationship Id="rId307" Type="http://schemas.openxmlformats.org/officeDocument/2006/relationships/hyperlink" Target="https://twitter.com/#!/seriousclits/status/1138533577388371971" TargetMode="External" /><Relationship Id="rId308" Type="http://schemas.openxmlformats.org/officeDocument/2006/relationships/hyperlink" Target="https://twitter.com/#!/jgrandausa/status/1138553891908411393" TargetMode="External" /><Relationship Id="rId309" Type="http://schemas.openxmlformats.org/officeDocument/2006/relationships/hyperlink" Target="https://twitter.com/#!/sdmexicoexpo/status/1138556135076708352" TargetMode="External" /><Relationship Id="rId310" Type="http://schemas.openxmlformats.org/officeDocument/2006/relationships/hyperlink" Target="https://twitter.com/#!/cisnerosardura/status/1138599007134113792" TargetMode="External" /><Relationship Id="rId311" Type="http://schemas.openxmlformats.org/officeDocument/2006/relationships/hyperlink" Target="https://twitter.com/#!/desderamona/status/876646994818850818" TargetMode="External" /><Relationship Id="rId312" Type="http://schemas.openxmlformats.org/officeDocument/2006/relationships/hyperlink" Target="https://twitter.com/#!/mickeefl/status/1138855731116085254" TargetMode="External" /><Relationship Id="rId313" Type="http://schemas.openxmlformats.org/officeDocument/2006/relationships/hyperlink" Target="https://twitter.com/#!/goodlorde/status/1138922010980036608" TargetMode="External" /><Relationship Id="rId314" Type="http://schemas.openxmlformats.org/officeDocument/2006/relationships/hyperlink" Target="https://twitter.com/#!/adams_alex101/status/1138928571005714433" TargetMode="External" /><Relationship Id="rId315" Type="http://schemas.openxmlformats.org/officeDocument/2006/relationships/hyperlink" Target="https://twitter.com/#!/jonbearca/status/1138928942994190336" TargetMode="External" /><Relationship Id="rId316" Type="http://schemas.openxmlformats.org/officeDocument/2006/relationships/hyperlink" Target="https://twitter.com/#!/marilucflores/status/1138970737157578752" TargetMode="External" /><Relationship Id="rId317" Type="http://schemas.openxmlformats.org/officeDocument/2006/relationships/hyperlink" Target="https://twitter.com/#!/mckinsey/status/1137796504754753541" TargetMode="External" /><Relationship Id="rId318" Type="http://schemas.openxmlformats.org/officeDocument/2006/relationships/hyperlink" Target="https://twitter.com/#!/abbwana/status/1139030515321884672" TargetMode="External" /><Relationship Id="rId319" Type="http://schemas.openxmlformats.org/officeDocument/2006/relationships/hyperlink" Target="https://twitter.com/#!/elisabeast/status/1139306215874449410" TargetMode="External" /><Relationship Id="rId320" Type="http://schemas.openxmlformats.org/officeDocument/2006/relationships/hyperlink" Target="https://twitter.com/#!/mahonebaymyers/status/1139312729037135873" TargetMode="External" /><Relationship Id="rId321" Type="http://schemas.openxmlformats.org/officeDocument/2006/relationships/hyperlink" Target="https://twitter.com/#!/leomckayjr/status/1139481558971244544" TargetMode="External" /><Relationship Id="rId322" Type="http://schemas.openxmlformats.org/officeDocument/2006/relationships/hyperlink" Target="https://twitter.com/#!/murrant_fred/status/1139562822663376896" TargetMode="External" /><Relationship Id="rId323" Type="http://schemas.openxmlformats.org/officeDocument/2006/relationships/hyperlink" Target="https://twitter.com/#!/aquaterraenergy/status/1139523574706900993" TargetMode="External" /><Relationship Id="rId324" Type="http://schemas.openxmlformats.org/officeDocument/2006/relationships/hyperlink" Target="https://twitter.com/#!/craigmain73/status/1139565056457396224" TargetMode="External" /><Relationship Id="rId325" Type="http://schemas.openxmlformats.org/officeDocument/2006/relationships/hyperlink" Target="https://twitter.com/#!/braingymza/status/1139779890402811905" TargetMode="External" /><Relationship Id="rId326" Type="http://schemas.openxmlformats.org/officeDocument/2006/relationships/hyperlink" Target="https://twitter.com/#!/spectrum1995/status/1138417008486363136" TargetMode="External" /><Relationship Id="rId327" Type="http://schemas.openxmlformats.org/officeDocument/2006/relationships/hyperlink" Target="https://twitter.com/#!/spectrum1995/status/1139776914774745088" TargetMode="External" /><Relationship Id="rId328" Type="http://schemas.openxmlformats.org/officeDocument/2006/relationships/hyperlink" Target="https://twitter.com/#!/jessica30050419/status/1139842190207795200" TargetMode="External" /><Relationship Id="rId329" Type="http://schemas.openxmlformats.org/officeDocument/2006/relationships/hyperlink" Target="https://twitter.com/#!/marion12moore/status/1139896443689492482" TargetMode="External" /><Relationship Id="rId330" Type="http://schemas.openxmlformats.org/officeDocument/2006/relationships/hyperlink" Target="https://twitter.com/#!/bigjmcc/status/1139863037655932928" TargetMode="External" /><Relationship Id="rId331" Type="http://schemas.openxmlformats.org/officeDocument/2006/relationships/hyperlink" Target="https://twitter.com/#!/bigjmcc/status/1139727312721719297" TargetMode="External" /><Relationship Id="rId332" Type="http://schemas.openxmlformats.org/officeDocument/2006/relationships/hyperlink" Target="https://twitter.com/#!/bigjmcc/status/1139903676833837056" TargetMode="External" /><Relationship Id="rId333" Type="http://schemas.openxmlformats.org/officeDocument/2006/relationships/hyperlink" Target="https://twitter.com/#!/bigjmcc/status/1139305121542803456" TargetMode="External" /><Relationship Id="rId334" Type="http://schemas.openxmlformats.org/officeDocument/2006/relationships/hyperlink" Target="https://twitter.com/#!/bigjmcc/status/1139692600900771840" TargetMode="External" /><Relationship Id="rId335" Type="http://schemas.openxmlformats.org/officeDocument/2006/relationships/hyperlink" Target="https://twitter.com/#!/globalnka/status/1140337509118951425" TargetMode="External" /><Relationship Id="rId336" Type="http://schemas.openxmlformats.org/officeDocument/2006/relationships/hyperlink" Target="https://twitter.com/#!/bd_cda/status/1129006144624693248" TargetMode="External" /><Relationship Id="rId337" Type="http://schemas.openxmlformats.org/officeDocument/2006/relationships/hyperlink" Target="https://twitter.com/#!/350montana/status/1140467806565126145" TargetMode="External" /><Relationship Id="rId338" Type="http://schemas.openxmlformats.org/officeDocument/2006/relationships/hyperlink" Target="https://twitter.com/#!/svsmktg/status/1140573448961478659" TargetMode="External" /><Relationship Id="rId339" Type="http://schemas.openxmlformats.org/officeDocument/2006/relationships/hyperlink" Target="https://twitter.com/#!/oceanpinesmd/status/1140716166077399044" TargetMode="External" /><Relationship Id="rId340" Type="http://schemas.openxmlformats.org/officeDocument/2006/relationships/hyperlink" Target="https://twitter.com/#!/scottewen13/status/1140827116197388290" TargetMode="External" /><Relationship Id="rId341" Type="http://schemas.openxmlformats.org/officeDocument/2006/relationships/hyperlink" Target="https://twitter.com/#!/johnbro02552835/status/1140904001757753344" TargetMode="External" /><Relationship Id="rId342" Type="http://schemas.openxmlformats.org/officeDocument/2006/relationships/hyperlink" Target="https://twitter.com/#!/melisheath/status/1141004060981649410" TargetMode="External" /><Relationship Id="rId343" Type="http://schemas.openxmlformats.org/officeDocument/2006/relationships/hyperlink" Target="https://twitter.com/#!/stratasadvisors/status/1141078893127983104" TargetMode="External" /><Relationship Id="rId344" Type="http://schemas.openxmlformats.org/officeDocument/2006/relationships/hyperlink" Target="https://twitter.com/#!/lenvermillion/status/1141081852637323270" TargetMode="External" /><Relationship Id="rId345" Type="http://schemas.openxmlformats.org/officeDocument/2006/relationships/hyperlink" Target="https://twitter.com/#!/spetweets/status/1141231638950621185" TargetMode="External" /><Relationship Id="rId346" Type="http://schemas.openxmlformats.org/officeDocument/2006/relationships/hyperlink" Target="https://twitter.com/#!/askgro/status/1141484168024481793" TargetMode="External" /><Relationship Id="rId347" Type="http://schemas.openxmlformats.org/officeDocument/2006/relationships/hyperlink" Target="https://twitter.com/#!/laurielitman/status/1141488045666918400" TargetMode="External" /><Relationship Id="rId348" Type="http://schemas.openxmlformats.org/officeDocument/2006/relationships/hyperlink" Target="https://twitter.com/#!/reddpups/status/1141495677492649984" TargetMode="External" /><Relationship Id="rId349" Type="http://schemas.openxmlformats.org/officeDocument/2006/relationships/hyperlink" Target="https://twitter.com/#!/11patience/status/1141500123156869121" TargetMode="External" /><Relationship Id="rId350" Type="http://schemas.openxmlformats.org/officeDocument/2006/relationships/hyperlink" Target="https://twitter.com/#!/maryjobrooks/status/1141537063591747584" TargetMode="External" /><Relationship Id="rId351" Type="http://schemas.openxmlformats.org/officeDocument/2006/relationships/hyperlink" Target="https://twitter.com/#!/lisamarieharpe1/status/1141538278237200384" TargetMode="External" /><Relationship Id="rId352" Type="http://schemas.openxmlformats.org/officeDocument/2006/relationships/hyperlink" Target="https://twitter.com/#!/wildlifeaction/status/1141493514628489217" TargetMode="External" /><Relationship Id="rId353" Type="http://schemas.openxmlformats.org/officeDocument/2006/relationships/hyperlink" Target="https://twitter.com/#!/langfieldjoshua/status/1141555051602694144" TargetMode="External" /><Relationship Id="rId354" Type="http://schemas.openxmlformats.org/officeDocument/2006/relationships/hyperlink" Target="https://twitter.com/#!/theshippingguru/status/1141599925861519360" TargetMode="External" /><Relationship Id="rId355" Type="http://schemas.openxmlformats.org/officeDocument/2006/relationships/hyperlink" Target="https://twitter.com/#!/creativegreeniu/status/1141727666279612416" TargetMode="External" /><Relationship Id="rId356" Type="http://schemas.openxmlformats.org/officeDocument/2006/relationships/hyperlink" Target="https://twitter.com/#!/technavio/status/1141319736908795905" TargetMode="External" /><Relationship Id="rId357" Type="http://schemas.openxmlformats.org/officeDocument/2006/relationships/hyperlink" Target="https://twitter.com/#!/technavio/status/1141421665517260800" TargetMode="External" /><Relationship Id="rId358" Type="http://schemas.openxmlformats.org/officeDocument/2006/relationships/hyperlink" Target="https://twitter.com/#!/technavio/status/1141747562157957120" TargetMode="External" /><Relationship Id="rId359" Type="http://schemas.openxmlformats.org/officeDocument/2006/relationships/hyperlink" Target="https://twitter.com/#!/blondrocker1967/status/1141826518374440960" TargetMode="External" /><Relationship Id="rId360" Type="http://schemas.openxmlformats.org/officeDocument/2006/relationships/hyperlink" Target="https://twitter.com/#!/kevindk82/status/1137879058585440257" TargetMode="External" /><Relationship Id="rId361" Type="http://schemas.openxmlformats.org/officeDocument/2006/relationships/hyperlink" Target="https://twitter.com/#!/kevindk82/status/1138202009176289281" TargetMode="External" /><Relationship Id="rId362" Type="http://schemas.openxmlformats.org/officeDocument/2006/relationships/hyperlink" Target="https://twitter.com/#!/kevindk82/status/1138926346955120643" TargetMode="External" /><Relationship Id="rId363" Type="http://schemas.openxmlformats.org/officeDocument/2006/relationships/hyperlink" Target="https://twitter.com/#!/kevindk82/status/1140045511136817152" TargetMode="External" /><Relationship Id="rId364" Type="http://schemas.openxmlformats.org/officeDocument/2006/relationships/hyperlink" Target="https://twitter.com/#!/kevindk82/status/1140344363463172097" TargetMode="External" /><Relationship Id="rId365" Type="http://schemas.openxmlformats.org/officeDocument/2006/relationships/hyperlink" Target="https://twitter.com/#!/kevindk82/status/1140744790893576192" TargetMode="External" /><Relationship Id="rId366" Type="http://schemas.openxmlformats.org/officeDocument/2006/relationships/hyperlink" Target="https://twitter.com/#!/kevindk82/status/1141102568539660290" TargetMode="External" /><Relationship Id="rId367" Type="http://schemas.openxmlformats.org/officeDocument/2006/relationships/hyperlink" Target="https://twitter.com/#!/kevindk82/status/1141832083943383045" TargetMode="External" /><Relationship Id="rId368" Type="http://schemas.openxmlformats.org/officeDocument/2006/relationships/hyperlink" Target="https://twitter.com/#!/kevindk82/status/1140345343860760577" TargetMode="External" /><Relationship Id="rId369" Type="http://schemas.openxmlformats.org/officeDocument/2006/relationships/hyperlink" Target="https://twitter.com/#!/kevindk82/status/1140745515803533318" TargetMode="External" /><Relationship Id="rId370" Type="http://schemas.openxmlformats.org/officeDocument/2006/relationships/hyperlink" Target="https://twitter.com/#!/kevindk82/status/1141103008765358080" TargetMode="External" /><Relationship Id="rId371" Type="http://schemas.openxmlformats.org/officeDocument/2006/relationships/hyperlink" Target="https://twitter.com/#!/kevindk82/status/1141832721435713536" TargetMode="External" /><Relationship Id="rId372" Type="http://schemas.openxmlformats.org/officeDocument/2006/relationships/hyperlink" Target="https://twitter.com/#!/kevindk82/status/1137879404300906496" TargetMode="External" /><Relationship Id="rId373" Type="http://schemas.openxmlformats.org/officeDocument/2006/relationships/hyperlink" Target="https://twitter.com/#!/kevindk82/status/1138202339066687488" TargetMode="External" /><Relationship Id="rId374" Type="http://schemas.openxmlformats.org/officeDocument/2006/relationships/hyperlink" Target="https://twitter.com/#!/kevindk82/status/1138926668045795329" TargetMode="External" /><Relationship Id="rId375" Type="http://schemas.openxmlformats.org/officeDocument/2006/relationships/hyperlink" Target="https://twitter.com/#!/kevindk82/status/1140046429945311232" TargetMode="External" /><Relationship Id="rId376" Type="http://schemas.openxmlformats.org/officeDocument/2006/relationships/hyperlink" Target="https://twitter.com/#!/waterdesal/status/1138455888606486529" TargetMode="External" /><Relationship Id="rId377" Type="http://schemas.openxmlformats.org/officeDocument/2006/relationships/hyperlink" Target="https://twitter.com/#!/waterdesal/status/1139603458431094790" TargetMode="External" /><Relationship Id="rId378" Type="http://schemas.openxmlformats.org/officeDocument/2006/relationships/hyperlink" Target="https://twitter.com/#!/waterdesal/status/1142079766863994881" TargetMode="External" /><Relationship Id="rId379" Type="http://schemas.openxmlformats.org/officeDocument/2006/relationships/hyperlink" Target="https://twitter.com/#!/uswatermaker/status/1138108362904592390" TargetMode="External" /><Relationship Id="rId380" Type="http://schemas.openxmlformats.org/officeDocument/2006/relationships/hyperlink" Target="https://twitter.com/#!/uswatermaker/status/1138449312772345856" TargetMode="External" /><Relationship Id="rId381" Type="http://schemas.openxmlformats.org/officeDocument/2006/relationships/hyperlink" Target="https://twitter.com/#!/uswatermaker/status/1139534209368743936" TargetMode="External" /><Relationship Id="rId382" Type="http://schemas.openxmlformats.org/officeDocument/2006/relationships/hyperlink" Target="https://twitter.com/#!/uswatermaker/status/1140978976275349504" TargetMode="External" /><Relationship Id="rId383" Type="http://schemas.openxmlformats.org/officeDocument/2006/relationships/hyperlink" Target="https://twitter.com/#!/uswatermaker/status/1141705137808789505" TargetMode="External" /><Relationship Id="rId384" Type="http://schemas.openxmlformats.org/officeDocument/2006/relationships/hyperlink" Target="https://twitter.com/#!/uswatermaker/status/1142079236217307137" TargetMode="External" /><Relationship Id="rId385" Type="http://schemas.openxmlformats.org/officeDocument/2006/relationships/hyperlink" Target="https://twitter.com/#!/tomshrader/status/1138108857618706433" TargetMode="External" /><Relationship Id="rId386" Type="http://schemas.openxmlformats.org/officeDocument/2006/relationships/hyperlink" Target="https://twitter.com/#!/tomshrader/status/1139370408203948032" TargetMode="External" /><Relationship Id="rId387" Type="http://schemas.openxmlformats.org/officeDocument/2006/relationships/hyperlink" Target="https://twitter.com/#!/tomshrader/status/1139598306408042496" TargetMode="External" /><Relationship Id="rId388" Type="http://schemas.openxmlformats.org/officeDocument/2006/relationships/hyperlink" Target="https://twitter.com/#!/tomshrader/status/1141705881668739072" TargetMode="External" /><Relationship Id="rId389" Type="http://schemas.openxmlformats.org/officeDocument/2006/relationships/hyperlink" Target="https://twitter.com/#!/tomshrader/status/1142081065017888775" TargetMode="External" /><Relationship Id="rId390" Type="http://schemas.openxmlformats.org/officeDocument/2006/relationships/hyperlink" Target="https://twitter.com/#!/tomshrader/status/1138088458164080641" TargetMode="External" /><Relationship Id="rId391" Type="http://schemas.openxmlformats.org/officeDocument/2006/relationships/hyperlink" Target="https://twitter.com/#!/cprblog/status/1142094338505281536" TargetMode="External" /><Relationship Id="rId392" Type="http://schemas.openxmlformats.org/officeDocument/2006/relationships/hyperlink" Target="https://twitter.com/#!/oeg_offshore/status/1135613436241620992" TargetMode="External" /><Relationship Id="rId393" Type="http://schemas.openxmlformats.org/officeDocument/2006/relationships/hyperlink" Target="https://twitter.com/#!/oeg_offshore/status/1142075584471863297" TargetMode="External" /><Relationship Id="rId394" Type="http://schemas.openxmlformats.org/officeDocument/2006/relationships/hyperlink" Target="https://twitter.com/#!/craigrussell10/status/1142128325143486468" TargetMode="External" /><Relationship Id="rId395" Type="http://schemas.openxmlformats.org/officeDocument/2006/relationships/hyperlink" Target="https://twitter.com/#!/bluebizcouncil/status/1142188365405548544" TargetMode="External" /><Relationship Id="rId396" Type="http://schemas.openxmlformats.org/officeDocument/2006/relationships/hyperlink" Target="https://twitter.com/#!/ca_waterkeepers/status/1142188572386066432" TargetMode="External" /><Relationship Id="rId397" Type="http://schemas.openxmlformats.org/officeDocument/2006/relationships/hyperlink" Target="https://twitter.com/#!/wolfiemouse/status/1142188671040233472" TargetMode="External" /><Relationship Id="rId398" Type="http://schemas.openxmlformats.org/officeDocument/2006/relationships/hyperlink" Target="https://twitter.com/#!/cclsvn/status/1142188957515444224" TargetMode="External" /><Relationship Id="rId399" Type="http://schemas.openxmlformats.org/officeDocument/2006/relationships/hyperlink" Target="https://twitter.com/#!/theresa_reel/status/1142190107186716672" TargetMode="External" /><Relationship Id="rId400" Type="http://schemas.openxmlformats.org/officeDocument/2006/relationships/hyperlink" Target="https://twitter.com/#!/grannygrande/status/1142191112557252608" TargetMode="External" /><Relationship Id="rId401" Type="http://schemas.openxmlformats.org/officeDocument/2006/relationships/hyperlink" Target="https://twitter.com/#!/jamescounihan1/status/1142196173773639686" TargetMode="External" /><Relationship Id="rId402" Type="http://schemas.openxmlformats.org/officeDocument/2006/relationships/hyperlink" Target="https://twitter.com/#!/artyghok21/status/1142208407849639937" TargetMode="External" /><Relationship Id="rId403" Type="http://schemas.openxmlformats.org/officeDocument/2006/relationships/hyperlink" Target="https://twitter.com/#!/cleanenergyorg/status/1142445927543844871" TargetMode="External" /><Relationship Id="rId404" Type="http://schemas.openxmlformats.org/officeDocument/2006/relationships/hyperlink" Target="https://twitter.com/#!/daisypl/status/1142448865896878081" TargetMode="External" /><Relationship Id="rId405" Type="http://schemas.openxmlformats.org/officeDocument/2006/relationships/hyperlink" Target="https://twitter.com/#!/cleanenergyorg/status/1140981958043979776" TargetMode="External" /><Relationship Id="rId406" Type="http://schemas.openxmlformats.org/officeDocument/2006/relationships/hyperlink" Target="https://twitter.com/#!/bgiinsights/status/1141608235448717312" TargetMode="External" /><Relationship Id="rId407" Type="http://schemas.openxmlformats.org/officeDocument/2006/relationships/hyperlink" Target="https://twitter.com/#!/arvind_1994/status/1142467577592987648" TargetMode="External" /><Relationship Id="rId408" Type="http://schemas.openxmlformats.org/officeDocument/2006/relationships/hyperlink" Target="https://twitter.com/#!/geewhizpat/status/1142514538970898432" TargetMode="External" /><Relationship Id="rId409" Type="http://schemas.openxmlformats.org/officeDocument/2006/relationships/hyperlink" Target="https://twitter.com/#!/danbacher/status/1082783621767786496" TargetMode="External" /><Relationship Id="rId410" Type="http://schemas.openxmlformats.org/officeDocument/2006/relationships/hyperlink" Target="https://twitter.com/#!/danbacher/status/1061454464496758784" TargetMode="External" /><Relationship Id="rId411" Type="http://schemas.openxmlformats.org/officeDocument/2006/relationships/hyperlink" Target="https://twitter.com/#!/danbacher/status/1142159588101201922" TargetMode="External" /><Relationship Id="rId412" Type="http://schemas.openxmlformats.org/officeDocument/2006/relationships/hyperlink" Target="https://twitter.com/#!/danbacher/status/1142160102993981440" TargetMode="External" /><Relationship Id="rId413" Type="http://schemas.openxmlformats.org/officeDocument/2006/relationships/hyperlink" Target="https://twitter.com/#!/resourceslf/status/1142310050628689920" TargetMode="External" /><Relationship Id="rId414" Type="http://schemas.openxmlformats.org/officeDocument/2006/relationships/hyperlink" Target="https://twitter.com/#!/danbacher/status/1142560228111577088" TargetMode="External" /><Relationship Id="rId415" Type="http://schemas.openxmlformats.org/officeDocument/2006/relationships/hyperlink" Target="https://twitter.com/#!/danbacher/status/1142560320721784832" TargetMode="External" /><Relationship Id="rId416" Type="http://schemas.openxmlformats.org/officeDocument/2006/relationships/hyperlink" Target="https://twitter.com/#!/danbacher/status/1142562084770570240" TargetMode="External" /><Relationship Id="rId417" Type="http://schemas.openxmlformats.org/officeDocument/2006/relationships/hyperlink" Target="https://twitter.com/#!/danbacher/status/1142562262302904320" TargetMode="External" /><Relationship Id="rId418" Type="http://schemas.openxmlformats.org/officeDocument/2006/relationships/hyperlink" Target="https://twitter.com/#!/danbacher/status/1140772394262335488" TargetMode="External" /><Relationship Id="rId419" Type="http://schemas.openxmlformats.org/officeDocument/2006/relationships/hyperlink" Target="https://twitter.com/#!/danbacher/status/1140876112576176128" TargetMode="External" /><Relationship Id="rId420" Type="http://schemas.openxmlformats.org/officeDocument/2006/relationships/hyperlink" Target="https://twitter.com/#!/danbacher/status/1141157881254780929" TargetMode="External" /><Relationship Id="rId421" Type="http://schemas.openxmlformats.org/officeDocument/2006/relationships/hyperlink" Target="https://twitter.com/#!/danbacher/status/1141157940201549824" TargetMode="External" /><Relationship Id="rId422" Type="http://schemas.openxmlformats.org/officeDocument/2006/relationships/hyperlink" Target="https://twitter.com/#!/danbacher/status/1141483499947323393" TargetMode="External" /><Relationship Id="rId423" Type="http://schemas.openxmlformats.org/officeDocument/2006/relationships/hyperlink" Target="https://twitter.com/#!/danbacher/status/1141485029077291009" TargetMode="External" /><Relationship Id="rId424" Type="http://schemas.openxmlformats.org/officeDocument/2006/relationships/hyperlink" Target="https://twitter.com/#!/danbacher/status/1141602812100374528" TargetMode="External" /><Relationship Id="rId425" Type="http://schemas.openxmlformats.org/officeDocument/2006/relationships/hyperlink" Target="https://twitter.com/#!/danbacher/status/1141602840097386497" TargetMode="External" /><Relationship Id="rId426" Type="http://schemas.openxmlformats.org/officeDocument/2006/relationships/hyperlink" Target="https://twitter.com/#!/danbacher/status/1141671302144520192" TargetMode="External" /><Relationship Id="rId427" Type="http://schemas.openxmlformats.org/officeDocument/2006/relationships/hyperlink" Target="https://twitter.com/#!/danbacher/status/1142159622683295744" TargetMode="External" /><Relationship Id="rId428" Type="http://schemas.openxmlformats.org/officeDocument/2006/relationships/hyperlink" Target="https://twitter.com/#!/danbacher/status/1142160139186663424" TargetMode="External" /><Relationship Id="rId429" Type="http://schemas.openxmlformats.org/officeDocument/2006/relationships/hyperlink" Target="https://twitter.com/#!/danbacher/status/1142161022561607680" TargetMode="External" /><Relationship Id="rId430" Type="http://schemas.openxmlformats.org/officeDocument/2006/relationships/hyperlink" Target="https://twitter.com/#!/danbacher/status/1142161231987396613" TargetMode="External" /><Relationship Id="rId431" Type="http://schemas.openxmlformats.org/officeDocument/2006/relationships/hyperlink" Target="https://twitter.com/#!/danbacher/status/1142360765770260480" TargetMode="External" /><Relationship Id="rId432" Type="http://schemas.openxmlformats.org/officeDocument/2006/relationships/hyperlink" Target="https://twitter.com/#!/danbacher/status/1142360807339986944" TargetMode="External" /><Relationship Id="rId433" Type="http://schemas.openxmlformats.org/officeDocument/2006/relationships/hyperlink" Target="https://twitter.com/#!/danbacher/status/1142510963691671553" TargetMode="External" /><Relationship Id="rId434" Type="http://schemas.openxmlformats.org/officeDocument/2006/relationships/hyperlink" Target="https://twitter.com/#!/danbacher/status/1142511228700413953" TargetMode="External" /><Relationship Id="rId435" Type="http://schemas.openxmlformats.org/officeDocument/2006/relationships/hyperlink" Target="https://twitter.com/#!/danbacher/status/1142511660935946240" TargetMode="External" /><Relationship Id="rId436" Type="http://schemas.openxmlformats.org/officeDocument/2006/relationships/hyperlink" Target="https://twitter.com/#!/danbacher/status/1142513822227259393" TargetMode="External" /><Relationship Id="rId437" Type="http://schemas.openxmlformats.org/officeDocument/2006/relationships/hyperlink" Target="https://twitter.com/#!/danbacher/status/1142557471254253568" TargetMode="External" /><Relationship Id="rId438" Type="http://schemas.openxmlformats.org/officeDocument/2006/relationships/hyperlink" Target="https://twitter.com/#!/danbacher/status/1142583229867687937" TargetMode="External" /><Relationship Id="rId439" Type="http://schemas.openxmlformats.org/officeDocument/2006/relationships/hyperlink" Target="https://twitter.com/#!/danbacher/status/1142583405856481283" TargetMode="External" /><Relationship Id="rId440" Type="http://schemas.openxmlformats.org/officeDocument/2006/relationships/hyperlink" Target="https://twitter.com/#!/danbacher/status/1142584140174254080" TargetMode="External" /><Relationship Id="rId441" Type="http://schemas.openxmlformats.org/officeDocument/2006/relationships/hyperlink" Target="https://twitter.com/#!/egypsofficial/status/1142756481315590145" TargetMode="External" /><Relationship Id="rId442" Type="http://schemas.openxmlformats.org/officeDocument/2006/relationships/hyperlink" Target="https://twitter.com/#!/nrdc_af/status/1142816332221755392" TargetMode="External" /><Relationship Id="rId443" Type="http://schemas.openxmlformats.org/officeDocument/2006/relationships/hyperlink" Target="https://twitter.com/#!/nrdc_af/status/1138903812557746176" TargetMode="External" /><Relationship Id="rId444" Type="http://schemas.openxmlformats.org/officeDocument/2006/relationships/hyperlink" Target="https://twitter.com/#!/crudecalendars/status/1142852198818357249" TargetMode="External" /><Relationship Id="rId445" Type="http://schemas.openxmlformats.org/officeDocument/2006/relationships/hyperlink" Target="https://api.twitter.com/1.1/geo/id/3b77caf94bfc81fe.json" TargetMode="External" /><Relationship Id="rId446" Type="http://schemas.openxmlformats.org/officeDocument/2006/relationships/hyperlink" Target="https://api.twitter.com/1.1/geo/id/5d058f2e9fe1516c.json" TargetMode="External" /><Relationship Id="rId447" Type="http://schemas.openxmlformats.org/officeDocument/2006/relationships/hyperlink" Target="https://api.twitter.com/1.1/geo/id/5d058f2e9fe1516c.json" TargetMode="External" /><Relationship Id="rId448" Type="http://schemas.openxmlformats.org/officeDocument/2006/relationships/hyperlink" Target="https://api.twitter.com/1.1/geo/id/6da7626e4e9e26ba.json" TargetMode="External" /><Relationship Id="rId449" Type="http://schemas.openxmlformats.org/officeDocument/2006/relationships/hyperlink" Target="https://api.twitter.com/1.1/geo/id/6057f1e35bcc6c20.json" TargetMode="External" /><Relationship Id="rId450" Type="http://schemas.openxmlformats.org/officeDocument/2006/relationships/comments" Target="../comments12.xml" /><Relationship Id="rId451" Type="http://schemas.openxmlformats.org/officeDocument/2006/relationships/vmlDrawing" Target="../drawings/vmlDrawing6.vml" /><Relationship Id="rId452" Type="http://schemas.openxmlformats.org/officeDocument/2006/relationships/table" Target="../tables/table22.xml" /><Relationship Id="rId453"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aEC6mn0VJN" TargetMode="External" /><Relationship Id="rId2" Type="http://schemas.openxmlformats.org/officeDocument/2006/relationships/hyperlink" Target="http://t.co/Cy8V50eQ2N" TargetMode="External" /><Relationship Id="rId3" Type="http://schemas.openxmlformats.org/officeDocument/2006/relationships/hyperlink" Target="http://t.co/IIEVYhxyb0" TargetMode="External" /><Relationship Id="rId4" Type="http://schemas.openxmlformats.org/officeDocument/2006/relationships/hyperlink" Target="http://lonelywhale.org/" TargetMode="External" /><Relationship Id="rId5" Type="http://schemas.openxmlformats.org/officeDocument/2006/relationships/hyperlink" Target="http://t.co/cSCKl34o2k" TargetMode="External" /><Relationship Id="rId6" Type="http://schemas.openxmlformats.org/officeDocument/2006/relationships/hyperlink" Target="https://t.co/Aul0roprtd" TargetMode="External" /><Relationship Id="rId7" Type="http://schemas.openxmlformats.org/officeDocument/2006/relationships/hyperlink" Target="http://t.co/n7vXVRDQbr" TargetMode="External" /><Relationship Id="rId8" Type="http://schemas.openxmlformats.org/officeDocument/2006/relationships/hyperlink" Target="http://t.co/eP0vlOPmZr" TargetMode="External" /><Relationship Id="rId9" Type="http://schemas.openxmlformats.org/officeDocument/2006/relationships/hyperlink" Target="http://t.co/0MdclCZc4K" TargetMode="External" /><Relationship Id="rId10" Type="http://schemas.openxmlformats.org/officeDocument/2006/relationships/hyperlink" Target="https://t.co/eYw9GjPNTA" TargetMode="External" /><Relationship Id="rId11" Type="http://schemas.openxmlformats.org/officeDocument/2006/relationships/hyperlink" Target="https://t.co/aDmD399LbS" TargetMode="External" /><Relationship Id="rId12" Type="http://schemas.openxmlformats.org/officeDocument/2006/relationships/hyperlink" Target="https://t.co/5xHSXlJl5D" TargetMode="External" /><Relationship Id="rId13" Type="http://schemas.openxmlformats.org/officeDocument/2006/relationships/hyperlink" Target="https://t.co/vYM8v0FGSe" TargetMode="External" /><Relationship Id="rId14" Type="http://schemas.openxmlformats.org/officeDocument/2006/relationships/hyperlink" Target="https://t.co/d0buQAxPJu" TargetMode="External" /><Relationship Id="rId15" Type="http://schemas.openxmlformats.org/officeDocument/2006/relationships/hyperlink" Target="https://t.co/S8fEqSM2JI" TargetMode="External" /><Relationship Id="rId16" Type="http://schemas.openxmlformats.org/officeDocument/2006/relationships/hyperlink" Target="https://t.co/bDEwwHWCk8" TargetMode="External" /><Relationship Id="rId17" Type="http://schemas.openxmlformats.org/officeDocument/2006/relationships/hyperlink" Target="https://t.co/kx1wd8OAFm" TargetMode="External" /><Relationship Id="rId18" Type="http://schemas.openxmlformats.org/officeDocument/2006/relationships/hyperlink" Target="https://t.co/oCEOphVt7S" TargetMode="External" /><Relationship Id="rId19" Type="http://schemas.openxmlformats.org/officeDocument/2006/relationships/hyperlink" Target="https://t.co/2Ld6xg8aH5" TargetMode="External" /><Relationship Id="rId20" Type="http://schemas.openxmlformats.org/officeDocument/2006/relationships/hyperlink" Target="https://t.co/Ftd4AtbmuK" TargetMode="External" /><Relationship Id="rId21" Type="http://schemas.openxmlformats.org/officeDocument/2006/relationships/hyperlink" Target="https://t.co/XdVGJ61mYm" TargetMode="External" /><Relationship Id="rId22" Type="http://schemas.openxmlformats.org/officeDocument/2006/relationships/hyperlink" Target="https://t.co/7f5RFXj0aA" TargetMode="External" /><Relationship Id="rId23" Type="http://schemas.openxmlformats.org/officeDocument/2006/relationships/hyperlink" Target="https://t.co/EIgOTdNcx2" TargetMode="External" /><Relationship Id="rId24" Type="http://schemas.openxmlformats.org/officeDocument/2006/relationships/hyperlink" Target="https://t.co/ln4qnh2ADE" TargetMode="External" /><Relationship Id="rId25" Type="http://schemas.openxmlformats.org/officeDocument/2006/relationships/hyperlink" Target="http://t.co/jTZ4j6Iss1" TargetMode="External" /><Relationship Id="rId26" Type="http://schemas.openxmlformats.org/officeDocument/2006/relationships/hyperlink" Target="https://t.co/XJ2Kmc4LI0" TargetMode="External" /><Relationship Id="rId27" Type="http://schemas.openxmlformats.org/officeDocument/2006/relationships/hyperlink" Target="https://t.co/jiKC9qe4YM" TargetMode="External" /><Relationship Id="rId28" Type="http://schemas.openxmlformats.org/officeDocument/2006/relationships/hyperlink" Target="http://t.co/iIPTqTD3kh" TargetMode="External" /><Relationship Id="rId29" Type="http://schemas.openxmlformats.org/officeDocument/2006/relationships/hyperlink" Target="https://t.co/xsUbgQu3i7" TargetMode="External" /><Relationship Id="rId30" Type="http://schemas.openxmlformats.org/officeDocument/2006/relationships/hyperlink" Target="https://t.co/kWceUWqfjf" TargetMode="External" /><Relationship Id="rId31" Type="http://schemas.openxmlformats.org/officeDocument/2006/relationships/hyperlink" Target="http://thankyousurfing.com/" TargetMode="External" /><Relationship Id="rId32" Type="http://schemas.openxmlformats.org/officeDocument/2006/relationships/hyperlink" Target="https://t.co/arJQL8Vq5g" TargetMode="External" /><Relationship Id="rId33" Type="http://schemas.openxmlformats.org/officeDocument/2006/relationships/hyperlink" Target="https://t.co/h4LiyRIPUb" TargetMode="External" /><Relationship Id="rId34" Type="http://schemas.openxmlformats.org/officeDocument/2006/relationships/hyperlink" Target="https://t.co/BNYgJI3cx9" TargetMode="External" /><Relationship Id="rId35" Type="http://schemas.openxmlformats.org/officeDocument/2006/relationships/hyperlink" Target="https://t.co/ZzRXvKEIYI" TargetMode="External" /><Relationship Id="rId36" Type="http://schemas.openxmlformats.org/officeDocument/2006/relationships/hyperlink" Target="https://t.co/JToaMr3vg1" TargetMode="External" /><Relationship Id="rId37" Type="http://schemas.openxmlformats.org/officeDocument/2006/relationships/hyperlink" Target="https://t.co/kVZLb7c4OE" TargetMode="External" /><Relationship Id="rId38" Type="http://schemas.openxmlformats.org/officeDocument/2006/relationships/hyperlink" Target="https://t.co/BdecRdrx3A" TargetMode="External" /><Relationship Id="rId39" Type="http://schemas.openxmlformats.org/officeDocument/2006/relationships/hyperlink" Target="https://t.co/6VAA2wt9Is" TargetMode="External" /><Relationship Id="rId40" Type="http://schemas.openxmlformats.org/officeDocument/2006/relationships/hyperlink" Target="http://t.co/Z4dWK6AUMl" TargetMode="External" /><Relationship Id="rId41" Type="http://schemas.openxmlformats.org/officeDocument/2006/relationships/hyperlink" Target="https://t.co/t0tDGm0woZ" TargetMode="External" /><Relationship Id="rId42" Type="http://schemas.openxmlformats.org/officeDocument/2006/relationships/hyperlink" Target="https://t.co/aZFI7ibXIq" TargetMode="External" /><Relationship Id="rId43" Type="http://schemas.openxmlformats.org/officeDocument/2006/relationships/hyperlink" Target="https://t.co/sYkM2aMJRm" TargetMode="External" /><Relationship Id="rId44" Type="http://schemas.openxmlformats.org/officeDocument/2006/relationships/hyperlink" Target="http://t.co/Y3fOdEldJM" TargetMode="External" /><Relationship Id="rId45" Type="http://schemas.openxmlformats.org/officeDocument/2006/relationships/hyperlink" Target="https://t.co/H4wtLYsBjM" TargetMode="External" /><Relationship Id="rId46" Type="http://schemas.openxmlformats.org/officeDocument/2006/relationships/hyperlink" Target="https://t.co/YoF9haUvwl" TargetMode="External" /><Relationship Id="rId47" Type="http://schemas.openxmlformats.org/officeDocument/2006/relationships/hyperlink" Target="https://t.co/sSc6JUdq6a" TargetMode="External" /><Relationship Id="rId48" Type="http://schemas.openxmlformats.org/officeDocument/2006/relationships/hyperlink" Target="https://t.co/oJOaUaSDaL" TargetMode="External" /><Relationship Id="rId49" Type="http://schemas.openxmlformats.org/officeDocument/2006/relationships/hyperlink" Target="https://t.co/F30uS5MNVD" TargetMode="External" /><Relationship Id="rId50" Type="http://schemas.openxmlformats.org/officeDocument/2006/relationships/hyperlink" Target="https://t.co/kt98HaiWyv" TargetMode="External" /><Relationship Id="rId51" Type="http://schemas.openxmlformats.org/officeDocument/2006/relationships/hyperlink" Target="https://t.co/i1DoUSZcxG" TargetMode="External" /><Relationship Id="rId52" Type="http://schemas.openxmlformats.org/officeDocument/2006/relationships/hyperlink" Target="https://t.co/iMi7Vo9iCm" TargetMode="External" /><Relationship Id="rId53" Type="http://schemas.openxmlformats.org/officeDocument/2006/relationships/hyperlink" Target="http://t.co/dicZ464NVE" TargetMode="External" /><Relationship Id="rId54" Type="http://schemas.openxmlformats.org/officeDocument/2006/relationships/hyperlink" Target="http://t.co/xImJHuzGFy" TargetMode="External" /><Relationship Id="rId55" Type="http://schemas.openxmlformats.org/officeDocument/2006/relationships/hyperlink" Target="https://t.co/3OaChlVDAA" TargetMode="External" /><Relationship Id="rId56" Type="http://schemas.openxmlformats.org/officeDocument/2006/relationships/hyperlink" Target="https://t.co/z7tMW7q3ry" TargetMode="External" /><Relationship Id="rId57" Type="http://schemas.openxmlformats.org/officeDocument/2006/relationships/hyperlink" Target="https://t.co/7StMnbjjvn" TargetMode="External" /><Relationship Id="rId58" Type="http://schemas.openxmlformats.org/officeDocument/2006/relationships/hyperlink" Target="http://t.co/yzGb5E9HMz" TargetMode="External" /><Relationship Id="rId59" Type="http://schemas.openxmlformats.org/officeDocument/2006/relationships/hyperlink" Target="https://t.co/MpceIqSZJs" TargetMode="External" /><Relationship Id="rId60" Type="http://schemas.openxmlformats.org/officeDocument/2006/relationships/hyperlink" Target="http://t.co/1surVJz2Yu" TargetMode="External" /><Relationship Id="rId61" Type="http://schemas.openxmlformats.org/officeDocument/2006/relationships/hyperlink" Target="https://t.co/dwnpFHCnQF" TargetMode="External" /><Relationship Id="rId62" Type="http://schemas.openxmlformats.org/officeDocument/2006/relationships/hyperlink" Target="https://t.co/0O4fa45Rqa" TargetMode="External" /><Relationship Id="rId63" Type="http://schemas.openxmlformats.org/officeDocument/2006/relationships/hyperlink" Target="http://t.co/nVcbus9pII" TargetMode="External" /><Relationship Id="rId64" Type="http://schemas.openxmlformats.org/officeDocument/2006/relationships/hyperlink" Target="https://t.co/cqY36oGG8q" TargetMode="External" /><Relationship Id="rId65" Type="http://schemas.openxmlformats.org/officeDocument/2006/relationships/hyperlink" Target="https://t.co/rGxyzgtaW5" TargetMode="External" /><Relationship Id="rId66" Type="http://schemas.openxmlformats.org/officeDocument/2006/relationships/hyperlink" Target="https://t.co/5VXXOieksj" TargetMode="External" /><Relationship Id="rId67" Type="http://schemas.openxmlformats.org/officeDocument/2006/relationships/hyperlink" Target="https://t.co/oErM5dwRrV" TargetMode="External" /><Relationship Id="rId68" Type="http://schemas.openxmlformats.org/officeDocument/2006/relationships/hyperlink" Target="http://t.co/OSGGlpPUuI" TargetMode="External" /><Relationship Id="rId69" Type="http://schemas.openxmlformats.org/officeDocument/2006/relationships/hyperlink" Target="http://t.co/PLyyS73TP3" TargetMode="External" /><Relationship Id="rId70" Type="http://schemas.openxmlformats.org/officeDocument/2006/relationships/hyperlink" Target="https://t.co/8M3bLfXOs2" TargetMode="External" /><Relationship Id="rId71" Type="http://schemas.openxmlformats.org/officeDocument/2006/relationships/hyperlink" Target="https://t.co/YbXlBXO0j1" TargetMode="External" /><Relationship Id="rId72" Type="http://schemas.openxmlformats.org/officeDocument/2006/relationships/hyperlink" Target="https://t.co/rvexPheNMu" TargetMode="External" /><Relationship Id="rId73" Type="http://schemas.openxmlformats.org/officeDocument/2006/relationships/hyperlink" Target="https://t.co/OVdenvQefT" TargetMode="External" /><Relationship Id="rId74" Type="http://schemas.openxmlformats.org/officeDocument/2006/relationships/hyperlink" Target="https://t.co/nlJO1Rf35Z" TargetMode="External" /><Relationship Id="rId75" Type="http://schemas.openxmlformats.org/officeDocument/2006/relationships/hyperlink" Target="https://t.co/2zbcMYlA6q" TargetMode="External" /><Relationship Id="rId76" Type="http://schemas.openxmlformats.org/officeDocument/2006/relationships/hyperlink" Target="https://t.co/dxCmmTjaUG" TargetMode="External" /><Relationship Id="rId77" Type="http://schemas.openxmlformats.org/officeDocument/2006/relationships/hyperlink" Target="https://t.co/5KhCe4StoI" TargetMode="External" /><Relationship Id="rId78" Type="http://schemas.openxmlformats.org/officeDocument/2006/relationships/hyperlink" Target="https://t.co/bTwkt88CR1" TargetMode="External" /><Relationship Id="rId79" Type="http://schemas.openxmlformats.org/officeDocument/2006/relationships/hyperlink" Target="http://t.co/NiCwC71QjC" TargetMode="External" /><Relationship Id="rId80" Type="http://schemas.openxmlformats.org/officeDocument/2006/relationships/hyperlink" Target="https://t.co/OlJ26LlHdY" TargetMode="External" /><Relationship Id="rId81" Type="http://schemas.openxmlformats.org/officeDocument/2006/relationships/hyperlink" Target="http://t.co/xK5BmbtRvr" TargetMode="External" /><Relationship Id="rId82" Type="http://schemas.openxmlformats.org/officeDocument/2006/relationships/hyperlink" Target="https://t.co/s3gDt3PbmK" TargetMode="External" /><Relationship Id="rId83" Type="http://schemas.openxmlformats.org/officeDocument/2006/relationships/hyperlink" Target="https://t.co/figW28qBYC" TargetMode="External" /><Relationship Id="rId84" Type="http://schemas.openxmlformats.org/officeDocument/2006/relationships/hyperlink" Target="http://www.facebook.com/speakercraigcoughlin" TargetMode="External" /><Relationship Id="rId85" Type="http://schemas.openxmlformats.org/officeDocument/2006/relationships/hyperlink" Target="https://t.co/gU6YwAIzRU" TargetMode="External" /><Relationship Id="rId86" Type="http://schemas.openxmlformats.org/officeDocument/2006/relationships/hyperlink" Target="https://t.co/JjgYSB9sIj" TargetMode="External" /><Relationship Id="rId87" Type="http://schemas.openxmlformats.org/officeDocument/2006/relationships/hyperlink" Target="http://t.co/CMzzUdaZe4" TargetMode="External" /><Relationship Id="rId88" Type="http://schemas.openxmlformats.org/officeDocument/2006/relationships/hyperlink" Target="https://t.co/bB5SPzXyzl" TargetMode="External" /><Relationship Id="rId89" Type="http://schemas.openxmlformats.org/officeDocument/2006/relationships/hyperlink" Target="http://t.co/yW8wSnxc4f" TargetMode="External" /><Relationship Id="rId90" Type="http://schemas.openxmlformats.org/officeDocument/2006/relationships/hyperlink" Target="https://t.co/awV4qhfbe8" TargetMode="External" /><Relationship Id="rId91" Type="http://schemas.openxmlformats.org/officeDocument/2006/relationships/hyperlink" Target="https://t.co/mdz1HGRlwA" TargetMode="External" /><Relationship Id="rId92" Type="http://schemas.openxmlformats.org/officeDocument/2006/relationships/hyperlink" Target="https://t.co/W6f8nEOqUB" TargetMode="External" /><Relationship Id="rId93" Type="http://schemas.openxmlformats.org/officeDocument/2006/relationships/hyperlink" Target="https://cunningham.house.gov/" TargetMode="External" /><Relationship Id="rId94" Type="http://schemas.openxmlformats.org/officeDocument/2006/relationships/hyperlink" Target="https://t.co/TnuQvKIvPf" TargetMode="External" /><Relationship Id="rId95" Type="http://schemas.openxmlformats.org/officeDocument/2006/relationships/hyperlink" Target="http://t.co/pEuBMZVE3Q" TargetMode="External" /><Relationship Id="rId96" Type="http://schemas.openxmlformats.org/officeDocument/2006/relationships/hyperlink" Target="https://t.co/0mDj52kIsF" TargetMode="External" /><Relationship Id="rId97" Type="http://schemas.openxmlformats.org/officeDocument/2006/relationships/hyperlink" Target="https://t.co/IXnMXErP7K" TargetMode="External" /><Relationship Id="rId98" Type="http://schemas.openxmlformats.org/officeDocument/2006/relationships/hyperlink" Target="http://t.co/OwYhrWRUVl" TargetMode="External" /><Relationship Id="rId99" Type="http://schemas.openxmlformats.org/officeDocument/2006/relationships/hyperlink" Target="http://t.co/6GnXCg9zhh" TargetMode="External" /><Relationship Id="rId100" Type="http://schemas.openxmlformats.org/officeDocument/2006/relationships/hyperlink" Target="https://t.co/tyXhzbKHvq" TargetMode="External" /><Relationship Id="rId101" Type="http://schemas.openxmlformats.org/officeDocument/2006/relationships/hyperlink" Target="https://t.co/GFqNSZ8jzJ" TargetMode="External" /><Relationship Id="rId102" Type="http://schemas.openxmlformats.org/officeDocument/2006/relationships/hyperlink" Target="http://t.co/2PNCH2SnLq" TargetMode="External" /><Relationship Id="rId103" Type="http://schemas.openxmlformats.org/officeDocument/2006/relationships/hyperlink" Target="https://pbs.twimg.com/profile_banners/1017420089052758016/1532120130" TargetMode="External" /><Relationship Id="rId104" Type="http://schemas.openxmlformats.org/officeDocument/2006/relationships/hyperlink" Target="https://pbs.twimg.com/profile_banners/23082924/1558369504" TargetMode="External" /><Relationship Id="rId105" Type="http://schemas.openxmlformats.org/officeDocument/2006/relationships/hyperlink" Target="https://pbs.twimg.com/profile_banners/1548435690/1551083063" TargetMode="External" /><Relationship Id="rId106" Type="http://schemas.openxmlformats.org/officeDocument/2006/relationships/hyperlink" Target="https://pbs.twimg.com/profile_banners/1064619250101428229/1542661079" TargetMode="External" /><Relationship Id="rId107" Type="http://schemas.openxmlformats.org/officeDocument/2006/relationships/hyperlink" Target="https://pbs.twimg.com/profile_banners/838232557/1540230538" TargetMode="External" /><Relationship Id="rId108" Type="http://schemas.openxmlformats.org/officeDocument/2006/relationships/hyperlink" Target="https://pbs.twimg.com/profile_banners/18153494/1538268870" TargetMode="External" /><Relationship Id="rId109" Type="http://schemas.openxmlformats.org/officeDocument/2006/relationships/hyperlink" Target="https://pbs.twimg.com/profile_banners/104917777/1547993689" TargetMode="External" /><Relationship Id="rId110" Type="http://schemas.openxmlformats.org/officeDocument/2006/relationships/hyperlink" Target="https://pbs.twimg.com/profile_banners/55928951/1355359976" TargetMode="External" /><Relationship Id="rId111" Type="http://schemas.openxmlformats.org/officeDocument/2006/relationships/hyperlink" Target="https://pbs.twimg.com/profile_banners/507096743/1357770876" TargetMode="External" /><Relationship Id="rId112" Type="http://schemas.openxmlformats.org/officeDocument/2006/relationships/hyperlink" Target="https://pbs.twimg.com/profile_banners/933838590/1518481355" TargetMode="External" /><Relationship Id="rId113" Type="http://schemas.openxmlformats.org/officeDocument/2006/relationships/hyperlink" Target="https://pbs.twimg.com/profile_banners/1098688354630230016/1550782902" TargetMode="External" /><Relationship Id="rId114" Type="http://schemas.openxmlformats.org/officeDocument/2006/relationships/hyperlink" Target="https://pbs.twimg.com/profile_banners/342218370/1473108597" TargetMode="External" /><Relationship Id="rId115" Type="http://schemas.openxmlformats.org/officeDocument/2006/relationships/hyperlink" Target="https://pbs.twimg.com/profile_banners/4898152295/1535477741" TargetMode="External" /><Relationship Id="rId116" Type="http://schemas.openxmlformats.org/officeDocument/2006/relationships/hyperlink" Target="https://pbs.twimg.com/profile_banners/568052590/1364628444" TargetMode="External" /><Relationship Id="rId117" Type="http://schemas.openxmlformats.org/officeDocument/2006/relationships/hyperlink" Target="https://pbs.twimg.com/profile_banners/781296848/1498692506" TargetMode="External" /><Relationship Id="rId118" Type="http://schemas.openxmlformats.org/officeDocument/2006/relationships/hyperlink" Target="https://pbs.twimg.com/profile_banners/892675758677798912/1560017090" TargetMode="External" /><Relationship Id="rId119" Type="http://schemas.openxmlformats.org/officeDocument/2006/relationships/hyperlink" Target="https://pbs.twimg.com/profile_banners/3147884763/1452737020" TargetMode="External" /><Relationship Id="rId120" Type="http://schemas.openxmlformats.org/officeDocument/2006/relationships/hyperlink" Target="https://pbs.twimg.com/profile_banners/246523185/1356600614" TargetMode="External" /><Relationship Id="rId121" Type="http://schemas.openxmlformats.org/officeDocument/2006/relationships/hyperlink" Target="https://pbs.twimg.com/profile_banners/57595962/1550313733" TargetMode="External" /><Relationship Id="rId122" Type="http://schemas.openxmlformats.org/officeDocument/2006/relationships/hyperlink" Target="https://pbs.twimg.com/profile_banners/31739240/1353435999" TargetMode="External" /><Relationship Id="rId123" Type="http://schemas.openxmlformats.org/officeDocument/2006/relationships/hyperlink" Target="https://pbs.twimg.com/profile_banners/77457398/1448393652" TargetMode="External" /><Relationship Id="rId124" Type="http://schemas.openxmlformats.org/officeDocument/2006/relationships/hyperlink" Target="https://pbs.twimg.com/profile_banners/23322325/1521223179" TargetMode="External" /><Relationship Id="rId125" Type="http://schemas.openxmlformats.org/officeDocument/2006/relationships/hyperlink" Target="https://pbs.twimg.com/profile_banners/965731202610188288/1551282405" TargetMode="External" /><Relationship Id="rId126" Type="http://schemas.openxmlformats.org/officeDocument/2006/relationships/hyperlink" Target="https://pbs.twimg.com/profile_banners/819211790278098944/1484414592" TargetMode="External" /><Relationship Id="rId127" Type="http://schemas.openxmlformats.org/officeDocument/2006/relationships/hyperlink" Target="https://pbs.twimg.com/profile_banners/711267688560074754/1510089090" TargetMode="External" /><Relationship Id="rId128" Type="http://schemas.openxmlformats.org/officeDocument/2006/relationships/hyperlink" Target="https://pbs.twimg.com/profile_banners/82797661/1529848707" TargetMode="External" /><Relationship Id="rId129" Type="http://schemas.openxmlformats.org/officeDocument/2006/relationships/hyperlink" Target="https://pbs.twimg.com/profile_banners/71019945/1559854678" TargetMode="External" /><Relationship Id="rId130" Type="http://schemas.openxmlformats.org/officeDocument/2006/relationships/hyperlink" Target="https://pbs.twimg.com/profile_banners/816111677917851649/1495747447" TargetMode="External" /><Relationship Id="rId131" Type="http://schemas.openxmlformats.org/officeDocument/2006/relationships/hyperlink" Target="https://pbs.twimg.com/profile_banners/2850894079/1559848839" TargetMode="External" /><Relationship Id="rId132" Type="http://schemas.openxmlformats.org/officeDocument/2006/relationships/hyperlink" Target="https://pbs.twimg.com/profile_banners/132964988/1503784615" TargetMode="External" /><Relationship Id="rId133" Type="http://schemas.openxmlformats.org/officeDocument/2006/relationships/hyperlink" Target="https://pbs.twimg.com/profile_banners/237487471/1507285808" TargetMode="External" /><Relationship Id="rId134" Type="http://schemas.openxmlformats.org/officeDocument/2006/relationships/hyperlink" Target="https://pbs.twimg.com/profile_banners/43150543/1544525073" TargetMode="External" /><Relationship Id="rId135" Type="http://schemas.openxmlformats.org/officeDocument/2006/relationships/hyperlink" Target="https://pbs.twimg.com/profile_banners/2335810825/1558733806" TargetMode="External" /><Relationship Id="rId136" Type="http://schemas.openxmlformats.org/officeDocument/2006/relationships/hyperlink" Target="https://pbs.twimg.com/profile_banners/3307139286/1554413963" TargetMode="External" /><Relationship Id="rId137" Type="http://schemas.openxmlformats.org/officeDocument/2006/relationships/hyperlink" Target="https://pbs.twimg.com/profile_banners/986678222892011523/1556751675" TargetMode="External" /><Relationship Id="rId138" Type="http://schemas.openxmlformats.org/officeDocument/2006/relationships/hyperlink" Target="https://pbs.twimg.com/profile_banners/1022622785045233667/1532647718" TargetMode="External" /><Relationship Id="rId139" Type="http://schemas.openxmlformats.org/officeDocument/2006/relationships/hyperlink" Target="https://pbs.twimg.com/profile_banners/203590668/1362256365" TargetMode="External" /><Relationship Id="rId140" Type="http://schemas.openxmlformats.org/officeDocument/2006/relationships/hyperlink" Target="https://pbs.twimg.com/profile_banners/847595539856338945/1524594138" TargetMode="External" /><Relationship Id="rId141" Type="http://schemas.openxmlformats.org/officeDocument/2006/relationships/hyperlink" Target="https://pbs.twimg.com/profile_banners/358380757/1560186230" TargetMode="External" /><Relationship Id="rId142" Type="http://schemas.openxmlformats.org/officeDocument/2006/relationships/hyperlink" Target="https://pbs.twimg.com/profile_banners/56495963/1478818775" TargetMode="External" /><Relationship Id="rId143" Type="http://schemas.openxmlformats.org/officeDocument/2006/relationships/hyperlink" Target="https://pbs.twimg.com/profile_banners/175058632/1418920328" TargetMode="External" /><Relationship Id="rId144" Type="http://schemas.openxmlformats.org/officeDocument/2006/relationships/hyperlink" Target="https://pbs.twimg.com/profile_banners/811898179/1553556362" TargetMode="External" /><Relationship Id="rId145" Type="http://schemas.openxmlformats.org/officeDocument/2006/relationships/hyperlink" Target="https://pbs.twimg.com/profile_banners/3782318663/1552920514" TargetMode="External" /><Relationship Id="rId146" Type="http://schemas.openxmlformats.org/officeDocument/2006/relationships/hyperlink" Target="https://pbs.twimg.com/profile_banners/2616012139/1501212620" TargetMode="External" /><Relationship Id="rId147" Type="http://schemas.openxmlformats.org/officeDocument/2006/relationships/hyperlink" Target="https://pbs.twimg.com/profile_banners/15380621/1398874719" TargetMode="External" /><Relationship Id="rId148" Type="http://schemas.openxmlformats.org/officeDocument/2006/relationships/hyperlink" Target="https://pbs.twimg.com/profile_banners/22449367/1559638804" TargetMode="External" /><Relationship Id="rId149" Type="http://schemas.openxmlformats.org/officeDocument/2006/relationships/hyperlink" Target="https://pbs.twimg.com/profile_banners/259523423/1502492636" TargetMode="External" /><Relationship Id="rId150" Type="http://schemas.openxmlformats.org/officeDocument/2006/relationships/hyperlink" Target="https://pbs.twimg.com/profile_banners/9867582/1561052060" TargetMode="External" /><Relationship Id="rId151" Type="http://schemas.openxmlformats.org/officeDocument/2006/relationships/hyperlink" Target="https://pbs.twimg.com/profile_banners/34042766/1561184442" TargetMode="External" /><Relationship Id="rId152" Type="http://schemas.openxmlformats.org/officeDocument/2006/relationships/hyperlink" Target="https://pbs.twimg.com/profile_banners/509190166/1439008987" TargetMode="External" /><Relationship Id="rId153" Type="http://schemas.openxmlformats.org/officeDocument/2006/relationships/hyperlink" Target="https://pbs.twimg.com/profile_banners/16080547/1528661461" TargetMode="External" /><Relationship Id="rId154" Type="http://schemas.openxmlformats.org/officeDocument/2006/relationships/hyperlink" Target="https://pbs.twimg.com/profile_banners/144876537/1560861744" TargetMode="External" /><Relationship Id="rId155" Type="http://schemas.openxmlformats.org/officeDocument/2006/relationships/hyperlink" Target="https://pbs.twimg.com/profile_banners/43479158/1348008270" TargetMode="External" /><Relationship Id="rId156" Type="http://schemas.openxmlformats.org/officeDocument/2006/relationships/hyperlink" Target="https://pbs.twimg.com/profile_banners/1443382194/1527247895" TargetMode="External" /><Relationship Id="rId157" Type="http://schemas.openxmlformats.org/officeDocument/2006/relationships/hyperlink" Target="https://pbs.twimg.com/profile_banners/1019964384385396737/1541338853" TargetMode="External" /><Relationship Id="rId158" Type="http://schemas.openxmlformats.org/officeDocument/2006/relationships/hyperlink" Target="https://pbs.twimg.com/profile_banners/996152083341565952/1526426881" TargetMode="External" /><Relationship Id="rId159" Type="http://schemas.openxmlformats.org/officeDocument/2006/relationships/hyperlink" Target="https://pbs.twimg.com/profile_banners/3172076306/1430457405" TargetMode="External" /><Relationship Id="rId160" Type="http://schemas.openxmlformats.org/officeDocument/2006/relationships/hyperlink" Target="https://pbs.twimg.com/profile_banners/713421740131676160/1558568080" TargetMode="External" /><Relationship Id="rId161" Type="http://schemas.openxmlformats.org/officeDocument/2006/relationships/hyperlink" Target="https://pbs.twimg.com/profile_banners/22849568/1557148283" TargetMode="External" /><Relationship Id="rId162" Type="http://schemas.openxmlformats.org/officeDocument/2006/relationships/hyperlink" Target="https://pbs.twimg.com/profile_banners/2729561810/1548735054" TargetMode="External" /><Relationship Id="rId163" Type="http://schemas.openxmlformats.org/officeDocument/2006/relationships/hyperlink" Target="https://pbs.twimg.com/profile_banners/140252240/1553727108" TargetMode="External" /><Relationship Id="rId164" Type="http://schemas.openxmlformats.org/officeDocument/2006/relationships/hyperlink" Target="https://pbs.twimg.com/profile_banners/383704363/1411559377" TargetMode="External" /><Relationship Id="rId165" Type="http://schemas.openxmlformats.org/officeDocument/2006/relationships/hyperlink" Target="https://pbs.twimg.com/profile_banners/541934733/1418735570" TargetMode="External" /><Relationship Id="rId166" Type="http://schemas.openxmlformats.org/officeDocument/2006/relationships/hyperlink" Target="https://pbs.twimg.com/profile_banners/51252741/1554496820" TargetMode="External" /><Relationship Id="rId167" Type="http://schemas.openxmlformats.org/officeDocument/2006/relationships/hyperlink" Target="https://pbs.twimg.com/profile_banners/1083967219434958848/1548409104" TargetMode="External" /><Relationship Id="rId168" Type="http://schemas.openxmlformats.org/officeDocument/2006/relationships/hyperlink" Target="https://pbs.twimg.com/profile_banners/3035692971/1560126226" TargetMode="External" /><Relationship Id="rId169" Type="http://schemas.openxmlformats.org/officeDocument/2006/relationships/hyperlink" Target="https://pbs.twimg.com/profile_banners/729451932184510464/1463053625" TargetMode="External" /><Relationship Id="rId170" Type="http://schemas.openxmlformats.org/officeDocument/2006/relationships/hyperlink" Target="https://pbs.twimg.com/profile_banners/1066010297599692800/1542992196" TargetMode="External" /><Relationship Id="rId171" Type="http://schemas.openxmlformats.org/officeDocument/2006/relationships/hyperlink" Target="https://pbs.twimg.com/profile_banners/492329189/1529240845" TargetMode="External" /><Relationship Id="rId172" Type="http://schemas.openxmlformats.org/officeDocument/2006/relationships/hyperlink" Target="https://pbs.twimg.com/profile_banners/1971900284/1468463840" TargetMode="External" /><Relationship Id="rId173" Type="http://schemas.openxmlformats.org/officeDocument/2006/relationships/hyperlink" Target="https://pbs.twimg.com/profile_banners/1129814612772360192/1560848370" TargetMode="External" /><Relationship Id="rId174" Type="http://schemas.openxmlformats.org/officeDocument/2006/relationships/hyperlink" Target="https://pbs.twimg.com/profile_banners/385822405/1504021047" TargetMode="External" /><Relationship Id="rId175" Type="http://schemas.openxmlformats.org/officeDocument/2006/relationships/hyperlink" Target="https://pbs.twimg.com/profile_banners/43537606/1470265729" TargetMode="External" /><Relationship Id="rId176" Type="http://schemas.openxmlformats.org/officeDocument/2006/relationships/hyperlink" Target="https://pbs.twimg.com/profile_banners/92029221/1522091159" TargetMode="External" /><Relationship Id="rId177" Type="http://schemas.openxmlformats.org/officeDocument/2006/relationships/hyperlink" Target="https://pbs.twimg.com/profile_banners/2752873646/1446932449" TargetMode="External" /><Relationship Id="rId178" Type="http://schemas.openxmlformats.org/officeDocument/2006/relationships/hyperlink" Target="https://pbs.twimg.com/profile_banners/622357244/1509571778" TargetMode="External" /><Relationship Id="rId179" Type="http://schemas.openxmlformats.org/officeDocument/2006/relationships/hyperlink" Target="https://pbs.twimg.com/profile_banners/143561593/1539966391" TargetMode="External" /><Relationship Id="rId180" Type="http://schemas.openxmlformats.org/officeDocument/2006/relationships/hyperlink" Target="https://pbs.twimg.com/profile_banners/20663500/1543308515" TargetMode="External" /><Relationship Id="rId181" Type="http://schemas.openxmlformats.org/officeDocument/2006/relationships/hyperlink" Target="https://pbs.twimg.com/profile_banners/45158508/1353871460" TargetMode="External" /><Relationship Id="rId182" Type="http://schemas.openxmlformats.org/officeDocument/2006/relationships/hyperlink" Target="https://pbs.twimg.com/profile_banners/247486443/1522255238" TargetMode="External" /><Relationship Id="rId183" Type="http://schemas.openxmlformats.org/officeDocument/2006/relationships/hyperlink" Target="https://pbs.twimg.com/profile_banners/22819917/1457622789" TargetMode="External" /><Relationship Id="rId184" Type="http://schemas.openxmlformats.org/officeDocument/2006/relationships/hyperlink" Target="https://pbs.twimg.com/profile_banners/37080933/1561162658" TargetMode="External" /><Relationship Id="rId185" Type="http://schemas.openxmlformats.org/officeDocument/2006/relationships/hyperlink" Target="https://pbs.twimg.com/profile_banners/314161602/1553269106" TargetMode="External" /><Relationship Id="rId186" Type="http://schemas.openxmlformats.org/officeDocument/2006/relationships/hyperlink" Target="https://pbs.twimg.com/profile_banners/1024495897005228032/1544412361" TargetMode="External" /><Relationship Id="rId187" Type="http://schemas.openxmlformats.org/officeDocument/2006/relationships/hyperlink" Target="https://pbs.twimg.com/profile_banners/1073285160030928898/1547013699" TargetMode="External" /><Relationship Id="rId188" Type="http://schemas.openxmlformats.org/officeDocument/2006/relationships/hyperlink" Target="https://pbs.twimg.com/profile_banners/136631117/1532070329" TargetMode="External" /><Relationship Id="rId189" Type="http://schemas.openxmlformats.org/officeDocument/2006/relationships/hyperlink" Target="https://pbs.twimg.com/profile_banners/16228883/1507671997" TargetMode="External" /><Relationship Id="rId190" Type="http://schemas.openxmlformats.org/officeDocument/2006/relationships/hyperlink" Target="https://pbs.twimg.com/profile_banners/53375482/1483472625" TargetMode="External" /><Relationship Id="rId191" Type="http://schemas.openxmlformats.org/officeDocument/2006/relationships/hyperlink" Target="https://pbs.twimg.com/profile_banners/21021891/1477956204" TargetMode="External" /><Relationship Id="rId192" Type="http://schemas.openxmlformats.org/officeDocument/2006/relationships/hyperlink" Target="https://pbs.twimg.com/profile_banners/19355454/1550585115" TargetMode="External" /><Relationship Id="rId193" Type="http://schemas.openxmlformats.org/officeDocument/2006/relationships/hyperlink" Target="https://pbs.twimg.com/profile_banners/140519299/1547549876" TargetMode="External" /><Relationship Id="rId194" Type="http://schemas.openxmlformats.org/officeDocument/2006/relationships/hyperlink" Target="https://pbs.twimg.com/profile_banners/2588219916/1413829551" TargetMode="External" /><Relationship Id="rId195" Type="http://schemas.openxmlformats.org/officeDocument/2006/relationships/hyperlink" Target="https://pbs.twimg.com/profile_banners/67334855/1528077306" TargetMode="External" /><Relationship Id="rId196" Type="http://schemas.openxmlformats.org/officeDocument/2006/relationships/hyperlink" Target="https://pbs.twimg.com/profile_banners/1895534522/1480000929" TargetMode="External" /><Relationship Id="rId197" Type="http://schemas.openxmlformats.org/officeDocument/2006/relationships/hyperlink" Target="https://pbs.twimg.com/profile_banners/47437206/1555639923" TargetMode="External" /><Relationship Id="rId198" Type="http://schemas.openxmlformats.org/officeDocument/2006/relationships/hyperlink" Target="https://pbs.twimg.com/profile_banners/1058807868/1560169684" TargetMode="External" /><Relationship Id="rId199" Type="http://schemas.openxmlformats.org/officeDocument/2006/relationships/hyperlink" Target="https://pbs.twimg.com/profile_banners/1064659902071808000/1547260373" TargetMode="External" /><Relationship Id="rId200" Type="http://schemas.openxmlformats.org/officeDocument/2006/relationships/hyperlink" Target="https://pbs.twimg.com/profile_banners/16335288/1559078151" TargetMode="External" /><Relationship Id="rId201" Type="http://schemas.openxmlformats.org/officeDocument/2006/relationships/hyperlink" Target="https://pbs.twimg.com/profile_banners/813792250497028102/1521990695" TargetMode="External" /><Relationship Id="rId202" Type="http://schemas.openxmlformats.org/officeDocument/2006/relationships/hyperlink" Target="https://pbs.twimg.com/profile_banners/237770636/1491514275" TargetMode="External" /><Relationship Id="rId203" Type="http://schemas.openxmlformats.org/officeDocument/2006/relationships/hyperlink" Target="https://pbs.twimg.com/profile_banners/104198706/1536179459" TargetMode="External" /><Relationship Id="rId204" Type="http://schemas.openxmlformats.org/officeDocument/2006/relationships/hyperlink" Target="https://pbs.twimg.com/profile_banners/948946378939609089/1515609555" TargetMode="External" /><Relationship Id="rId205" Type="http://schemas.openxmlformats.org/officeDocument/2006/relationships/hyperlink" Target="https://pbs.twimg.com/profile_banners/44457848/1549552994" TargetMode="External" /><Relationship Id="rId206" Type="http://schemas.openxmlformats.org/officeDocument/2006/relationships/hyperlink" Target="https://pbs.twimg.com/profile_banners/37946269/1502422823" TargetMode="External" /><Relationship Id="rId207" Type="http://schemas.openxmlformats.org/officeDocument/2006/relationships/hyperlink" Target="https://pbs.twimg.com/profile_banners/249785871/1459816357" TargetMode="External" /><Relationship Id="rId208" Type="http://schemas.openxmlformats.org/officeDocument/2006/relationships/hyperlink" Target="https://pbs.twimg.com/profile_banners/2900023413/1417444512" TargetMode="External" /><Relationship Id="rId209" Type="http://schemas.openxmlformats.org/officeDocument/2006/relationships/hyperlink" Target="https://pbs.twimg.com/profile_banners/282219422/1548778612" TargetMode="External" /><Relationship Id="rId210" Type="http://schemas.openxmlformats.org/officeDocument/2006/relationships/hyperlink" Target="https://pbs.twimg.com/profile_banners/98238345/1393596092" TargetMode="External" /><Relationship Id="rId211" Type="http://schemas.openxmlformats.org/officeDocument/2006/relationships/hyperlink" Target="https://pbs.twimg.com/profile_banners/259381454/1515609346" TargetMode="External" /><Relationship Id="rId212" Type="http://schemas.openxmlformats.org/officeDocument/2006/relationships/hyperlink" Target="https://pbs.twimg.com/profile_banners/916935650/1452522280" TargetMode="External" /><Relationship Id="rId213" Type="http://schemas.openxmlformats.org/officeDocument/2006/relationships/hyperlink" Target="https://pbs.twimg.com/profile_banners/948586073973837825/1515430518" TargetMode="External" /><Relationship Id="rId214" Type="http://schemas.openxmlformats.org/officeDocument/2006/relationships/hyperlink" Target="https://pbs.twimg.com/profile_banners/1017086170155474944/1532010929" TargetMode="External" /><Relationship Id="rId215" Type="http://schemas.openxmlformats.org/officeDocument/2006/relationships/hyperlink" Target="https://pbs.twimg.com/profile_banners/21170718/1524750383" TargetMode="External" /><Relationship Id="rId216" Type="http://schemas.openxmlformats.org/officeDocument/2006/relationships/hyperlink" Target="https://pbs.twimg.com/profile_banners/94619562/1380246987" TargetMode="External" /><Relationship Id="rId217" Type="http://schemas.openxmlformats.org/officeDocument/2006/relationships/hyperlink" Target="https://pbs.twimg.com/profile_banners/1124756814/1429222913" TargetMode="External" /><Relationship Id="rId218" Type="http://schemas.openxmlformats.org/officeDocument/2006/relationships/hyperlink" Target="https://pbs.twimg.com/profile_banners/2480878592/1484421747" TargetMode="External" /><Relationship Id="rId219" Type="http://schemas.openxmlformats.org/officeDocument/2006/relationships/hyperlink" Target="https://pbs.twimg.com/profile_banners/107203737/1429122092" TargetMode="External" /><Relationship Id="rId220" Type="http://schemas.openxmlformats.org/officeDocument/2006/relationships/hyperlink" Target="https://pbs.twimg.com/profile_banners/84704680/1485987929" TargetMode="External" /><Relationship Id="rId221" Type="http://schemas.openxmlformats.org/officeDocument/2006/relationships/hyperlink" Target="https://pbs.twimg.com/profile_banners/16020526/1497385303" TargetMode="External" /><Relationship Id="rId222" Type="http://schemas.openxmlformats.org/officeDocument/2006/relationships/hyperlink" Target="https://pbs.twimg.com/profile_banners/709986828066144257/1498250482" TargetMode="External" /><Relationship Id="rId223" Type="http://schemas.openxmlformats.org/officeDocument/2006/relationships/hyperlink" Target="https://pbs.twimg.com/profile_banners/379367315/1514866087" TargetMode="External" /><Relationship Id="rId224" Type="http://schemas.openxmlformats.org/officeDocument/2006/relationships/hyperlink" Target="https://pbs.twimg.com/profile_banners/1126789845244837888/1557482987" TargetMode="External" /><Relationship Id="rId225" Type="http://schemas.openxmlformats.org/officeDocument/2006/relationships/hyperlink" Target="https://pbs.twimg.com/profile_banners/1080198683713507335/1546464339" TargetMode="External" /><Relationship Id="rId226" Type="http://schemas.openxmlformats.org/officeDocument/2006/relationships/hyperlink" Target="https://pbs.twimg.com/profile_banners/95292788/1415771889" TargetMode="External" /><Relationship Id="rId227" Type="http://schemas.openxmlformats.org/officeDocument/2006/relationships/hyperlink" Target="https://pbs.twimg.com/profile_banners/3917111657/1558674851" TargetMode="External" /><Relationship Id="rId228" Type="http://schemas.openxmlformats.org/officeDocument/2006/relationships/hyperlink" Target="https://pbs.twimg.com/profile_banners/184672065/1536496718" TargetMode="External" /><Relationship Id="rId229" Type="http://schemas.openxmlformats.org/officeDocument/2006/relationships/hyperlink" Target="https://pbs.twimg.com/profile_banners/17376429/1495079726" TargetMode="External" /><Relationship Id="rId230" Type="http://schemas.openxmlformats.org/officeDocument/2006/relationships/hyperlink" Target="https://pbs.twimg.com/profile_banners/98957425/1454025188" TargetMode="External" /><Relationship Id="rId231" Type="http://schemas.openxmlformats.org/officeDocument/2006/relationships/hyperlink" Target="https://pbs.twimg.com/profile_banners/297688038/1454712719" TargetMode="External" /><Relationship Id="rId232" Type="http://schemas.openxmlformats.org/officeDocument/2006/relationships/hyperlink" Target="https://pbs.twimg.com/profile_banners/3167167733/1429297050" TargetMode="External" /><Relationship Id="rId233" Type="http://schemas.openxmlformats.org/officeDocument/2006/relationships/hyperlink" Target="https://pbs.twimg.com/profile_banners/4832730413/1523337907" TargetMode="External" /><Relationship Id="rId234" Type="http://schemas.openxmlformats.org/officeDocument/2006/relationships/hyperlink" Target="https://pbs.twimg.com/profile_banners/2817082508/1521222351" TargetMode="External" /><Relationship Id="rId235" Type="http://schemas.openxmlformats.org/officeDocument/2006/relationships/hyperlink" Target="https://pbs.twimg.com/profile_banners/2735146356/1456790774"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6/bg.gif" TargetMode="External" /><Relationship Id="rId240" Type="http://schemas.openxmlformats.org/officeDocument/2006/relationships/hyperlink" Target="http://abs.twimg.com/images/themes/theme9/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pbs.twimg.com/profile_background_images/54374562/small.png" TargetMode="External" /><Relationship Id="rId243" Type="http://schemas.openxmlformats.org/officeDocument/2006/relationships/hyperlink" Target="http://a0.twimg.com/profile_background_images/632505161/cu6fblp4ggb41o3x6jxu.jpeg" TargetMode="External" /><Relationship Id="rId244" Type="http://schemas.openxmlformats.org/officeDocument/2006/relationships/hyperlink" Target="http://abs.twimg.com/images/themes/theme8/bg.gif"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3/bg.gif" TargetMode="External" /><Relationship Id="rId254" Type="http://schemas.openxmlformats.org/officeDocument/2006/relationships/hyperlink" Target="http://abs.twimg.com/images/themes/theme14/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3/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9/bg.gif"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5/bg.gif"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pbs.twimg.com/profile_background_images/446734533505716224/FWBwELOX.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6/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6/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4/bg.gif" TargetMode="External" /><Relationship Id="rId285" Type="http://schemas.openxmlformats.org/officeDocument/2006/relationships/hyperlink" Target="http://abs.twimg.com/images/themes/theme14/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8/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9/bg.gif"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8/bg.gif" TargetMode="External" /><Relationship Id="rId302" Type="http://schemas.openxmlformats.org/officeDocument/2006/relationships/hyperlink" Target="http://abs.twimg.com/images/themes/theme13/bg.gif"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3/bg.gif"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0/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8/bg.gif" TargetMode="External" /><Relationship Id="rId313" Type="http://schemas.openxmlformats.org/officeDocument/2006/relationships/hyperlink" Target="http://abs.twimg.com/images/themes/theme8/bg.gif"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3/bg.gif" TargetMode="External" /><Relationship Id="rId318" Type="http://schemas.openxmlformats.org/officeDocument/2006/relationships/hyperlink" Target="http://abs.twimg.com/images/themes/theme3/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4/bg.gif" TargetMode="External" /><Relationship Id="rId323" Type="http://schemas.openxmlformats.org/officeDocument/2006/relationships/hyperlink" Target="http://abs.twimg.com/images/themes/theme7/bg.gif"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4/bg.gif"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5/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pbs.twimg.com/profile_background_images/556159962942939137/-cQud1f-.jpe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pbs.twimg.com/profile_background_images/378800000182178446/milAFs1E.jpe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5/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pbs.twimg.com/profile_background_images/568182540771418112/CW4FH6fg.jpe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3/bg.gif"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8/bg.gif"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4/bg.gif"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pbs.twimg.com/profile_images/1017529954303598592/eUA4X_Hl_normal.jpg" TargetMode="External" /><Relationship Id="rId362" Type="http://schemas.openxmlformats.org/officeDocument/2006/relationships/hyperlink" Target="http://pbs.twimg.com/profile_images/575710168891068416/Qlil_XpE_normal.jpeg" TargetMode="External" /><Relationship Id="rId363" Type="http://schemas.openxmlformats.org/officeDocument/2006/relationships/hyperlink" Target="http://pbs.twimg.com/profile_images/1099948116332007424/AheNENyh_normal.png" TargetMode="External" /><Relationship Id="rId364" Type="http://schemas.openxmlformats.org/officeDocument/2006/relationships/hyperlink" Target="http://pbs.twimg.com/profile_images/1064623106420023296/HVjQsljc_normal.jpg" TargetMode="External" /><Relationship Id="rId365" Type="http://schemas.openxmlformats.org/officeDocument/2006/relationships/hyperlink" Target="http://pbs.twimg.com/profile_images/1080839938810281985/IebSi9Td_normal.jpg" TargetMode="External" /><Relationship Id="rId366" Type="http://schemas.openxmlformats.org/officeDocument/2006/relationships/hyperlink" Target="http://pbs.twimg.com/profile_images/474846040/Jimmy_s_Chop_normal.jpg" TargetMode="External" /><Relationship Id="rId367" Type="http://schemas.openxmlformats.org/officeDocument/2006/relationships/hyperlink" Target="http://pbs.twimg.com/profile_images/905815547039948800/_h6kp09V_normal.jpg" TargetMode="External" /><Relationship Id="rId368" Type="http://schemas.openxmlformats.org/officeDocument/2006/relationships/hyperlink" Target="http://pbs.twimg.com/profile_images/568714550/polar-bear-cub_917_normal.jpg" TargetMode="External" /><Relationship Id="rId369" Type="http://schemas.openxmlformats.org/officeDocument/2006/relationships/hyperlink" Target="http://a0.twimg.com/profile_images/677882752/GatesArcticAvatar_normal.jpg" TargetMode="External" /><Relationship Id="rId370" Type="http://schemas.openxmlformats.org/officeDocument/2006/relationships/hyperlink" Target="http://pbs.twimg.com/profile_images/3239669958/610b63583326dad9a7ccd392035f613d_normal.png" TargetMode="External" /><Relationship Id="rId371" Type="http://schemas.openxmlformats.org/officeDocument/2006/relationships/hyperlink" Target="http://pbs.twimg.com/profile_images/963205911874494464/WnyZKSMk_normal.jpg" TargetMode="External" /><Relationship Id="rId372" Type="http://schemas.openxmlformats.org/officeDocument/2006/relationships/hyperlink" Target="http://pbs.twimg.com/profile_images/1098689152865001474/Ml3WgUUc_normal.jpg" TargetMode="External" /><Relationship Id="rId373" Type="http://schemas.openxmlformats.org/officeDocument/2006/relationships/hyperlink" Target="http://pbs.twimg.com/profile_images/1067487655674425346/UPp8Xo6d_normal.jpg" TargetMode="External" /><Relationship Id="rId374" Type="http://schemas.openxmlformats.org/officeDocument/2006/relationships/hyperlink" Target="http://pbs.twimg.com/profile_images/1063111119487819776/dA8q2o6z_normal.jpg" TargetMode="External" /><Relationship Id="rId375" Type="http://schemas.openxmlformats.org/officeDocument/2006/relationships/hyperlink" Target="http://pbs.twimg.com/profile_images/520131402923114497/TcyR6RHI_normal.png" TargetMode="External" /><Relationship Id="rId376" Type="http://schemas.openxmlformats.org/officeDocument/2006/relationships/hyperlink" Target="http://pbs.twimg.com/profile_images/1112315007793094656/uQ1i1cHx_normal.jpg" TargetMode="External" /><Relationship Id="rId377" Type="http://schemas.openxmlformats.org/officeDocument/2006/relationships/hyperlink" Target="http://pbs.twimg.com/profile_images/1076120480724250624/SpBLR7TU_normal.jpg" TargetMode="External" /><Relationship Id="rId378" Type="http://schemas.openxmlformats.org/officeDocument/2006/relationships/hyperlink" Target="http://pbs.twimg.com/profile_images/1213890179/100_4578_normal.JPG" TargetMode="External" /><Relationship Id="rId379" Type="http://schemas.openxmlformats.org/officeDocument/2006/relationships/hyperlink" Target="http://pbs.twimg.com/profile_images/1097245466918612992/z9XjNQWZ_normal.jpg" TargetMode="External" /><Relationship Id="rId380" Type="http://schemas.openxmlformats.org/officeDocument/2006/relationships/hyperlink" Target="http://pbs.twimg.com/profile_images/2486591340/rzoz5up6z9qvhvr43gks_normal.jpeg" TargetMode="External" /><Relationship Id="rId381" Type="http://schemas.openxmlformats.org/officeDocument/2006/relationships/hyperlink" Target="http://pbs.twimg.com/profile_images/1089616824289935360/YoEjXRR4_normal.jpg" TargetMode="External" /><Relationship Id="rId382" Type="http://schemas.openxmlformats.org/officeDocument/2006/relationships/hyperlink" Target="http://pbs.twimg.com/profile_images/1003997150550855680/v1lp5h4o_normal.jpg" TargetMode="External" /><Relationship Id="rId383" Type="http://schemas.openxmlformats.org/officeDocument/2006/relationships/hyperlink" Target="http://pbs.twimg.com/profile_images/474858073824043008/L0mTsV6K_normal.jpeg" TargetMode="External" /><Relationship Id="rId384" Type="http://schemas.openxmlformats.org/officeDocument/2006/relationships/hyperlink" Target="http://pbs.twimg.com/profile_images/1107679342845456384/lJ-98xF2_normal.png" TargetMode="External" /><Relationship Id="rId385" Type="http://schemas.openxmlformats.org/officeDocument/2006/relationships/hyperlink" Target="http://pbs.twimg.com/profile_images/974712320537649152/G-pw2hz5_normal.jpg" TargetMode="External" /><Relationship Id="rId386" Type="http://schemas.openxmlformats.org/officeDocument/2006/relationships/hyperlink" Target="http://pbs.twimg.com/profile_images/1100803616649162753/JZGt4o2A_normal.png" TargetMode="External" /><Relationship Id="rId387" Type="http://schemas.openxmlformats.org/officeDocument/2006/relationships/hyperlink" Target="http://pbs.twimg.com/profile_images/819219582976135168/xNtOPsAz_normal.jpg" TargetMode="External" /><Relationship Id="rId388" Type="http://schemas.openxmlformats.org/officeDocument/2006/relationships/hyperlink" Target="http://pbs.twimg.com/profile_images/819288505218199554/SytQBVHz_normal.jpg" TargetMode="External" /><Relationship Id="rId389" Type="http://schemas.openxmlformats.org/officeDocument/2006/relationships/hyperlink" Target="http://pbs.twimg.com/profile_images/988589186742738944/ZTNHSH--_normal.jpg" TargetMode="External" /><Relationship Id="rId390" Type="http://schemas.openxmlformats.org/officeDocument/2006/relationships/hyperlink" Target="http://pbs.twimg.com/profile_images/968190728580018177/b_pPD2kP_normal.jpg" TargetMode="External" /><Relationship Id="rId391" Type="http://schemas.openxmlformats.org/officeDocument/2006/relationships/hyperlink" Target="http://pbs.twimg.com/profile_images/865221777693134851/treodBIl_normal.jpg" TargetMode="External" /><Relationship Id="rId392" Type="http://schemas.openxmlformats.org/officeDocument/2006/relationships/hyperlink" Target="http://pbs.twimg.com/profile_images/583760121043361792/_WCYWp28_normal.png" TargetMode="External" /><Relationship Id="rId393" Type="http://schemas.openxmlformats.org/officeDocument/2006/relationships/hyperlink" Target="http://pbs.twimg.com/profile_images/923218232626044929/PJKe1Ynp_normal.jpg" TargetMode="External" /><Relationship Id="rId394" Type="http://schemas.openxmlformats.org/officeDocument/2006/relationships/hyperlink" Target="http://pbs.twimg.com/profile_images/1001495083466838017/r81uT-Ac_normal.jpg" TargetMode="External" /><Relationship Id="rId395" Type="http://schemas.openxmlformats.org/officeDocument/2006/relationships/hyperlink" Target="http://pbs.twimg.com/profile_images/1064845608085798913/8orJwLgA_normal.jpg" TargetMode="External" /><Relationship Id="rId396" Type="http://schemas.openxmlformats.org/officeDocument/2006/relationships/hyperlink" Target="http://pbs.twimg.com/profile_images/1036492706640474112/BXWKIGhg_normal.jpg" TargetMode="External" /><Relationship Id="rId397" Type="http://schemas.openxmlformats.org/officeDocument/2006/relationships/hyperlink" Target="http://pbs.twimg.com/profile_images/1143421020726026240/_dSQ-AQe_normal.jpg" TargetMode="External" /><Relationship Id="rId398" Type="http://schemas.openxmlformats.org/officeDocument/2006/relationships/hyperlink" Target="http://pbs.twimg.com/profile_images/1012023812756406273/qfqTMULn_normal.jpg" TargetMode="External" /><Relationship Id="rId399" Type="http://schemas.openxmlformats.org/officeDocument/2006/relationships/hyperlink" Target="http://pbs.twimg.com/profile_images/697144472161947648/L9anZaHy_normal.png" TargetMode="External" /><Relationship Id="rId400" Type="http://schemas.openxmlformats.org/officeDocument/2006/relationships/hyperlink" Target="http://pbs.twimg.com/profile_images/1044755172143104000/oRbW99t3_normal.jpg" TargetMode="External" /><Relationship Id="rId401" Type="http://schemas.openxmlformats.org/officeDocument/2006/relationships/hyperlink" Target="http://pbs.twimg.com/profile_images/1560299985/Portrait_of_Actress_Jeanne_Samary_1877_Renoir_normal.jpg" TargetMode="External" /><Relationship Id="rId402" Type="http://schemas.openxmlformats.org/officeDocument/2006/relationships/hyperlink" Target="http://pbs.twimg.com/profile_images/988844202917285891/TjHV0yJU_normal.jpg" TargetMode="External" /><Relationship Id="rId403" Type="http://schemas.openxmlformats.org/officeDocument/2006/relationships/hyperlink" Target="http://pbs.twimg.com/profile_images/1050378915880062977/_B6M6Fwt_normal.jpg" TargetMode="External" /><Relationship Id="rId404" Type="http://schemas.openxmlformats.org/officeDocument/2006/relationships/hyperlink" Target="http://pbs.twimg.com/profile_images/885171092188532737/RN-Xynsf_normal.jpg" TargetMode="External" /><Relationship Id="rId405" Type="http://schemas.openxmlformats.org/officeDocument/2006/relationships/hyperlink" Target="http://pbs.twimg.com/profile_images/505730164286697473/cSQlBKL2_normal.jpeg" TargetMode="External" /><Relationship Id="rId406" Type="http://schemas.openxmlformats.org/officeDocument/2006/relationships/hyperlink" Target="http://pbs.twimg.com/profile_images/1080341111648878592/FWRHPmYt_normal.jpg" TargetMode="External" /><Relationship Id="rId407" Type="http://schemas.openxmlformats.org/officeDocument/2006/relationships/hyperlink" Target="http://pbs.twimg.com/profile_images/1107654914505752576/JdmUQ8Rd_normal.jpg" TargetMode="External" /><Relationship Id="rId408" Type="http://schemas.openxmlformats.org/officeDocument/2006/relationships/hyperlink" Target="http://pbs.twimg.com/profile_images/890776403284824064/qXiwCLdU_normal.jpg" TargetMode="External" /><Relationship Id="rId409" Type="http://schemas.openxmlformats.org/officeDocument/2006/relationships/hyperlink" Target="http://pbs.twimg.com/profile_images/557660563061227520/CqScLjYS_normal.jpeg" TargetMode="External" /><Relationship Id="rId410" Type="http://schemas.openxmlformats.org/officeDocument/2006/relationships/hyperlink" Target="http://pbs.twimg.com/profile_images/1099046614348423168/9JphVUab_normal.png" TargetMode="External" /><Relationship Id="rId411" Type="http://schemas.openxmlformats.org/officeDocument/2006/relationships/hyperlink" Target="http://pbs.twimg.com/profile_images/888239396905926656/ngW9-TYT_normal.jpg" TargetMode="External" /><Relationship Id="rId412" Type="http://schemas.openxmlformats.org/officeDocument/2006/relationships/hyperlink" Target="http://pbs.twimg.com/profile_images/3532580781/ac1355538eb02a6250f4cfd6b8d99415_normal.jpeg" TargetMode="External" /><Relationship Id="rId413" Type="http://schemas.openxmlformats.org/officeDocument/2006/relationships/hyperlink" Target="http://pbs.twimg.com/profile_images/1032290871872344064/ihuNU6Ny_normal.jpg" TargetMode="External" /><Relationship Id="rId414" Type="http://schemas.openxmlformats.org/officeDocument/2006/relationships/hyperlink" Target="http://pbs.twimg.com/profile_images/1142316455955959808/L-keg1ji_normal.png" TargetMode="External" /><Relationship Id="rId415" Type="http://schemas.openxmlformats.org/officeDocument/2006/relationships/hyperlink" Target="http://pbs.twimg.com/profile_images/1026377172104237056/vwjvF3qI_normal.jpg" TargetMode="External" /><Relationship Id="rId416" Type="http://schemas.openxmlformats.org/officeDocument/2006/relationships/hyperlink" Target="http://pbs.twimg.com/profile_images/1141319630524506112/Yvf027yS_normal.png" TargetMode="External" /><Relationship Id="rId417" Type="http://schemas.openxmlformats.org/officeDocument/2006/relationships/hyperlink" Target="http://pbs.twimg.com/profile_images/1108021730591821824/xlPe3vnL_normal.jpg" TargetMode="External" /><Relationship Id="rId418" Type="http://schemas.openxmlformats.org/officeDocument/2006/relationships/hyperlink" Target="http://abs.twimg.com/sticky/default_profile_images/default_profile_normal.png" TargetMode="External" /><Relationship Id="rId419" Type="http://schemas.openxmlformats.org/officeDocument/2006/relationships/hyperlink" Target="http://pbs.twimg.com/profile_images/1075093493595410432/hS579RCi_normal.jpg" TargetMode="External" /><Relationship Id="rId420" Type="http://schemas.openxmlformats.org/officeDocument/2006/relationships/hyperlink" Target="http://pbs.twimg.com/profile_images/967942406229430272/hmB2Ud0L_normal.jpg" TargetMode="External" /><Relationship Id="rId421" Type="http://schemas.openxmlformats.org/officeDocument/2006/relationships/hyperlink" Target="http://pbs.twimg.com/profile_images/999992732574732288/lhKgG8zq_normal.jpg" TargetMode="External" /><Relationship Id="rId422" Type="http://schemas.openxmlformats.org/officeDocument/2006/relationships/hyperlink" Target="http://pbs.twimg.com/profile_images/1050025879613648896/ATNntfAS_normal.jpg" TargetMode="External" /><Relationship Id="rId423" Type="http://schemas.openxmlformats.org/officeDocument/2006/relationships/hyperlink" Target="http://pbs.twimg.com/profile_images/996532834520174592/R0makGIi_normal.jpg" TargetMode="External" /><Relationship Id="rId424" Type="http://schemas.openxmlformats.org/officeDocument/2006/relationships/hyperlink" Target="http://pbs.twimg.com/profile_images/651965729277775873/P0aaXhqg_normal.jpg" TargetMode="External" /><Relationship Id="rId425" Type="http://schemas.openxmlformats.org/officeDocument/2006/relationships/hyperlink" Target="http://pbs.twimg.com/profile_images/1076054771373502464/_7_esilY_normal.jpg" TargetMode="External" /><Relationship Id="rId426" Type="http://schemas.openxmlformats.org/officeDocument/2006/relationships/hyperlink" Target="http://pbs.twimg.com/profile_images/1131342106256187394/1cmxZBI__normal.jpg" TargetMode="External" /><Relationship Id="rId427" Type="http://schemas.openxmlformats.org/officeDocument/2006/relationships/hyperlink" Target="http://pbs.twimg.com/profile_images/1116785321566441474/cnGp_FKL_normal.jpg" TargetMode="External" /><Relationship Id="rId428" Type="http://schemas.openxmlformats.org/officeDocument/2006/relationships/hyperlink" Target="http://pbs.twimg.com/profile_images/1082735713815281671/WcYiyxhX_normal.jpg" TargetMode="External" /><Relationship Id="rId429" Type="http://schemas.openxmlformats.org/officeDocument/2006/relationships/hyperlink" Target="http://pbs.twimg.com/profile_images/1141028960295432193/G3CLSJyG_normal.png" TargetMode="External" /><Relationship Id="rId430" Type="http://schemas.openxmlformats.org/officeDocument/2006/relationships/hyperlink" Target="http://pbs.twimg.com/profile_images/1107592015498436609/VjhcQgg4_normal.jpg" TargetMode="External" /><Relationship Id="rId431" Type="http://schemas.openxmlformats.org/officeDocument/2006/relationships/hyperlink" Target="http://pbs.twimg.com/profile_images/2403364395/ukhbcj4krw1dbciyjz0m_normal.png" TargetMode="External" /><Relationship Id="rId432" Type="http://schemas.openxmlformats.org/officeDocument/2006/relationships/hyperlink" Target="http://pbs.twimg.com/profile_images/740552184945741824/y_15j-Xx_normal.jpg" TargetMode="External" /><Relationship Id="rId433" Type="http://schemas.openxmlformats.org/officeDocument/2006/relationships/hyperlink" Target="http://pbs.twimg.com/profile_images/1083969027465232384/CoG482At_normal.jpg" TargetMode="External" /><Relationship Id="rId434" Type="http://schemas.openxmlformats.org/officeDocument/2006/relationships/hyperlink" Target="http://pbs.twimg.com/profile_images/955235376364273664/HgXXFu-0_normal.jpg" TargetMode="External" /><Relationship Id="rId435" Type="http://schemas.openxmlformats.org/officeDocument/2006/relationships/hyperlink" Target="http://pbs.twimg.com/profile_images/730720805688987650/kgcGFb_x_normal.jpg" TargetMode="External" /><Relationship Id="rId436" Type="http://schemas.openxmlformats.org/officeDocument/2006/relationships/hyperlink" Target="http://pbs.twimg.com/profile_images/1066017381049356288/dm8fC_rj_normal.jpg" TargetMode="External" /><Relationship Id="rId437" Type="http://schemas.openxmlformats.org/officeDocument/2006/relationships/hyperlink" Target="http://pbs.twimg.com/profile_images/1083930643078234113/HIKhrF2v_normal.jpg" TargetMode="External" /><Relationship Id="rId438" Type="http://schemas.openxmlformats.org/officeDocument/2006/relationships/hyperlink" Target="http://pbs.twimg.com/profile_images/663002244988731396/WibhK3QN_normal.jpg" TargetMode="External" /><Relationship Id="rId439" Type="http://schemas.openxmlformats.org/officeDocument/2006/relationships/hyperlink" Target="http://pbs.twimg.com/profile_images/1135002754601160705/NwU6_RtC_normal.jpg" TargetMode="External" /><Relationship Id="rId440" Type="http://schemas.openxmlformats.org/officeDocument/2006/relationships/hyperlink" Target="http://pbs.twimg.com/profile_images/884762247242936321/xoZAe4sB_normal.jpg" TargetMode="External" /><Relationship Id="rId441" Type="http://schemas.openxmlformats.org/officeDocument/2006/relationships/hyperlink" Target="http://pbs.twimg.com/profile_images/1131323837956657153/0ABUdf_w_normal.jpg" TargetMode="External" /><Relationship Id="rId442" Type="http://schemas.openxmlformats.org/officeDocument/2006/relationships/hyperlink" Target="http://pbs.twimg.com/profile_images/942774839688929281/z10ILesH_normal.jpg" TargetMode="External" /><Relationship Id="rId443" Type="http://schemas.openxmlformats.org/officeDocument/2006/relationships/hyperlink" Target="http://pbs.twimg.com/profile_images/663108463992528896/ER8oiZr4_normal.jpg" TargetMode="External" /><Relationship Id="rId444" Type="http://schemas.openxmlformats.org/officeDocument/2006/relationships/hyperlink" Target="http://pbs.twimg.com/profile_images/1092113397204713472/ngWYChj__normal.jpg" TargetMode="External" /><Relationship Id="rId445" Type="http://schemas.openxmlformats.org/officeDocument/2006/relationships/hyperlink" Target="http://pbs.twimg.com/profile_images/996767066509033473/dl40Jxcm_normal.jpg" TargetMode="External" /><Relationship Id="rId446" Type="http://schemas.openxmlformats.org/officeDocument/2006/relationships/hyperlink" Target="http://pbs.twimg.com/profile_images/934717921816993793/H1vB6P7o_normal.jpg" TargetMode="External" /><Relationship Id="rId447" Type="http://schemas.openxmlformats.org/officeDocument/2006/relationships/hyperlink" Target="http://abs.twimg.com/sticky/default_profile_images/default_profile_normal.png" TargetMode="External" /><Relationship Id="rId448" Type="http://schemas.openxmlformats.org/officeDocument/2006/relationships/hyperlink" Target="http://pbs.twimg.com/profile_images/565710210614824960/_tjijrkv_normal.jpeg" TargetMode="External" /><Relationship Id="rId449" Type="http://schemas.openxmlformats.org/officeDocument/2006/relationships/hyperlink" Target="http://pbs.twimg.com/profile_images/776249184785604608/OugBYEvC_normal.jpg" TargetMode="External" /><Relationship Id="rId450" Type="http://schemas.openxmlformats.org/officeDocument/2006/relationships/hyperlink" Target="http://pbs.twimg.com/profile_images/934170907697917952/ksB9X__p_normal.jpg" TargetMode="External" /><Relationship Id="rId451" Type="http://schemas.openxmlformats.org/officeDocument/2006/relationships/hyperlink" Target="http://pbs.twimg.com/profile_images/979031010594705409/LiCzuBSA_normal.jpg" TargetMode="External" /><Relationship Id="rId452" Type="http://schemas.openxmlformats.org/officeDocument/2006/relationships/hyperlink" Target="http://pbs.twimg.com/profile_images/884767856742871040/jxArvVgf_normal.jpg" TargetMode="External" /><Relationship Id="rId453" Type="http://schemas.openxmlformats.org/officeDocument/2006/relationships/hyperlink" Target="http://pbs.twimg.com/profile_images/871521500892864514/LztNJw3u_normal.jpg" TargetMode="External" /><Relationship Id="rId454" Type="http://schemas.openxmlformats.org/officeDocument/2006/relationships/hyperlink" Target="http://pbs.twimg.com/profile_images/1107052514078121985/vmjW9CiZ_normal.jpg" TargetMode="External" /><Relationship Id="rId455" Type="http://schemas.openxmlformats.org/officeDocument/2006/relationships/hyperlink" Target="http://pbs.twimg.com/profile_images/1071969365971623936/Eq9ub3x6_normal.jpg" TargetMode="External" /><Relationship Id="rId456" Type="http://schemas.openxmlformats.org/officeDocument/2006/relationships/hyperlink" Target="http://pbs.twimg.com/profile_images/1073285439975448576/UciML71Z_normal.jpg" TargetMode="External" /><Relationship Id="rId457" Type="http://schemas.openxmlformats.org/officeDocument/2006/relationships/hyperlink" Target="http://pbs.twimg.com/profile_images/640080595771650048/LwcAZQ97_normal.jpg" TargetMode="External" /><Relationship Id="rId458" Type="http://schemas.openxmlformats.org/officeDocument/2006/relationships/hyperlink" Target="http://pbs.twimg.com/profile_images/917869485331066880/6wHKyYIR_normal.jpg" TargetMode="External" /><Relationship Id="rId459" Type="http://schemas.openxmlformats.org/officeDocument/2006/relationships/hyperlink" Target="http://pbs.twimg.com/profile_images/909815567007305728/jKde7vgo_normal.jpg" TargetMode="External" /><Relationship Id="rId460" Type="http://schemas.openxmlformats.org/officeDocument/2006/relationships/hyperlink" Target="http://pbs.twimg.com/profile_images/1104185604655513600/i4OaGpuc_normal.png" TargetMode="External" /><Relationship Id="rId461" Type="http://schemas.openxmlformats.org/officeDocument/2006/relationships/hyperlink" Target="http://pbs.twimg.com/profile_images/882020699694649344/dj5NMo0T_normal.jpg" TargetMode="External" /><Relationship Id="rId462" Type="http://schemas.openxmlformats.org/officeDocument/2006/relationships/hyperlink" Target="http://pbs.twimg.com/profile_images/953310297510604801/cEwG--Vx_normal.jpg" TargetMode="External" /><Relationship Id="rId463" Type="http://schemas.openxmlformats.org/officeDocument/2006/relationships/hyperlink" Target="http://pbs.twimg.com/profile_images/524265132776366080/VQUsfaOn_normal.png" TargetMode="External" /><Relationship Id="rId464" Type="http://schemas.openxmlformats.org/officeDocument/2006/relationships/hyperlink" Target="http://pbs.twimg.com/profile_images/512527814394785792/MQJ46cVq_normal.jpeg" TargetMode="External" /><Relationship Id="rId465" Type="http://schemas.openxmlformats.org/officeDocument/2006/relationships/hyperlink" Target="http://pbs.twimg.com/profile_images/822379248056795139/s1sqOXyr_normal.jpg" TargetMode="External" /><Relationship Id="rId466" Type="http://schemas.openxmlformats.org/officeDocument/2006/relationships/hyperlink" Target="http://pbs.twimg.com/profile_images/849618212501299200/6vxWcbtW_normal.jpg" TargetMode="External" /><Relationship Id="rId467" Type="http://schemas.openxmlformats.org/officeDocument/2006/relationships/hyperlink" Target="http://pbs.twimg.com/profile_images/1138060146662354946/6jR-b4Yy_normal.png" TargetMode="External" /><Relationship Id="rId468" Type="http://schemas.openxmlformats.org/officeDocument/2006/relationships/hyperlink" Target="http://pbs.twimg.com/profile_images/1091433862767562762/4L77wuBe_normal.jpg" TargetMode="External" /><Relationship Id="rId469" Type="http://schemas.openxmlformats.org/officeDocument/2006/relationships/hyperlink" Target="http://pbs.twimg.com/profile_images/1083381989363892224/EU6gbdVK_normal.jpg" TargetMode="External" /><Relationship Id="rId470" Type="http://schemas.openxmlformats.org/officeDocument/2006/relationships/hyperlink" Target="http://pbs.twimg.com/profile_images/841429728657580036/_KAJv8es_normal.jpg" TargetMode="External" /><Relationship Id="rId471" Type="http://schemas.openxmlformats.org/officeDocument/2006/relationships/hyperlink" Target="http://pbs.twimg.com/profile_images/818590633245876224/L0YigwdX_normal.jpg" TargetMode="External" /><Relationship Id="rId472" Type="http://schemas.openxmlformats.org/officeDocument/2006/relationships/hyperlink" Target="http://pbs.twimg.com/profile_images/1115716354475208704/3lpwlX40_normal.png" TargetMode="External" /><Relationship Id="rId473" Type="http://schemas.openxmlformats.org/officeDocument/2006/relationships/hyperlink" Target="http://pbs.twimg.com/profile_images/951161235403190272/4_vjPXRB_normal.jpg" TargetMode="External" /><Relationship Id="rId474" Type="http://schemas.openxmlformats.org/officeDocument/2006/relationships/hyperlink" Target="http://pbs.twimg.com/profile_images/1093530496682856448/APbcmSRq_normal.jpg" TargetMode="External" /><Relationship Id="rId475" Type="http://schemas.openxmlformats.org/officeDocument/2006/relationships/hyperlink" Target="http://pbs.twimg.com/profile_images/550384687030747136/Ptw7w-It_normal.jpeg" TargetMode="External" /><Relationship Id="rId476" Type="http://schemas.openxmlformats.org/officeDocument/2006/relationships/hyperlink" Target="http://pbs.twimg.com/profile_images/717147228511412224/SLKyohM__normal.jpg" TargetMode="External" /><Relationship Id="rId477" Type="http://schemas.openxmlformats.org/officeDocument/2006/relationships/hyperlink" Target="http://pbs.twimg.com/profile_images/539423470400962560/_PRvi0k9_normal.jpeg" TargetMode="External" /><Relationship Id="rId478" Type="http://schemas.openxmlformats.org/officeDocument/2006/relationships/hyperlink" Target="http://pbs.twimg.com/profile_images/785916814484185088/Ro5hqHiZ_normal.jpg" TargetMode="External" /><Relationship Id="rId479" Type="http://schemas.openxmlformats.org/officeDocument/2006/relationships/hyperlink" Target="http://pbs.twimg.com/profile_images/3288533497/f7234eab0d3e8e5d0390704e3c167fd5_normal.jpeg" TargetMode="External" /><Relationship Id="rId480" Type="http://schemas.openxmlformats.org/officeDocument/2006/relationships/hyperlink" Target="http://pbs.twimg.com/profile_images/1010315616958332928/1Mv2fcbI_normal.jpg" TargetMode="External" /><Relationship Id="rId481" Type="http://schemas.openxmlformats.org/officeDocument/2006/relationships/hyperlink" Target="http://pbs.twimg.com/profile_images/951291890522968065/mMnaUvzl_normal.jpg" TargetMode="External" /><Relationship Id="rId482" Type="http://schemas.openxmlformats.org/officeDocument/2006/relationships/hyperlink" Target="http://pbs.twimg.com/profile_images/948591553798434818/L9A8m_jM_normal.jpg" TargetMode="External" /><Relationship Id="rId483" Type="http://schemas.openxmlformats.org/officeDocument/2006/relationships/hyperlink" Target="http://pbs.twimg.com/profile_images/858099323254558720/dSqPtzP9_normal.jpg" TargetMode="External" /><Relationship Id="rId484" Type="http://schemas.openxmlformats.org/officeDocument/2006/relationships/hyperlink" Target="http://pbs.twimg.com/profile_images/1017122729357553666/KqO-IE6p_normal.jpg" TargetMode="External" /><Relationship Id="rId485" Type="http://schemas.openxmlformats.org/officeDocument/2006/relationships/hyperlink" Target="http://pbs.twimg.com/profile_images/592504457788657665/ba8j4HE8_normal.jpg" TargetMode="External" /><Relationship Id="rId486" Type="http://schemas.openxmlformats.org/officeDocument/2006/relationships/hyperlink" Target="http://pbs.twimg.com/profile_images/1100845568035700737/W3Uu0gxy_normal.png" TargetMode="External" /><Relationship Id="rId487" Type="http://schemas.openxmlformats.org/officeDocument/2006/relationships/hyperlink" Target="http://pbs.twimg.com/profile_images/916607835219341312/N3Kvjke2_normal.jpg" TargetMode="External" /><Relationship Id="rId488" Type="http://schemas.openxmlformats.org/officeDocument/2006/relationships/hyperlink" Target="http://pbs.twimg.com/profile_images/693148621680685056/HGPl-FO0_normal.jpg" TargetMode="External" /><Relationship Id="rId489" Type="http://schemas.openxmlformats.org/officeDocument/2006/relationships/hyperlink" Target="http://pbs.twimg.com/profile_images/529829150257713152/GBfYstiW_normal.jpeg" TargetMode="External" /><Relationship Id="rId490" Type="http://schemas.openxmlformats.org/officeDocument/2006/relationships/hyperlink" Target="http://abs.twimg.com/sticky/default_profile_images/default_profile_0_normal.png" TargetMode="External" /><Relationship Id="rId491" Type="http://schemas.openxmlformats.org/officeDocument/2006/relationships/hyperlink" Target="http://pbs.twimg.com/profile_images/811353360062365696/sXanaj3u_normal.jpg" TargetMode="External" /><Relationship Id="rId492" Type="http://schemas.openxmlformats.org/officeDocument/2006/relationships/hyperlink" Target="http://pbs.twimg.com/profile_images/874720780222779392/Ly7sJa9t_normal.jpg" TargetMode="External" /><Relationship Id="rId493" Type="http://schemas.openxmlformats.org/officeDocument/2006/relationships/hyperlink" Target="http://pbs.twimg.com/profile_images/878362054922391552/ueEjNnUG_normal.jpg" TargetMode="External" /><Relationship Id="rId494" Type="http://schemas.openxmlformats.org/officeDocument/2006/relationships/hyperlink" Target="http://pbs.twimg.com/profile_images/736740064244338688/b0gOXHXn_normal.jpg" TargetMode="External" /><Relationship Id="rId495" Type="http://schemas.openxmlformats.org/officeDocument/2006/relationships/hyperlink" Target="http://abs.twimg.com/sticky/default_profile_images/default_profile_normal.png" TargetMode="External" /><Relationship Id="rId496" Type="http://schemas.openxmlformats.org/officeDocument/2006/relationships/hyperlink" Target="http://abs.twimg.com/sticky/default_profile_images/default_profile_normal.png" TargetMode="External" /><Relationship Id="rId497" Type="http://schemas.openxmlformats.org/officeDocument/2006/relationships/hyperlink" Target="http://pbs.twimg.com/profile_images/1127132143778435072/GAYJhAkv_normal.jpg" TargetMode="External" /><Relationship Id="rId498" Type="http://schemas.openxmlformats.org/officeDocument/2006/relationships/hyperlink" Target="http://pbs.twimg.com/profile_images/1080643131341762560/JHIdKOkJ_normal.jpg" TargetMode="External" /><Relationship Id="rId499" Type="http://schemas.openxmlformats.org/officeDocument/2006/relationships/hyperlink" Target="http://pbs.twimg.com/profile_images/378800000211546819/6070491cdceac8992856a9bf6f560a99_normal.jpeg" TargetMode="External" /><Relationship Id="rId500" Type="http://schemas.openxmlformats.org/officeDocument/2006/relationships/hyperlink" Target="http://pbs.twimg.com/profile_images/998535803406991360/AE-Sv8dQ_normal.jpg" TargetMode="External" /><Relationship Id="rId501" Type="http://schemas.openxmlformats.org/officeDocument/2006/relationships/hyperlink" Target="http://pbs.twimg.com/profile_images/2226982413/kosmos-twitter1__4__normal.jpg" TargetMode="External" /><Relationship Id="rId502" Type="http://schemas.openxmlformats.org/officeDocument/2006/relationships/hyperlink" Target="http://pbs.twimg.com/profile_images/708329500291911680/_71LUvj8_normal.jpg" TargetMode="External" /><Relationship Id="rId503" Type="http://schemas.openxmlformats.org/officeDocument/2006/relationships/hyperlink" Target="http://pbs.twimg.com/profile_images/1080349350478307333/LxVcrT2x_normal.jpg" TargetMode="External" /><Relationship Id="rId504" Type="http://schemas.openxmlformats.org/officeDocument/2006/relationships/hyperlink" Target="http://pbs.twimg.com/profile_images/925097802950098944/pEOlF0bX_normal.jpg" TargetMode="External" /><Relationship Id="rId505" Type="http://schemas.openxmlformats.org/officeDocument/2006/relationships/hyperlink" Target="http://pbs.twimg.com/profile_images/747103658572058625/coqmtme__normal.jpg" TargetMode="External" /><Relationship Id="rId506" Type="http://schemas.openxmlformats.org/officeDocument/2006/relationships/hyperlink" Target="http://pbs.twimg.com/profile_images/589122789757456384/TkXG2qZz_normal.jpg" TargetMode="External" /><Relationship Id="rId507" Type="http://schemas.openxmlformats.org/officeDocument/2006/relationships/hyperlink" Target="http://pbs.twimg.com/profile_images/1100633701510189057/2P3KryMn_normal.png" TargetMode="External" /><Relationship Id="rId508" Type="http://schemas.openxmlformats.org/officeDocument/2006/relationships/hyperlink" Target="http://pbs.twimg.com/profile_images/827670409076170755/kTSmNrUZ_normal.jpg" TargetMode="External" /><Relationship Id="rId509" Type="http://schemas.openxmlformats.org/officeDocument/2006/relationships/hyperlink" Target="http://pbs.twimg.com/profile_images/645342433715183616/QFxDcgxW_normal.jpg" TargetMode="External" /><Relationship Id="rId510" Type="http://schemas.openxmlformats.org/officeDocument/2006/relationships/hyperlink" Target="https://twitter.com/matdanglobal" TargetMode="External" /><Relationship Id="rId511" Type="http://schemas.openxmlformats.org/officeDocument/2006/relationships/hyperlink" Target="https://twitter.com/worldoil" TargetMode="External" /><Relationship Id="rId512" Type="http://schemas.openxmlformats.org/officeDocument/2006/relationships/hyperlink" Target="https://twitter.com/mckinseyindia" TargetMode="External" /><Relationship Id="rId513" Type="http://schemas.openxmlformats.org/officeDocument/2006/relationships/hyperlink" Target="https://twitter.com/katetracy__" TargetMode="External" /><Relationship Id="rId514" Type="http://schemas.openxmlformats.org/officeDocument/2006/relationships/hyperlink" Target="https://twitter.com/lonelywhale" TargetMode="External" /><Relationship Id="rId515" Type="http://schemas.openxmlformats.org/officeDocument/2006/relationships/hyperlink" Target="https://twitter.com/jimkchin" TargetMode="External" /><Relationship Id="rId516" Type="http://schemas.openxmlformats.org/officeDocument/2006/relationships/hyperlink" Target="https://twitter.com/seasave" TargetMode="External" /><Relationship Id="rId517" Type="http://schemas.openxmlformats.org/officeDocument/2006/relationships/hyperlink" Target="https://twitter.com/polarbeartrust" TargetMode="External" /><Relationship Id="rId518" Type="http://schemas.openxmlformats.org/officeDocument/2006/relationships/hyperlink" Target="https://twitter.com/gatesarcticnps" TargetMode="External" /><Relationship Id="rId519" Type="http://schemas.openxmlformats.org/officeDocument/2006/relationships/hyperlink" Target="https://twitter.com/arcticseatours" TargetMode="External" /><Relationship Id="rId520" Type="http://schemas.openxmlformats.org/officeDocument/2006/relationships/hyperlink" Target="https://twitter.com/gofossilfree" TargetMode="External" /><Relationship Id="rId521" Type="http://schemas.openxmlformats.org/officeDocument/2006/relationships/hyperlink" Target="https://twitter.com/goingsgds" TargetMode="External" /><Relationship Id="rId522" Type="http://schemas.openxmlformats.org/officeDocument/2006/relationships/hyperlink" Target="https://twitter.com/donnawhitbread" TargetMode="External" /><Relationship Id="rId523" Type="http://schemas.openxmlformats.org/officeDocument/2006/relationships/hyperlink" Target="https://twitter.com/teleacoustics" TargetMode="External" /><Relationship Id="rId524" Type="http://schemas.openxmlformats.org/officeDocument/2006/relationships/hyperlink" Target="https://twitter.com/caroljd1964" TargetMode="External" /><Relationship Id="rId525" Type="http://schemas.openxmlformats.org/officeDocument/2006/relationships/hyperlink" Target="https://twitter.com/love_leitrim" TargetMode="External" /><Relationship Id="rId526" Type="http://schemas.openxmlformats.org/officeDocument/2006/relationships/hyperlink" Target="https://twitter.com/nhnaireland" TargetMode="External" /><Relationship Id="rId527" Type="http://schemas.openxmlformats.org/officeDocument/2006/relationships/hyperlink" Target="https://twitter.com/majorcafan" TargetMode="External" /><Relationship Id="rId528" Type="http://schemas.openxmlformats.org/officeDocument/2006/relationships/hyperlink" Target="https://twitter.com/millennium_boy1" TargetMode="External" /><Relationship Id="rId529" Type="http://schemas.openxmlformats.org/officeDocument/2006/relationships/hyperlink" Target="https://twitter.com/thriftbee" TargetMode="External" /><Relationship Id="rId530" Type="http://schemas.openxmlformats.org/officeDocument/2006/relationships/hyperlink" Target="https://twitter.com/younggreens" TargetMode="External" /><Relationship Id="rId531" Type="http://schemas.openxmlformats.org/officeDocument/2006/relationships/hyperlink" Target="https://twitter.com/davewalshphoto" TargetMode="External" /><Relationship Id="rId532" Type="http://schemas.openxmlformats.org/officeDocument/2006/relationships/hyperlink" Target="https://twitter.com/eamonderry" TargetMode="External" /><Relationship Id="rId533" Type="http://schemas.openxmlformats.org/officeDocument/2006/relationships/hyperlink" Target="https://twitter.com/ecoclare" TargetMode="External" /><Relationship Id="rId534" Type="http://schemas.openxmlformats.org/officeDocument/2006/relationships/hyperlink" Target="https://twitter.com/ginosocialist" TargetMode="External" /><Relationship Id="rId535" Type="http://schemas.openxmlformats.org/officeDocument/2006/relationships/hyperlink" Target="https://twitter.com/pbp_gillian" TargetMode="External" /><Relationship Id="rId536" Type="http://schemas.openxmlformats.org/officeDocument/2006/relationships/hyperlink" Target="https://twitter.com/danny_dullea" TargetMode="External" /><Relationship Id="rId537" Type="http://schemas.openxmlformats.org/officeDocument/2006/relationships/hyperlink" Target="https://twitter.com/megkuster" TargetMode="External" /><Relationship Id="rId538" Type="http://schemas.openxmlformats.org/officeDocument/2006/relationships/hyperlink" Target="https://twitter.com/marcineiaoliver" TargetMode="External" /><Relationship Id="rId539" Type="http://schemas.openxmlformats.org/officeDocument/2006/relationships/hyperlink" Target="https://twitter.com/ourocean" TargetMode="External" /><Relationship Id="rId540" Type="http://schemas.openxmlformats.org/officeDocument/2006/relationships/hyperlink" Target="https://twitter.com/reprooney" TargetMode="External" /><Relationship Id="rId541" Type="http://schemas.openxmlformats.org/officeDocument/2006/relationships/hyperlink" Target="https://twitter.com/path2positive" TargetMode="External" /><Relationship Id="rId542" Type="http://schemas.openxmlformats.org/officeDocument/2006/relationships/hyperlink" Target="https://twitter.com/greentoneenviro" TargetMode="External" /><Relationship Id="rId543" Type="http://schemas.openxmlformats.org/officeDocument/2006/relationships/hyperlink" Target="https://twitter.com/pb4p" TargetMode="External" /><Relationship Id="rId544" Type="http://schemas.openxmlformats.org/officeDocument/2006/relationships/hyperlink" Target="https://twitter.com/scc_ireland" TargetMode="External" /><Relationship Id="rId545" Type="http://schemas.openxmlformats.org/officeDocument/2006/relationships/hyperlink" Target="https://twitter.com/seriousclits" TargetMode="External" /><Relationship Id="rId546" Type="http://schemas.openxmlformats.org/officeDocument/2006/relationships/hyperlink" Target="https://twitter.com/jgrandausa" TargetMode="External" /><Relationship Id="rId547" Type="http://schemas.openxmlformats.org/officeDocument/2006/relationships/hyperlink" Target="https://twitter.com/sdmexicoexpo" TargetMode="External" /><Relationship Id="rId548" Type="http://schemas.openxmlformats.org/officeDocument/2006/relationships/hyperlink" Target="https://twitter.com/bseegov" TargetMode="External" /><Relationship Id="rId549" Type="http://schemas.openxmlformats.org/officeDocument/2006/relationships/hyperlink" Target="https://twitter.com/cisnerosardura" TargetMode="External" /><Relationship Id="rId550" Type="http://schemas.openxmlformats.org/officeDocument/2006/relationships/hyperlink" Target="https://twitter.com/desderamona" TargetMode="External" /><Relationship Id="rId551" Type="http://schemas.openxmlformats.org/officeDocument/2006/relationships/hyperlink" Target="https://twitter.com/mickeefl" TargetMode="External" /><Relationship Id="rId552" Type="http://schemas.openxmlformats.org/officeDocument/2006/relationships/hyperlink" Target="https://twitter.com/goodlorde" TargetMode="External" /><Relationship Id="rId553" Type="http://schemas.openxmlformats.org/officeDocument/2006/relationships/hyperlink" Target="https://twitter.com/nrdc_af" TargetMode="External" /><Relationship Id="rId554" Type="http://schemas.openxmlformats.org/officeDocument/2006/relationships/hyperlink" Target="https://twitter.com/adams_alex101" TargetMode="External" /><Relationship Id="rId555" Type="http://schemas.openxmlformats.org/officeDocument/2006/relationships/hyperlink" Target="https://twitter.com/jonbearca" TargetMode="External" /><Relationship Id="rId556" Type="http://schemas.openxmlformats.org/officeDocument/2006/relationships/hyperlink" Target="https://twitter.com/marilucflores" TargetMode="External" /><Relationship Id="rId557" Type="http://schemas.openxmlformats.org/officeDocument/2006/relationships/hyperlink" Target="https://twitter.com/thankyousurfing" TargetMode="External" /><Relationship Id="rId558" Type="http://schemas.openxmlformats.org/officeDocument/2006/relationships/hyperlink" Target="https://twitter.com/bradfwells" TargetMode="External" /><Relationship Id="rId559" Type="http://schemas.openxmlformats.org/officeDocument/2006/relationships/hyperlink" Target="https://twitter.com/wsl" TargetMode="External" /><Relationship Id="rId560" Type="http://schemas.openxmlformats.org/officeDocument/2006/relationships/hyperlink" Target="https://twitter.com/tcgreenberg" TargetMode="External" /><Relationship Id="rId561" Type="http://schemas.openxmlformats.org/officeDocument/2006/relationships/hyperlink" Target="https://twitter.com/petestauffer" TargetMode="External" /><Relationship Id="rId562" Type="http://schemas.openxmlformats.org/officeDocument/2006/relationships/hyperlink" Target="https://twitter.com/surfrider" TargetMode="External" /><Relationship Id="rId563" Type="http://schemas.openxmlformats.org/officeDocument/2006/relationships/hyperlink" Target="https://twitter.com/mckinsey" TargetMode="External" /><Relationship Id="rId564" Type="http://schemas.openxmlformats.org/officeDocument/2006/relationships/hyperlink" Target="https://twitter.com/abbwana" TargetMode="External" /><Relationship Id="rId565" Type="http://schemas.openxmlformats.org/officeDocument/2006/relationships/hyperlink" Target="https://twitter.com/elisabeast" TargetMode="External" /><Relationship Id="rId566" Type="http://schemas.openxmlformats.org/officeDocument/2006/relationships/hyperlink" Target="https://twitter.com/bigjmcc" TargetMode="External" /><Relationship Id="rId567" Type="http://schemas.openxmlformats.org/officeDocument/2006/relationships/hyperlink" Target="https://twitter.com/mahonebaymyers" TargetMode="External" /><Relationship Id="rId568" Type="http://schemas.openxmlformats.org/officeDocument/2006/relationships/hyperlink" Target="https://twitter.com/leomckayjr" TargetMode="External" /><Relationship Id="rId569" Type="http://schemas.openxmlformats.org/officeDocument/2006/relationships/hyperlink" Target="https://twitter.com/murrant_fred" TargetMode="External" /><Relationship Id="rId570" Type="http://schemas.openxmlformats.org/officeDocument/2006/relationships/hyperlink" Target="https://twitter.com/aquaterraenergy" TargetMode="External" /><Relationship Id="rId571" Type="http://schemas.openxmlformats.org/officeDocument/2006/relationships/hyperlink" Target="https://twitter.com/craigmain73" TargetMode="External" /><Relationship Id="rId572" Type="http://schemas.openxmlformats.org/officeDocument/2006/relationships/hyperlink" Target="https://twitter.com/braingymza" TargetMode="External" /><Relationship Id="rId573" Type="http://schemas.openxmlformats.org/officeDocument/2006/relationships/hyperlink" Target="https://twitter.com/spectrum1995" TargetMode="External" /><Relationship Id="rId574" Type="http://schemas.openxmlformats.org/officeDocument/2006/relationships/hyperlink" Target="https://twitter.com/jessica30050419" TargetMode="External" /><Relationship Id="rId575" Type="http://schemas.openxmlformats.org/officeDocument/2006/relationships/hyperlink" Target="https://twitter.com/marion12moore" TargetMode="External" /><Relationship Id="rId576" Type="http://schemas.openxmlformats.org/officeDocument/2006/relationships/hyperlink" Target="https://twitter.com/seamusoregan" TargetMode="External" /><Relationship Id="rId577" Type="http://schemas.openxmlformats.org/officeDocument/2006/relationships/hyperlink" Target="https://twitter.com/bernjordanmp" TargetMode="External" /><Relationship Id="rId578" Type="http://schemas.openxmlformats.org/officeDocument/2006/relationships/hyperlink" Target="https://twitter.com/cathmckenna" TargetMode="External" /><Relationship Id="rId579" Type="http://schemas.openxmlformats.org/officeDocument/2006/relationships/hyperlink" Target="https://twitter.com/cnlopb" TargetMode="External" /><Relationship Id="rId580" Type="http://schemas.openxmlformats.org/officeDocument/2006/relationships/hyperlink" Target="https://twitter.com/cnsopb" TargetMode="External" /><Relationship Id="rId581" Type="http://schemas.openxmlformats.org/officeDocument/2006/relationships/hyperlink" Target="https://twitter.com/oilgascanada" TargetMode="External" /><Relationship Id="rId582" Type="http://schemas.openxmlformats.org/officeDocument/2006/relationships/hyperlink" Target="https://twitter.com/globalnka" TargetMode="External" /><Relationship Id="rId583" Type="http://schemas.openxmlformats.org/officeDocument/2006/relationships/hyperlink" Target="https://twitter.com/bd_cda" TargetMode="External" /><Relationship Id="rId584" Type="http://schemas.openxmlformats.org/officeDocument/2006/relationships/hyperlink" Target="https://twitter.com/350montana" TargetMode="External" /><Relationship Id="rId585" Type="http://schemas.openxmlformats.org/officeDocument/2006/relationships/hyperlink" Target="https://twitter.com/svsmktg" TargetMode="External" /><Relationship Id="rId586" Type="http://schemas.openxmlformats.org/officeDocument/2006/relationships/hyperlink" Target="https://twitter.com/oceanpinesmd" TargetMode="External" /><Relationship Id="rId587" Type="http://schemas.openxmlformats.org/officeDocument/2006/relationships/hyperlink" Target="https://twitter.com/scottewen13" TargetMode="External" /><Relationship Id="rId588" Type="http://schemas.openxmlformats.org/officeDocument/2006/relationships/hyperlink" Target="https://twitter.com/johnbro02552835" TargetMode="External" /><Relationship Id="rId589" Type="http://schemas.openxmlformats.org/officeDocument/2006/relationships/hyperlink" Target="https://twitter.com/oeg_offshore" TargetMode="External" /><Relationship Id="rId590" Type="http://schemas.openxmlformats.org/officeDocument/2006/relationships/hyperlink" Target="https://twitter.com/melisheath" TargetMode="External" /><Relationship Id="rId591" Type="http://schemas.openxmlformats.org/officeDocument/2006/relationships/hyperlink" Target="https://twitter.com/cleanenergyorg" TargetMode="External" /><Relationship Id="rId592" Type="http://schemas.openxmlformats.org/officeDocument/2006/relationships/hyperlink" Target="https://twitter.com/stratasadvisors" TargetMode="External" /><Relationship Id="rId593" Type="http://schemas.openxmlformats.org/officeDocument/2006/relationships/hyperlink" Target="https://twitter.com/lenvermillion" TargetMode="External" /><Relationship Id="rId594" Type="http://schemas.openxmlformats.org/officeDocument/2006/relationships/hyperlink" Target="https://twitter.com/spetweets" TargetMode="External" /><Relationship Id="rId595" Type="http://schemas.openxmlformats.org/officeDocument/2006/relationships/hyperlink" Target="https://twitter.com/shell" TargetMode="External" /><Relationship Id="rId596" Type="http://schemas.openxmlformats.org/officeDocument/2006/relationships/hyperlink" Target="https://twitter.com/askgro" TargetMode="External" /><Relationship Id="rId597" Type="http://schemas.openxmlformats.org/officeDocument/2006/relationships/hyperlink" Target="https://twitter.com/danbacher" TargetMode="External" /><Relationship Id="rId598" Type="http://schemas.openxmlformats.org/officeDocument/2006/relationships/hyperlink" Target="https://twitter.com/laurielitman" TargetMode="External" /><Relationship Id="rId599" Type="http://schemas.openxmlformats.org/officeDocument/2006/relationships/hyperlink" Target="https://twitter.com/reddpups" TargetMode="External" /><Relationship Id="rId600" Type="http://schemas.openxmlformats.org/officeDocument/2006/relationships/hyperlink" Target="https://twitter.com/nrdems" TargetMode="External" /><Relationship Id="rId601" Type="http://schemas.openxmlformats.org/officeDocument/2006/relationships/hyperlink" Target="https://twitter.com/wildlifeaction" TargetMode="External" /><Relationship Id="rId602" Type="http://schemas.openxmlformats.org/officeDocument/2006/relationships/hyperlink" Target="https://twitter.com/11patience" TargetMode="External" /><Relationship Id="rId603" Type="http://schemas.openxmlformats.org/officeDocument/2006/relationships/hyperlink" Target="https://twitter.com/maryjobrooks" TargetMode="External" /><Relationship Id="rId604" Type="http://schemas.openxmlformats.org/officeDocument/2006/relationships/hyperlink" Target="https://twitter.com/lisamarieharpe1" TargetMode="External" /><Relationship Id="rId605" Type="http://schemas.openxmlformats.org/officeDocument/2006/relationships/hyperlink" Target="https://twitter.com/langfieldjoshua" TargetMode="External" /><Relationship Id="rId606" Type="http://schemas.openxmlformats.org/officeDocument/2006/relationships/hyperlink" Target="https://twitter.com/theshippingguru" TargetMode="External" /><Relationship Id="rId607" Type="http://schemas.openxmlformats.org/officeDocument/2006/relationships/hyperlink" Target="https://twitter.com/creativegreeniu" TargetMode="External" /><Relationship Id="rId608" Type="http://schemas.openxmlformats.org/officeDocument/2006/relationships/hyperlink" Target="https://twitter.com/technavio" TargetMode="External" /><Relationship Id="rId609" Type="http://schemas.openxmlformats.org/officeDocument/2006/relationships/hyperlink" Target="https://twitter.com/chevron" TargetMode="External" /><Relationship Id="rId610" Type="http://schemas.openxmlformats.org/officeDocument/2006/relationships/hyperlink" Target="https://twitter.com/bhgeco" TargetMode="External" /><Relationship Id="rId611" Type="http://schemas.openxmlformats.org/officeDocument/2006/relationships/hyperlink" Target="https://twitter.com/vallourec" TargetMode="External" /><Relationship Id="rId612" Type="http://schemas.openxmlformats.org/officeDocument/2006/relationships/hyperlink" Target="https://twitter.com/novglobal" TargetMode="External" /><Relationship Id="rId613" Type="http://schemas.openxmlformats.org/officeDocument/2006/relationships/hyperlink" Target="https://twitter.com/blondrocker1967" TargetMode="External" /><Relationship Id="rId614" Type="http://schemas.openxmlformats.org/officeDocument/2006/relationships/hyperlink" Target="https://twitter.com/kevindk82" TargetMode="External" /><Relationship Id="rId615" Type="http://schemas.openxmlformats.org/officeDocument/2006/relationships/hyperlink" Target="https://twitter.com/briankempga" TargetMode="External" /><Relationship Id="rId616" Type="http://schemas.openxmlformats.org/officeDocument/2006/relationships/hyperlink" Target="https://twitter.com/govrondesantis" TargetMode="External" /><Relationship Id="rId617" Type="http://schemas.openxmlformats.org/officeDocument/2006/relationships/hyperlink" Target="https://twitter.com/govkemp" TargetMode="External" /><Relationship Id="rId618" Type="http://schemas.openxmlformats.org/officeDocument/2006/relationships/hyperlink" Target="https://twitter.com/henrymcmaster" TargetMode="External" /><Relationship Id="rId619" Type="http://schemas.openxmlformats.org/officeDocument/2006/relationships/hyperlink" Target="https://twitter.com/nc_governor" TargetMode="External" /><Relationship Id="rId620" Type="http://schemas.openxmlformats.org/officeDocument/2006/relationships/hyperlink" Target="https://twitter.com/johncarneyde" TargetMode="External" /><Relationship Id="rId621" Type="http://schemas.openxmlformats.org/officeDocument/2006/relationships/hyperlink" Target="https://twitter.com/governorva" TargetMode="External" /><Relationship Id="rId622" Type="http://schemas.openxmlformats.org/officeDocument/2006/relationships/hyperlink" Target="https://twitter.com/govmurphy" TargetMode="External" /><Relationship Id="rId623" Type="http://schemas.openxmlformats.org/officeDocument/2006/relationships/hyperlink" Target="https://twitter.com/billgalvano" TargetMode="External" /><Relationship Id="rId624" Type="http://schemas.openxmlformats.org/officeDocument/2006/relationships/hyperlink" Target="https://twitter.com/repjoseoliva" TargetMode="External" /><Relationship Id="rId625" Type="http://schemas.openxmlformats.org/officeDocument/2006/relationships/hyperlink" Target="https://twitter.com/harveypeeler" TargetMode="External" /><Relationship Id="rId626" Type="http://schemas.openxmlformats.org/officeDocument/2006/relationships/hyperlink" Target="https://twitter.com/schousespeaker" TargetMode="External" /><Relationship Id="rId627" Type="http://schemas.openxmlformats.org/officeDocument/2006/relationships/hyperlink" Target="https://twitter.com/nchousespeaker" TargetMode="External" /><Relationship Id="rId628" Type="http://schemas.openxmlformats.org/officeDocument/2006/relationships/hyperlink" Target="https://twitter.com/senatornewman" TargetMode="External" /><Relationship Id="rId629" Type="http://schemas.openxmlformats.org/officeDocument/2006/relationships/hyperlink" Target="https://twitter.com/speakercox" TargetMode="External" /><Relationship Id="rId630" Type="http://schemas.openxmlformats.org/officeDocument/2006/relationships/hyperlink" Target="https://twitter.com/njsenatepres" TargetMode="External" /><Relationship Id="rId631" Type="http://schemas.openxmlformats.org/officeDocument/2006/relationships/hyperlink" Target="https://twitter.com/speakercoughlin" TargetMode="External" /><Relationship Id="rId632" Type="http://schemas.openxmlformats.org/officeDocument/2006/relationships/hyperlink" Target="https://twitter.com/waterdesal" TargetMode="External" /><Relationship Id="rId633" Type="http://schemas.openxmlformats.org/officeDocument/2006/relationships/hyperlink" Target="https://twitter.com/uswatermaker" TargetMode="External" /><Relationship Id="rId634" Type="http://schemas.openxmlformats.org/officeDocument/2006/relationships/hyperlink" Target="https://twitter.com/tomshrader" TargetMode="External" /><Relationship Id="rId635" Type="http://schemas.openxmlformats.org/officeDocument/2006/relationships/hyperlink" Target="https://twitter.com/cprblog" TargetMode="External" /><Relationship Id="rId636" Type="http://schemas.openxmlformats.org/officeDocument/2006/relationships/hyperlink" Target="https://twitter.com/craigrussell10" TargetMode="External" /><Relationship Id="rId637" Type="http://schemas.openxmlformats.org/officeDocument/2006/relationships/hyperlink" Target="https://twitter.com/bluebizcouncil" TargetMode="External" /><Relationship Id="rId638" Type="http://schemas.openxmlformats.org/officeDocument/2006/relationships/hyperlink" Target="https://twitter.com/guykovner" TargetMode="External" /><Relationship Id="rId639" Type="http://schemas.openxmlformats.org/officeDocument/2006/relationships/hyperlink" Target="https://twitter.com/pressdemocrat" TargetMode="External" /><Relationship Id="rId640" Type="http://schemas.openxmlformats.org/officeDocument/2006/relationships/hyperlink" Target="https://twitter.com/ca_waterkeepers" TargetMode="External" /><Relationship Id="rId641" Type="http://schemas.openxmlformats.org/officeDocument/2006/relationships/hyperlink" Target="https://twitter.com/wolfiemouse" TargetMode="External" /><Relationship Id="rId642" Type="http://schemas.openxmlformats.org/officeDocument/2006/relationships/hyperlink" Target="https://twitter.com/cclsvn" TargetMode="External" /><Relationship Id="rId643" Type="http://schemas.openxmlformats.org/officeDocument/2006/relationships/hyperlink" Target="https://twitter.com/theresa_reel" TargetMode="External" /><Relationship Id="rId644" Type="http://schemas.openxmlformats.org/officeDocument/2006/relationships/hyperlink" Target="https://twitter.com/grannygrande" TargetMode="External" /><Relationship Id="rId645" Type="http://schemas.openxmlformats.org/officeDocument/2006/relationships/hyperlink" Target="https://twitter.com/jamescounihan1" TargetMode="External" /><Relationship Id="rId646" Type="http://schemas.openxmlformats.org/officeDocument/2006/relationships/hyperlink" Target="https://twitter.com/artyghok21" TargetMode="External" /><Relationship Id="rId647" Type="http://schemas.openxmlformats.org/officeDocument/2006/relationships/hyperlink" Target="https://twitter.com/repcunningham" TargetMode="External" /><Relationship Id="rId648" Type="http://schemas.openxmlformats.org/officeDocument/2006/relationships/hyperlink" Target="https://twitter.com/daisypl" TargetMode="External" /><Relationship Id="rId649" Type="http://schemas.openxmlformats.org/officeDocument/2006/relationships/hyperlink" Target="https://twitter.com/bgiinsights" TargetMode="External" /><Relationship Id="rId650" Type="http://schemas.openxmlformats.org/officeDocument/2006/relationships/hyperlink" Target="https://twitter.com/kosmosenergy" TargetMode="External" /><Relationship Id="rId651" Type="http://schemas.openxmlformats.org/officeDocument/2006/relationships/hyperlink" Target="https://twitter.com/arvind_1994" TargetMode="External" /><Relationship Id="rId652" Type="http://schemas.openxmlformats.org/officeDocument/2006/relationships/hyperlink" Target="https://twitter.com/geewhizpat" TargetMode="External" /><Relationship Id="rId653" Type="http://schemas.openxmlformats.org/officeDocument/2006/relationships/hyperlink" Target="https://twitter.com/consumerwd" TargetMode="External" /><Relationship Id="rId654" Type="http://schemas.openxmlformats.org/officeDocument/2006/relationships/hyperlink" Target="https://twitter.com/natcounterpunch" TargetMode="External" /><Relationship Id="rId655" Type="http://schemas.openxmlformats.org/officeDocument/2006/relationships/hyperlink" Target="https://twitter.com/resourceslf" TargetMode="External" /><Relationship Id="rId656" Type="http://schemas.openxmlformats.org/officeDocument/2006/relationships/hyperlink" Target="https://twitter.com/egypsofficial" TargetMode="External" /><Relationship Id="rId657" Type="http://schemas.openxmlformats.org/officeDocument/2006/relationships/hyperlink" Target="https://twitter.com/rheasuh" TargetMode="External" /><Relationship Id="rId658" Type="http://schemas.openxmlformats.org/officeDocument/2006/relationships/hyperlink" Target="https://twitter.com/crudecalendars" TargetMode="External" /><Relationship Id="rId659" Type="http://schemas.openxmlformats.org/officeDocument/2006/relationships/comments" Target="../comments2.xml" /><Relationship Id="rId660" Type="http://schemas.openxmlformats.org/officeDocument/2006/relationships/vmlDrawing" Target="../drawings/vmlDrawing2.vml" /><Relationship Id="rId661" Type="http://schemas.openxmlformats.org/officeDocument/2006/relationships/table" Target="../tables/table2.xml" /><Relationship Id="rId66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hdsmarine.com/ro-watermakers" TargetMode="External" /><Relationship Id="rId2" Type="http://schemas.openxmlformats.org/officeDocument/2006/relationships/hyperlink" Target="https://www.api.org/oil-and-natural-gas/energy-primers/offshore" TargetMode="External" /><Relationship Id="rId3" Type="http://schemas.openxmlformats.org/officeDocument/2006/relationships/hyperlink" Target="http://benefitof.net/benefits-of-offshore-drilling/" TargetMode="External" /><Relationship Id="rId4" Type="http://schemas.openxmlformats.org/officeDocument/2006/relationships/hyperlink" Target="https://www.mckinsey.com/industries/oil-and-gas/our-insights/offshore-drilling-outlook-to-2035?cid=other-soc-twi-mip-mck-oth-1906--&amp;sid=2392921906&amp;linkId=68746254" TargetMode="External" /><Relationship Id="rId5" Type="http://schemas.openxmlformats.org/officeDocument/2006/relationships/hyperlink" Target="https://twitter.com/ResourcesLF/status/1142310050628689920" TargetMode="External" /><Relationship Id="rId6" Type="http://schemas.openxmlformats.org/officeDocument/2006/relationships/hyperlink" Target="https://www.pressdemocrat.com/news/local/9724004-181/house-approves-measures-that-would?sba=AAS" TargetMode="External" /><Relationship Id="rId7" Type="http://schemas.openxmlformats.org/officeDocument/2006/relationships/hyperlink" Target="https://www.counterpunch.org/2018/06/20/california-lacks-real-marine-protection-as-offshore-drilling-expands-in-state-waters/" TargetMode="External" /><Relationship Id="rId8" Type="http://schemas.openxmlformats.org/officeDocument/2006/relationships/hyperlink" Target="http://www.dailykos.com/stories/2018/11/9/1811677/-Judge-orders-moratorium-on-offshore-fracking-in-federal-waters-off-California" TargetMode="External" /><Relationship Id="rId9" Type="http://schemas.openxmlformats.org/officeDocument/2006/relationships/hyperlink" Target="https://twitter.com/sfchronicle/status/1141483630973394944" TargetMode="External" /><Relationship Id="rId10" Type="http://schemas.openxmlformats.org/officeDocument/2006/relationships/hyperlink" Target="https://www.counterpunch.org/2019/06/07/californias-biggest-secret-how-big-oil-dominates-public-discourse-to-manipulate-and-deceive/" TargetMode="External" /><Relationship Id="rId11" Type="http://schemas.openxmlformats.org/officeDocument/2006/relationships/hyperlink" Target="https://www.api.org/oil-and-natural-gas/energy-primers/offshore" TargetMode="External" /><Relationship Id="rId12" Type="http://schemas.openxmlformats.org/officeDocument/2006/relationships/hyperlink" Target="http://benefitof.net/benefits-of-offshore-drilling/" TargetMode="External" /><Relationship Id="rId13" Type="http://schemas.openxmlformats.org/officeDocument/2006/relationships/hyperlink" Target="https://www.mckinsey.com/industries/oil-and-gas/our-insights/offshore-drilling-outlook-to-2035?cid=other-soc-twi-mip-mck-oth-1906--&amp;sid=2392921906&amp;linkId=68746254" TargetMode="External" /><Relationship Id="rId14" Type="http://schemas.openxmlformats.org/officeDocument/2006/relationships/hyperlink" Target="https://www.instagram.com/p/BykqJUJgJ13/?igshid=bp0l25m2i20d" TargetMode="External" /><Relationship Id="rId15" Type="http://schemas.openxmlformats.org/officeDocument/2006/relationships/hyperlink" Target="https://twitter.com/NRDC/status/1138492165347323905" TargetMode="External" /><Relationship Id="rId16" Type="http://schemas.openxmlformats.org/officeDocument/2006/relationships/hyperlink" Target="https://www.nkaglobal.com/" TargetMode="External" /><Relationship Id="rId17" Type="http://schemas.openxmlformats.org/officeDocument/2006/relationships/hyperlink" Target="https://oceanpines.org/opa-board-statement-on-offshore-drilling/" TargetMode="External" /><Relationship Id="rId18" Type="http://schemas.openxmlformats.org/officeDocument/2006/relationships/hyperlink" Target="https://lnkd.in/gUzjAgc" TargetMode="External" /><Relationship Id="rId19" Type="http://schemas.openxmlformats.org/officeDocument/2006/relationships/hyperlink" Target="https://lnkd.in/dJwdq9i" TargetMode="External" /><Relationship Id="rId20" Type="http://schemas.openxmlformats.org/officeDocument/2006/relationships/hyperlink" Target="https://act.oceana.org/page/43838/action/1?ea.tracking.id=twitter&amp;en_chan=tw" TargetMode="External" /><Relationship Id="rId21" Type="http://schemas.openxmlformats.org/officeDocument/2006/relationships/hyperlink" Target="https://thehill.com/policy/energy-environment/449696-house-votes-to-block-offshore-drilling-across-us-for-one-year" TargetMode="External" /><Relationship Id="rId22" Type="http://schemas.openxmlformats.org/officeDocument/2006/relationships/hyperlink" Target="https://www.egyps.com/cfp" TargetMode="External" /><Relationship Id="rId23" Type="http://schemas.openxmlformats.org/officeDocument/2006/relationships/hyperlink" Target="https://twitter.com/GreenMission/status/1139564054257786880" TargetMode="External" /><Relationship Id="rId24" Type="http://schemas.openxmlformats.org/officeDocument/2006/relationships/hyperlink" Target="https://twitter.com/marklaventure/status/1139197326692630529" TargetMode="External" /><Relationship Id="rId25" Type="http://schemas.openxmlformats.org/officeDocument/2006/relationships/hyperlink" Target="https://twitter.com/ecelaw/status/1139265589439074310" TargetMode="External" /><Relationship Id="rId26" Type="http://schemas.openxmlformats.org/officeDocument/2006/relationships/hyperlink" Target="https://www.pressdemocrat.com/news/local/9724004-181/house-approves-measures-that-would?sba=AAS" TargetMode="External" /><Relationship Id="rId27" Type="http://schemas.openxmlformats.org/officeDocument/2006/relationships/hyperlink" Target="https://www.counterpunch.org/2019/06/07/californias-biggest-secret-how-big-oil-dominates-public-discourse-to-manipulate-and-deceive/" TargetMode="External" /><Relationship Id="rId28" Type="http://schemas.openxmlformats.org/officeDocument/2006/relationships/hyperlink" Target="https://twitter.com/sfchronicle/status/1141483630973394944" TargetMode="External" /><Relationship Id="rId29" Type="http://schemas.openxmlformats.org/officeDocument/2006/relationships/hyperlink" Target="http://www.dailykos.com/stories/2018/11/9/1811677/-Judge-orders-moratorium-on-offshore-fracking-in-federal-waters-off-California" TargetMode="External" /><Relationship Id="rId30" Type="http://schemas.openxmlformats.org/officeDocument/2006/relationships/hyperlink" Target="https://www.counterpunch.org/2018/06/20/california-lacks-real-marine-protection-as-offshore-drilling-expands-in-state-waters/" TargetMode="External" /><Relationship Id="rId31" Type="http://schemas.openxmlformats.org/officeDocument/2006/relationships/hyperlink" Target="https://twitter.com/ResourcesLF/status/1142310050628689920" TargetMode="External" /><Relationship Id="rId32" Type="http://schemas.openxmlformats.org/officeDocument/2006/relationships/hyperlink" Target="https://twitter.com/OfficialWSPA/status/1134541450698342400" TargetMode="External" /><Relationship Id="rId33" Type="http://schemas.openxmlformats.org/officeDocument/2006/relationships/hyperlink" Target="https://www.dailykos.com/stories/2019/4/27/1853575/-Judge-Fines-Pipeline-Company-3-3-Million-for-2015-Santa-Barbara-Oil-Spill" TargetMode="External" /><Relationship Id="rId34" Type="http://schemas.openxmlformats.org/officeDocument/2006/relationships/hyperlink" Target="http://www.dailykos.com/stories/2018/2/9/1740062/--Climate-leaders-Justin-Trudeau-and-Jerry-Brown-are-both-promoters-of-oil-industry-expansion" TargetMode="External" /><Relationship Id="rId35" Type="http://schemas.openxmlformats.org/officeDocument/2006/relationships/hyperlink" Target="https://www.pressdemocrat.com/news/local/9724004-181/house-approves-measures-that-would?sba=AAS" TargetMode="External" /><Relationship Id="rId36" Type="http://schemas.openxmlformats.org/officeDocument/2006/relationships/hyperlink" Target="http://its-your-ocean-news.seasave.org/2019/06/sea-save-foundation-ocean-week-in.html?fbclid=IwAR0MTi748s7I4F5_22g0KtiV8r4ZGdkisW_GdmN7Wp2BuNqWlEtnmjeGCFw" TargetMode="External" /><Relationship Id="rId37" Type="http://schemas.openxmlformats.org/officeDocument/2006/relationships/hyperlink" Target="https://nwfaction.org/Congress-offshore-drilling" TargetMode="External" /><Relationship Id="rId38" Type="http://schemas.openxmlformats.org/officeDocument/2006/relationships/hyperlink" Target="https://pilotonline.com/opinion/columnist/guest/article_cad9deba-921c-11e9-ba4e-9f2e68077783.html?utm_source=tw&amp;utm_medium=tweet&amp;utm_campaign=AFOCS" TargetMode="External" /><Relationship Id="rId39" Type="http://schemas.openxmlformats.org/officeDocument/2006/relationships/hyperlink" Target="https://www.nrdc.org/where-do-your-elected-officials-stand-on-offshore-drilling?utm_source=tw&amp;utm_medium=tweet&amp;utm_campaign=AFOCS" TargetMode="External" /><Relationship Id="rId40" Type="http://schemas.openxmlformats.org/officeDocument/2006/relationships/table" Target="../tables/table12.xml" /><Relationship Id="rId41" Type="http://schemas.openxmlformats.org/officeDocument/2006/relationships/table" Target="../tables/table13.xml" /><Relationship Id="rId42" Type="http://schemas.openxmlformats.org/officeDocument/2006/relationships/table" Target="../tables/table14.xml" /><Relationship Id="rId43" Type="http://schemas.openxmlformats.org/officeDocument/2006/relationships/table" Target="../tables/table15.xml" /><Relationship Id="rId44" Type="http://schemas.openxmlformats.org/officeDocument/2006/relationships/table" Target="../tables/table16.xml" /><Relationship Id="rId45" Type="http://schemas.openxmlformats.org/officeDocument/2006/relationships/table" Target="../tables/table17.xml" /><Relationship Id="rId46" Type="http://schemas.openxmlformats.org/officeDocument/2006/relationships/table" Target="../tables/table18.xml" /><Relationship Id="rId47"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0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2240</v>
      </c>
      <c r="BB2" s="13" t="s">
        <v>2280</v>
      </c>
      <c r="BC2" s="13" t="s">
        <v>2281</v>
      </c>
      <c r="BD2" s="117" t="s">
        <v>3213</v>
      </c>
      <c r="BE2" s="117" t="s">
        <v>3214</v>
      </c>
      <c r="BF2" s="117" t="s">
        <v>3215</v>
      </c>
      <c r="BG2" s="117" t="s">
        <v>3216</v>
      </c>
      <c r="BH2" s="117" t="s">
        <v>3217</v>
      </c>
      <c r="BI2" s="117" t="s">
        <v>3218</v>
      </c>
      <c r="BJ2" s="117" t="s">
        <v>3219</v>
      </c>
      <c r="BK2" s="117" t="s">
        <v>3220</v>
      </c>
      <c r="BL2" s="117" t="s">
        <v>3221</v>
      </c>
    </row>
    <row r="3" spans="1:64" ht="15" customHeight="1">
      <c r="A3" s="64" t="s">
        <v>212</v>
      </c>
      <c r="B3" s="64" t="s">
        <v>309</v>
      </c>
      <c r="C3" s="65" t="s">
        <v>3279</v>
      </c>
      <c r="D3" s="66">
        <v>3</v>
      </c>
      <c r="E3" s="67" t="s">
        <v>132</v>
      </c>
      <c r="F3" s="68">
        <v>35</v>
      </c>
      <c r="G3" s="65"/>
      <c r="H3" s="69"/>
      <c r="I3" s="70"/>
      <c r="J3" s="70"/>
      <c r="K3" s="34" t="s">
        <v>65</v>
      </c>
      <c r="L3" s="71">
        <v>3</v>
      </c>
      <c r="M3" s="71"/>
      <c r="N3" s="72"/>
      <c r="O3" s="78" t="s">
        <v>361</v>
      </c>
      <c r="P3" s="80">
        <v>43587.845601851855</v>
      </c>
      <c r="Q3" s="78" t="s">
        <v>363</v>
      </c>
      <c r="R3" s="82" t="s">
        <v>476</v>
      </c>
      <c r="S3" s="78" t="s">
        <v>525</v>
      </c>
      <c r="T3" s="78" t="s">
        <v>559</v>
      </c>
      <c r="U3" s="82" t="s">
        <v>642</v>
      </c>
      <c r="V3" s="82" t="s">
        <v>642</v>
      </c>
      <c r="W3" s="80">
        <v>43587.845601851855</v>
      </c>
      <c r="X3" s="82" t="s">
        <v>751</v>
      </c>
      <c r="Y3" s="78"/>
      <c r="Z3" s="78"/>
      <c r="AA3" s="84" t="s">
        <v>917</v>
      </c>
      <c r="AB3" s="78"/>
      <c r="AC3" s="78" t="b">
        <v>0</v>
      </c>
      <c r="AD3" s="78">
        <v>2</v>
      </c>
      <c r="AE3" s="84" t="s">
        <v>1101</v>
      </c>
      <c r="AF3" s="78" t="b">
        <v>0</v>
      </c>
      <c r="AG3" s="78" t="s">
        <v>1105</v>
      </c>
      <c r="AH3" s="78"/>
      <c r="AI3" s="84" t="s">
        <v>1101</v>
      </c>
      <c r="AJ3" s="78" t="b">
        <v>0</v>
      </c>
      <c r="AK3" s="78">
        <v>1</v>
      </c>
      <c r="AL3" s="84" t="s">
        <v>1101</v>
      </c>
      <c r="AM3" s="78" t="s">
        <v>1114</v>
      </c>
      <c r="AN3" s="78" t="b">
        <v>0</v>
      </c>
      <c r="AO3" s="84" t="s">
        <v>917</v>
      </c>
      <c r="AP3" s="78" t="s">
        <v>1131</v>
      </c>
      <c r="AQ3" s="78">
        <v>0</v>
      </c>
      <c r="AR3" s="78">
        <v>0</v>
      </c>
      <c r="AS3" s="78"/>
      <c r="AT3" s="78"/>
      <c r="AU3" s="78"/>
      <c r="AV3" s="78"/>
      <c r="AW3" s="78"/>
      <c r="AX3" s="78"/>
      <c r="AY3" s="78"/>
      <c r="AZ3" s="78"/>
      <c r="BA3">
        <v>1</v>
      </c>
      <c r="BB3" s="78" t="str">
        <f>REPLACE(INDEX(GroupVertices[Group],MATCH(Edges[[#This Row],[Vertex 1]],GroupVertices[Vertex],0)),1,1,"")</f>
        <v>13</v>
      </c>
      <c r="BC3" s="78" t="str">
        <f>REPLACE(INDEX(GroupVertices[Group],MATCH(Edges[[#This Row],[Vertex 2]],GroupVertices[Vertex],0)),1,1,"")</f>
        <v>13</v>
      </c>
      <c r="BD3" s="48"/>
      <c r="BE3" s="49"/>
      <c r="BF3" s="48"/>
      <c r="BG3" s="49"/>
      <c r="BH3" s="48"/>
      <c r="BI3" s="49"/>
      <c r="BJ3" s="48"/>
      <c r="BK3" s="49"/>
      <c r="BL3" s="48"/>
    </row>
    <row r="4" spans="1:64" ht="15" customHeight="1">
      <c r="A4" s="64" t="s">
        <v>213</v>
      </c>
      <c r="B4" s="64" t="s">
        <v>213</v>
      </c>
      <c r="C4" s="65" t="s">
        <v>3279</v>
      </c>
      <c r="D4" s="66">
        <v>3</v>
      </c>
      <c r="E4" s="67" t="s">
        <v>132</v>
      </c>
      <c r="F4" s="68">
        <v>35</v>
      </c>
      <c r="G4" s="65"/>
      <c r="H4" s="69"/>
      <c r="I4" s="70"/>
      <c r="J4" s="70"/>
      <c r="K4" s="34" t="s">
        <v>65</v>
      </c>
      <c r="L4" s="77">
        <v>4</v>
      </c>
      <c r="M4" s="77"/>
      <c r="N4" s="72"/>
      <c r="O4" s="79" t="s">
        <v>176</v>
      </c>
      <c r="P4" s="81">
        <v>43626.459398148145</v>
      </c>
      <c r="Q4" s="79" t="s">
        <v>364</v>
      </c>
      <c r="R4" s="83" t="s">
        <v>477</v>
      </c>
      <c r="S4" s="79" t="s">
        <v>526</v>
      </c>
      <c r="T4" s="79" t="s">
        <v>560</v>
      </c>
      <c r="U4" s="79"/>
      <c r="V4" s="83" t="s">
        <v>674</v>
      </c>
      <c r="W4" s="81">
        <v>43626.459398148145</v>
      </c>
      <c r="X4" s="83" t="s">
        <v>752</v>
      </c>
      <c r="Y4" s="79"/>
      <c r="Z4" s="79"/>
      <c r="AA4" s="85" t="s">
        <v>918</v>
      </c>
      <c r="AB4" s="79"/>
      <c r="AC4" s="79" t="b">
        <v>0</v>
      </c>
      <c r="AD4" s="79">
        <v>0</v>
      </c>
      <c r="AE4" s="85" t="s">
        <v>1101</v>
      </c>
      <c r="AF4" s="79" t="b">
        <v>0</v>
      </c>
      <c r="AG4" s="79" t="s">
        <v>1105</v>
      </c>
      <c r="AH4" s="79"/>
      <c r="AI4" s="85" t="s">
        <v>1101</v>
      </c>
      <c r="AJ4" s="79" t="b">
        <v>0</v>
      </c>
      <c r="AK4" s="79">
        <v>0</v>
      </c>
      <c r="AL4" s="85" t="s">
        <v>1101</v>
      </c>
      <c r="AM4" s="79" t="s">
        <v>1114</v>
      </c>
      <c r="AN4" s="79" t="b">
        <v>0</v>
      </c>
      <c r="AO4" s="85" t="s">
        <v>918</v>
      </c>
      <c r="AP4" s="79" t="s">
        <v>176</v>
      </c>
      <c r="AQ4" s="79">
        <v>0</v>
      </c>
      <c r="AR4" s="79">
        <v>0</v>
      </c>
      <c r="AS4" s="79"/>
      <c r="AT4" s="79"/>
      <c r="AU4" s="79"/>
      <c r="AV4" s="79"/>
      <c r="AW4" s="79"/>
      <c r="AX4" s="79"/>
      <c r="AY4" s="79"/>
      <c r="AZ4" s="79"/>
      <c r="BA4">
        <v>1</v>
      </c>
      <c r="BB4" s="78" t="str">
        <f>REPLACE(INDEX(GroupVertices[Group],MATCH(Edges[[#This Row],[Vertex 1]],GroupVertices[Vertex],0)),1,1,"")</f>
        <v>3</v>
      </c>
      <c r="BC4" s="78" t="str">
        <f>REPLACE(INDEX(GroupVertices[Group],MATCH(Edges[[#This Row],[Vertex 2]],GroupVertices[Vertex],0)),1,1,"")</f>
        <v>3</v>
      </c>
      <c r="BD4" s="48">
        <v>0</v>
      </c>
      <c r="BE4" s="49">
        <v>0</v>
      </c>
      <c r="BF4" s="48">
        <v>0</v>
      </c>
      <c r="BG4" s="49">
        <v>0</v>
      </c>
      <c r="BH4" s="48">
        <v>0</v>
      </c>
      <c r="BI4" s="49">
        <v>0</v>
      </c>
      <c r="BJ4" s="48">
        <v>15</v>
      </c>
      <c r="BK4" s="49">
        <v>100</v>
      </c>
      <c r="BL4" s="48">
        <v>15</v>
      </c>
    </row>
    <row r="5" spans="1:64" ht="15">
      <c r="A5" s="64" t="s">
        <v>214</v>
      </c>
      <c r="B5" s="64" t="s">
        <v>310</v>
      </c>
      <c r="C5" s="65" t="s">
        <v>3279</v>
      </c>
      <c r="D5" s="66">
        <v>3</v>
      </c>
      <c r="E5" s="67" t="s">
        <v>132</v>
      </c>
      <c r="F5" s="68">
        <v>35</v>
      </c>
      <c r="G5" s="65"/>
      <c r="H5" s="69"/>
      <c r="I5" s="70"/>
      <c r="J5" s="70"/>
      <c r="K5" s="34" t="s">
        <v>65</v>
      </c>
      <c r="L5" s="77">
        <v>5</v>
      </c>
      <c r="M5" s="77"/>
      <c r="N5" s="72"/>
      <c r="O5" s="79" t="s">
        <v>361</v>
      </c>
      <c r="P5" s="81">
        <v>43626.67236111111</v>
      </c>
      <c r="Q5" s="79" t="s">
        <v>365</v>
      </c>
      <c r="R5" s="79"/>
      <c r="S5" s="79"/>
      <c r="T5" s="79" t="s">
        <v>561</v>
      </c>
      <c r="U5" s="79"/>
      <c r="V5" s="83" t="s">
        <v>675</v>
      </c>
      <c r="W5" s="81">
        <v>43626.67236111111</v>
      </c>
      <c r="X5" s="83" t="s">
        <v>753</v>
      </c>
      <c r="Y5" s="79"/>
      <c r="Z5" s="79"/>
      <c r="AA5" s="85" t="s">
        <v>919</v>
      </c>
      <c r="AB5" s="85" t="s">
        <v>1083</v>
      </c>
      <c r="AC5" s="79" t="b">
        <v>0</v>
      </c>
      <c r="AD5" s="79">
        <v>0</v>
      </c>
      <c r="AE5" s="85" t="s">
        <v>1102</v>
      </c>
      <c r="AF5" s="79" t="b">
        <v>0</v>
      </c>
      <c r="AG5" s="79" t="s">
        <v>1105</v>
      </c>
      <c r="AH5" s="79"/>
      <c r="AI5" s="85" t="s">
        <v>1101</v>
      </c>
      <c r="AJ5" s="79" t="b">
        <v>0</v>
      </c>
      <c r="AK5" s="79">
        <v>0</v>
      </c>
      <c r="AL5" s="85" t="s">
        <v>1101</v>
      </c>
      <c r="AM5" s="79" t="s">
        <v>1115</v>
      </c>
      <c r="AN5" s="79" t="b">
        <v>0</v>
      </c>
      <c r="AO5" s="85" t="s">
        <v>1083</v>
      </c>
      <c r="AP5" s="79" t="s">
        <v>176</v>
      </c>
      <c r="AQ5" s="79">
        <v>0</v>
      </c>
      <c r="AR5" s="79">
        <v>0</v>
      </c>
      <c r="AS5" s="79"/>
      <c r="AT5" s="79"/>
      <c r="AU5" s="79"/>
      <c r="AV5" s="79"/>
      <c r="AW5" s="79"/>
      <c r="AX5" s="79"/>
      <c r="AY5" s="79"/>
      <c r="AZ5" s="79"/>
      <c r="BA5">
        <v>1</v>
      </c>
      <c r="BB5" s="78" t="str">
        <f>REPLACE(INDEX(GroupVertices[Group],MATCH(Edges[[#This Row],[Vertex 1]],GroupVertices[Vertex],0)),1,1,"")</f>
        <v>19</v>
      </c>
      <c r="BC5" s="78" t="str">
        <f>REPLACE(INDEX(GroupVertices[Group],MATCH(Edges[[#This Row],[Vertex 2]],GroupVertices[Vertex],0)),1,1,"")</f>
        <v>19</v>
      </c>
      <c r="BD5" s="48"/>
      <c r="BE5" s="49"/>
      <c r="BF5" s="48"/>
      <c r="BG5" s="49"/>
      <c r="BH5" s="48"/>
      <c r="BI5" s="49"/>
      <c r="BJ5" s="48"/>
      <c r="BK5" s="49"/>
      <c r="BL5" s="48"/>
    </row>
    <row r="6" spans="1:64" ht="15">
      <c r="A6" s="64" t="s">
        <v>214</v>
      </c>
      <c r="B6" s="64" t="s">
        <v>311</v>
      </c>
      <c r="C6" s="65" t="s">
        <v>3279</v>
      </c>
      <c r="D6" s="66">
        <v>3</v>
      </c>
      <c r="E6" s="67" t="s">
        <v>132</v>
      </c>
      <c r="F6" s="68">
        <v>35</v>
      </c>
      <c r="G6" s="65"/>
      <c r="H6" s="69"/>
      <c r="I6" s="70"/>
      <c r="J6" s="70"/>
      <c r="K6" s="34" t="s">
        <v>65</v>
      </c>
      <c r="L6" s="77">
        <v>6</v>
      </c>
      <c r="M6" s="77"/>
      <c r="N6" s="72"/>
      <c r="O6" s="79" t="s">
        <v>362</v>
      </c>
      <c r="P6" s="81">
        <v>43626.67236111111</v>
      </c>
      <c r="Q6" s="79" t="s">
        <v>365</v>
      </c>
      <c r="R6" s="79"/>
      <c r="S6" s="79"/>
      <c r="T6" s="79" t="s">
        <v>561</v>
      </c>
      <c r="U6" s="79"/>
      <c r="V6" s="83" t="s">
        <v>675</v>
      </c>
      <c r="W6" s="81">
        <v>43626.67236111111</v>
      </c>
      <c r="X6" s="83" t="s">
        <v>753</v>
      </c>
      <c r="Y6" s="79"/>
      <c r="Z6" s="79"/>
      <c r="AA6" s="85" t="s">
        <v>919</v>
      </c>
      <c r="AB6" s="85" t="s">
        <v>1083</v>
      </c>
      <c r="AC6" s="79" t="b">
        <v>0</v>
      </c>
      <c r="AD6" s="79">
        <v>0</v>
      </c>
      <c r="AE6" s="85" t="s">
        <v>1102</v>
      </c>
      <c r="AF6" s="79" t="b">
        <v>0</v>
      </c>
      <c r="AG6" s="79" t="s">
        <v>1105</v>
      </c>
      <c r="AH6" s="79"/>
      <c r="AI6" s="85" t="s">
        <v>1101</v>
      </c>
      <c r="AJ6" s="79" t="b">
        <v>0</v>
      </c>
      <c r="AK6" s="79">
        <v>0</v>
      </c>
      <c r="AL6" s="85" t="s">
        <v>1101</v>
      </c>
      <c r="AM6" s="79" t="s">
        <v>1115</v>
      </c>
      <c r="AN6" s="79" t="b">
        <v>0</v>
      </c>
      <c r="AO6" s="85" t="s">
        <v>1083</v>
      </c>
      <c r="AP6" s="79" t="s">
        <v>176</v>
      </c>
      <c r="AQ6" s="79">
        <v>0</v>
      </c>
      <c r="AR6" s="79">
        <v>0</v>
      </c>
      <c r="AS6" s="79"/>
      <c r="AT6" s="79"/>
      <c r="AU6" s="79"/>
      <c r="AV6" s="79"/>
      <c r="AW6" s="79"/>
      <c r="AX6" s="79"/>
      <c r="AY6" s="79"/>
      <c r="AZ6" s="79"/>
      <c r="BA6">
        <v>1</v>
      </c>
      <c r="BB6" s="78" t="str">
        <f>REPLACE(INDEX(GroupVertices[Group],MATCH(Edges[[#This Row],[Vertex 1]],GroupVertices[Vertex],0)),1,1,"")</f>
        <v>19</v>
      </c>
      <c r="BC6" s="78" t="str">
        <f>REPLACE(INDEX(GroupVertices[Group],MATCH(Edges[[#This Row],[Vertex 2]],GroupVertices[Vertex],0)),1,1,"")</f>
        <v>19</v>
      </c>
      <c r="BD6" s="48">
        <v>1</v>
      </c>
      <c r="BE6" s="49">
        <v>2.5</v>
      </c>
      <c r="BF6" s="48">
        <v>1</v>
      </c>
      <c r="BG6" s="49">
        <v>2.5</v>
      </c>
      <c r="BH6" s="48">
        <v>0</v>
      </c>
      <c r="BI6" s="49">
        <v>0</v>
      </c>
      <c r="BJ6" s="48">
        <v>38</v>
      </c>
      <c r="BK6" s="49">
        <v>95</v>
      </c>
      <c r="BL6" s="48">
        <v>40</v>
      </c>
    </row>
    <row r="7" spans="1:64" ht="15">
      <c r="A7" s="64" t="s">
        <v>215</v>
      </c>
      <c r="B7" s="64" t="s">
        <v>312</v>
      </c>
      <c r="C7" s="65" t="s">
        <v>3279</v>
      </c>
      <c r="D7" s="66">
        <v>3</v>
      </c>
      <c r="E7" s="67" t="s">
        <v>132</v>
      </c>
      <c r="F7" s="68">
        <v>35</v>
      </c>
      <c r="G7" s="65"/>
      <c r="H7" s="69"/>
      <c r="I7" s="70"/>
      <c r="J7" s="70"/>
      <c r="K7" s="34" t="s">
        <v>65</v>
      </c>
      <c r="L7" s="77">
        <v>7</v>
      </c>
      <c r="M7" s="77"/>
      <c r="N7" s="72"/>
      <c r="O7" s="79" t="s">
        <v>361</v>
      </c>
      <c r="P7" s="81">
        <v>43626.774513888886</v>
      </c>
      <c r="Q7" s="79" t="s">
        <v>366</v>
      </c>
      <c r="R7" s="83" t="s">
        <v>478</v>
      </c>
      <c r="S7" s="79" t="s">
        <v>527</v>
      </c>
      <c r="T7" s="79" t="s">
        <v>562</v>
      </c>
      <c r="U7" s="83" t="s">
        <v>643</v>
      </c>
      <c r="V7" s="83" t="s">
        <v>643</v>
      </c>
      <c r="W7" s="81">
        <v>43626.774513888886</v>
      </c>
      <c r="X7" s="83" t="s">
        <v>754</v>
      </c>
      <c r="Y7" s="79"/>
      <c r="Z7" s="79"/>
      <c r="AA7" s="85" t="s">
        <v>920</v>
      </c>
      <c r="AB7" s="79"/>
      <c r="AC7" s="79" t="b">
        <v>0</v>
      </c>
      <c r="AD7" s="79">
        <v>0</v>
      </c>
      <c r="AE7" s="85" t="s">
        <v>1101</v>
      </c>
      <c r="AF7" s="79" t="b">
        <v>0</v>
      </c>
      <c r="AG7" s="79" t="s">
        <v>1105</v>
      </c>
      <c r="AH7" s="79"/>
      <c r="AI7" s="85" t="s">
        <v>1101</v>
      </c>
      <c r="AJ7" s="79" t="b">
        <v>0</v>
      </c>
      <c r="AK7" s="79">
        <v>1</v>
      </c>
      <c r="AL7" s="85" t="s">
        <v>1101</v>
      </c>
      <c r="AM7" s="79" t="s">
        <v>1114</v>
      </c>
      <c r="AN7" s="79" t="b">
        <v>0</v>
      </c>
      <c r="AO7" s="85" t="s">
        <v>920</v>
      </c>
      <c r="AP7" s="79" t="s">
        <v>176</v>
      </c>
      <c r="AQ7" s="79">
        <v>0</v>
      </c>
      <c r="AR7" s="79">
        <v>0</v>
      </c>
      <c r="AS7" s="79" t="s">
        <v>1132</v>
      </c>
      <c r="AT7" s="79" t="s">
        <v>1136</v>
      </c>
      <c r="AU7" s="79" t="s">
        <v>1138</v>
      </c>
      <c r="AV7" s="79" t="s">
        <v>1140</v>
      </c>
      <c r="AW7" s="79" t="s">
        <v>1144</v>
      </c>
      <c r="AX7" s="79" t="s">
        <v>1148</v>
      </c>
      <c r="AY7" s="79" t="s">
        <v>1152</v>
      </c>
      <c r="AZ7" s="83" t="s">
        <v>1154</v>
      </c>
      <c r="BA7">
        <v>1</v>
      </c>
      <c r="BB7" s="78" t="str">
        <f>REPLACE(INDEX(GroupVertices[Group],MATCH(Edges[[#This Row],[Vertex 1]],GroupVertices[Vertex],0)),1,1,"")</f>
        <v>7</v>
      </c>
      <c r="BC7" s="78" t="str">
        <f>REPLACE(INDEX(GroupVertices[Group],MATCH(Edges[[#This Row],[Vertex 2]],GroupVertices[Vertex],0)),1,1,"")</f>
        <v>7</v>
      </c>
      <c r="BD7" s="48"/>
      <c r="BE7" s="49"/>
      <c r="BF7" s="48"/>
      <c r="BG7" s="49"/>
      <c r="BH7" s="48"/>
      <c r="BI7" s="49"/>
      <c r="BJ7" s="48"/>
      <c r="BK7" s="49"/>
      <c r="BL7" s="48"/>
    </row>
    <row r="8" spans="1:64" ht="15">
      <c r="A8" s="64" t="s">
        <v>215</v>
      </c>
      <c r="B8" s="64" t="s">
        <v>313</v>
      </c>
      <c r="C8" s="65" t="s">
        <v>3279</v>
      </c>
      <c r="D8" s="66">
        <v>3</v>
      </c>
      <c r="E8" s="67" t="s">
        <v>132</v>
      </c>
      <c r="F8" s="68">
        <v>35</v>
      </c>
      <c r="G8" s="65"/>
      <c r="H8" s="69"/>
      <c r="I8" s="70"/>
      <c r="J8" s="70"/>
      <c r="K8" s="34" t="s">
        <v>65</v>
      </c>
      <c r="L8" s="77">
        <v>8</v>
      </c>
      <c r="M8" s="77"/>
      <c r="N8" s="72"/>
      <c r="O8" s="79" t="s">
        <v>361</v>
      </c>
      <c r="P8" s="81">
        <v>43626.774513888886</v>
      </c>
      <c r="Q8" s="79" t="s">
        <v>366</v>
      </c>
      <c r="R8" s="83" t="s">
        <v>478</v>
      </c>
      <c r="S8" s="79" t="s">
        <v>527</v>
      </c>
      <c r="T8" s="79" t="s">
        <v>562</v>
      </c>
      <c r="U8" s="83" t="s">
        <v>643</v>
      </c>
      <c r="V8" s="83" t="s">
        <v>643</v>
      </c>
      <c r="W8" s="81">
        <v>43626.774513888886</v>
      </c>
      <c r="X8" s="83" t="s">
        <v>754</v>
      </c>
      <c r="Y8" s="79"/>
      <c r="Z8" s="79"/>
      <c r="AA8" s="85" t="s">
        <v>920</v>
      </c>
      <c r="AB8" s="79"/>
      <c r="AC8" s="79" t="b">
        <v>0</v>
      </c>
      <c r="AD8" s="79">
        <v>0</v>
      </c>
      <c r="AE8" s="85" t="s">
        <v>1101</v>
      </c>
      <c r="AF8" s="79" t="b">
        <v>0</v>
      </c>
      <c r="AG8" s="79" t="s">
        <v>1105</v>
      </c>
      <c r="AH8" s="79"/>
      <c r="AI8" s="85" t="s">
        <v>1101</v>
      </c>
      <c r="AJ8" s="79" t="b">
        <v>0</v>
      </c>
      <c r="AK8" s="79">
        <v>1</v>
      </c>
      <c r="AL8" s="85" t="s">
        <v>1101</v>
      </c>
      <c r="AM8" s="79" t="s">
        <v>1114</v>
      </c>
      <c r="AN8" s="79" t="b">
        <v>0</v>
      </c>
      <c r="AO8" s="85" t="s">
        <v>920</v>
      </c>
      <c r="AP8" s="79" t="s">
        <v>176</v>
      </c>
      <c r="AQ8" s="79">
        <v>0</v>
      </c>
      <c r="AR8" s="79">
        <v>0</v>
      </c>
      <c r="AS8" s="79" t="s">
        <v>1132</v>
      </c>
      <c r="AT8" s="79" t="s">
        <v>1136</v>
      </c>
      <c r="AU8" s="79" t="s">
        <v>1138</v>
      </c>
      <c r="AV8" s="79" t="s">
        <v>1140</v>
      </c>
      <c r="AW8" s="79" t="s">
        <v>1144</v>
      </c>
      <c r="AX8" s="79" t="s">
        <v>1148</v>
      </c>
      <c r="AY8" s="79" t="s">
        <v>1152</v>
      </c>
      <c r="AZ8" s="83" t="s">
        <v>1154</v>
      </c>
      <c r="BA8">
        <v>1</v>
      </c>
      <c r="BB8" s="78" t="str">
        <f>REPLACE(INDEX(GroupVertices[Group],MATCH(Edges[[#This Row],[Vertex 1]],GroupVertices[Vertex],0)),1,1,"")</f>
        <v>7</v>
      </c>
      <c r="BC8" s="78" t="str">
        <f>REPLACE(INDEX(GroupVertices[Group],MATCH(Edges[[#This Row],[Vertex 2]],GroupVertices[Vertex],0)),1,1,"")</f>
        <v>7</v>
      </c>
      <c r="BD8" s="48"/>
      <c r="BE8" s="49"/>
      <c r="BF8" s="48"/>
      <c r="BG8" s="49"/>
      <c r="BH8" s="48"/>
      <c r="BI8" s="49"/>
      <c r="BJ8" s="48"/>
      <c r="BK8" s="49"/>
      <c r="BL8" s="48"/>
    </row>
    <row r="9" spans="1:64" ht="15">
      <c r="A9" s="64" t="s">
        <v>215</v>
      </c>
      <c r="B9" s="64" t="s">
        <v>314</v>
      </c>
      <c r="C9" s="65" t="s">
        <v>3279</v>
      </c>
      <c r="D9" s="66">
        <v>3</v>
      </c>
      <c r="E9" s="67" t="s">
        <v>132</v>
      </c>
      <c r="F9" s="68">
        <v>35</v>
      </c>
      <c r="G9" s="65"/>
      <c r="H9" s="69"/>
      <c r="I9" s="70"/>
      <c r="J9" s="70"/>
      <c r="K9" s="34" t="s">
        <v>65</v>
      </c>
      <c r="L9" s="77">
        <v>9</v>
      </c>
      <c r="M9" s="77"/>
      <c r="N9" s="72"/>
      <c r="O9" s="79" t="s">
        <v>361</v>
      </c>
      <c r="P9" s="81">
        <v>43626.774513888886</v>
      </c>
      <c r="Q9" s="79" t="s">
        <v>366</v>
      </c>
      <c r="R9" s="83" t="s">
        <v>478</v>
      </c>
      <c r="S9" s="79" t="s">
        <v>527</v>
      </c>
      <c r="T9" s="79" t="s">
        <v>562</v>
      </c>
      <c r="U9" s="83" t="s">
        <v>643</v>
      </c>
      <c r="V9" s="83" t="s">
        <v>643</v>
      </c>
      <c r="W9" s="81">
        <v>43626.774513888886</v>
      </c>
      <c r="X9" s="83" t="s">
        <v>754</v>
      </c>
      <c r="Y9" s="79"/>
      <c r="Z9" s="79"/>
      <c r="AA9" s="85" t="s">
        <v>920</v>
      </c>
      <c r="AB9" s="79"/>
      <c r="AC9" s="79" t="b">
        <v>0</v>
      </c>
      <c r="AD9" s="79">
        <v>0</v>
      </c>
      <c r="AE9" s="85" t="s">
        <v>1101</v>
      </c>
      <c r="AF9" s="79" t="b">
        <v>0</v>
      </c>
      <c r="AG9" s="79" t="s">
        <v>1105</v>
      </c>
      <c r="AH9" s="79"/>
      <c r="AI9" s="85" t="s">
        <v>1101</v>
      </c>
      <c r="AJ9" s="79" t="b">
        <v>0</v>
      </c>
      <c r="AK9" s="79">
        <v>1</v>
      </c>
      <c r="AL9" s="85" t="s">
        <v>1101</v>
      </c>
      <c r="AM9" s="79" t="s">
        <v>1114</v>
      </c>
      <c r="AN9" s="79" t="b">
        <v>0</v>
      </c>
      <c r="AO9" s="85" t="s">
        <v>920</v>
      </c>
      <c r="AP9" s="79" t="s">
        <v>176</v>
      </c>
      <c r="AQ9" s="79">
        <v>0</v>
      </c>
      <c r="AR9" s="79">
        <v>0</v>
      </c>
      <c r="AS9" s="79" t="s">
        <v>1132</v>
      </c>
      <c r="AT9" s="79" t="s">
        <v>1136</v>
      </c>
      <c r="AU9" s="79" t="s">
        <v>1138</v>
      </c>
      <c r="AV9" s="79" t="s">
        <v>1140</v>
      </c>
      <c r="AW9" s="79" t="s">
        <v>1144</v>
      </c>
      <c r="AX9" s="79" t="s">
        <v>1148</v>
      </c>
      <c r="AY9" s="79" t="s">
        <v>1152</v>
      </c>
      <c r="AZ9" s="83" t="s">
        <v>1154</v>
      </c>
      <c r="BA9">
        <v>1</v>
      </c>
      <c r="BB9" s="78" t="str">
        <f>REPLACE(INDEX(GroupVertices[Group],MATCH(Edges[[#This Row],[Vertex 1]],GroupVertices[Vertex],0)),1,1,"")</f>
        <v>7</v>
      </c>
      <c r="BC9" s="78" t="str">
        <f>REPLACE(INDEX(GroupVertices[Group],MATCH(Edges[[#This Row],[Vertex 2]],GroupVertices[Vertex],0)),1,1,"")</f>
        <v>7</v>
      </c>
      <c r="BD9" s="48"/>
      <c r="BE9" s="49"/>
      <c r="BF9" s="48"/>
      <c r="BG9" s="49"/>
      <c r="BH9" s="48"/>
      <c r="BI9" s="49"/>
      <c r="BJ9" s="48"/>
      <c r="BK9" s="49"/>
      <c r="BL9" s="48"/>
    </row>
    <row r="10" spans="1:64" ht="15">
      <c r="A10" s="64" t="s">
        <v>215</v>
      </c>
      <c r="B10" s="64" t="s">
        <v>315</v>
      </c>
      <c r="C10" s="65" t="s">
        <v>3279</v>
      </c>
      <c r="D10" s="66">
        <v>3</v>
      </c>
      <c r="E10" s="67" t="s">
        <v>132</v>
      </c>
      <c r="F10" s="68">
        <v>35</v>
      </c>
      <c r="G10" s="65"/>
      <c r="H10" s="69"/>
      <c r="I10" s="70"/>
      <c r="J10" s="70"/>
      <c r="K10" s="34" t="s">
        <v>65</v>
      </c>
      <c r="L10" s="77">
        <v>10</v>
      </c>
      <c r="M10" s="77"/>
      <c r="N10" s="72"/>
      <c r="O10" s="79" t="s">
        <v>361</v>
      </c>
      <c r="P10" s="81">
        <v>43626.774513888886</v>
      </c>
      <c r="Q10" s="79" t="s">
        <v>366</v>
      </c>
      <c r="R10" s="83" t="s">
        <v>478</v>
      </c>
      <c r="S10" s="79" t="s">
        <v>527</v>
      </c>
      <c r="T10" s="79" t="s">
        <v>562</v>
      </c>
      <c r="U10" s="83" t="s">
        <v>643</v>
      </c>
      <c r="V10" s="83" t="s">
        <v>643</v>
      </c>
      <c r="W10" s="81">
        <v>43626.774513888886</v>
      </c>
      <c r="X10" s="83" t="s">
        <v>754</v>
      </c>
      <c r="Y10" s="79"/>
      <c r="Z10" s="79"/>
      <c r="AA10" s="85" t="s">
        <v>920</v>
      </c>
      <c r="AB10" s="79"/>
      <c r="AC10" s="79" t="b">
        <v>0</v>
      </c>
      <c r="AD10" s="79">
        <v>0</v>
      </c>
      <c r="AE10" s="85" t="s">
        <v>1101</v>
      </c>
      <c r="AF10" s="79" t="b">
        <v>0</v>
      </c>
      <c r="AG10" s="79" t="s">
        <v>1105</v>
      </c>
      <c r="AH10" s="79"/>
      <c r="AI10" s="85" t="s">
        <v>1101</v>
      </c>
      <c r="AJ10" s="79" t="b">
        <v>0</v>
      </c>
      <c r="AK10" s="79">
        <v>1</v>
      </c>
      <c r="AL10" s="85" t="s">
        <v>1101</v>
      </c>
      <c r="AM10" s="79" t="s">
        <v>1114</v>
      </c>
      <c r="AN10" s="79" t="b">
        <v>0</v>
      </c>
      <c r="AO10" s="85" t="s">
        <v>920</v>
      </c>
      <c r="AP10" s="79" t="s">
        <v>176</v>
      </c>
      <c r="AQ10" s="79">
        <v>0</v>
      </c>
      <c r="AR10" s="79">
        <v>0</v>
      </c>
      <c r="AS10" s="79" t="s">
        <v>1132</v>
      </c>
      <c r="AT10" s="79" t="s">
        <v>1136</v>
      </c>
      <c r="AU10" s="79" t="s">
        <v>1138</v>
      </c>
      <c r="AV10" s="79" t="s">
        <v>1140</v>
      </c>
      <c r="AW10" s="79" t="s">
        <v>1144</v>
      </c>
      <c r="AX10" s="79" t="s">
        <v>1148</v>
      </c>
      <c r="AY10" s="79" t="s">
        <v>1152</v>
      </c>
      <c r="AZ10" s="83" t="s">
        <v>1154</v>
      </c>
      <c r="BA10">
        <v>1</v>
      </c>
      <c r="BB10" s="78" t="str">
        <f>REPLACE(INDEX(GroupVertices[Group],MATCH(Edges[[#This Row],[Vertex 1]],GroupVertices[Vertex],0)),1,1,"")</f>
        <v>7</v>
      </c>
      <c r="BC10" s="78" t="str">
        <f>REPLACE(INDEX(GroupVertices[Group],MATCH(Edges[[#This Row],[Vertex 2]],GroupVertices[Vertex],0)),1,1,"")</f>
        <v>7</v>
      </c>
      <c r="BD10" s="48"/>
      <c r="BE10" s="49"/>
      <c r="BF10" s="48"/>
      <c r="BG10" s="49"/>
      <c r="BH10" s="48"/>
      <c r="BI10" s="49"/>
      <c r="BJ10" s="48"/>
      <c r="BK10" s="49"/>
      <c r="BL10" s="48"/>
    </row>
    <row r="11" spans="1:64" ht="15">
      <c r="A11" s="64" t="s">
        <v>215</v>
      </c>
      <c r="B11" s="64" t="s">
        <v>316</v>
      </c>
      <c r="C11" s="65" t="s">
        <v>3279</v>
      </c>
      <c r="D11" s="66">
        <v>3</v>
      </c>
      <c r="E11" s="67" t="s">
        <v>132</v>
      </c>
      <c r="F11" s="68">
        <v>35</v>
      </c>
      <c r="G11" s="65"/>
      <c r="H11" s="69"/>
      <c r="I11" s="70"/>
      <c r="J11" s="70"/>
      <c r="K11" s="34" t="s">
        <v>65</v>
      </c>
      <c r="L11" s="77">
        <v>11</v>
      </c>
      <c r="M11" s="77"/>
      <c r="N11" s="72"/>
      <c r="O11" s="79" t="s">
        <v>361</v>
      </c>
      <c r="P11" s="81">
        <v>43626.774513888886</v>
      </c>
      <c r="Q11" s="79" t="s">
        <v>366</v>
      </c>
      <c r="R11" s="83" t="s">
        <v>478</v>
      </c>
      <c r="S11" s="79" t="s">
        <v>527</v>
      </c>
      <c r="T11" s="79" t="s">
        <v>562</v>
      </c>
      <c r="U11" s="83" t="s">
        <v>643</v>
      </c>
      <c r="V11" s="83" t="s">
        <v>643</v>
      </c>
      <c r="W11" s="81">
        <v>43626.774513888886</v>
      </c>
      <c r="X11" s="83" t="s">
        <v>754</v>
      </c>
      <c r="Y11" s="79"/>
      <c r="Z11" s="79"/>
      <c r="AA11" s="85" t="s">
        <v>920</v>
      </c>
      <c r="AB11" s="79"/>
      <c r="AC11" s="79" t="b">
        <v>0</v>
      </c>
      <c r="AD11" s="79">
        <v>0</v>
      </c>
      <c r="AE11" s="85" t="s">
        <v>1101</v>
      </c>
      <c r="AF11" s="79" t="b">
        <v>0</v>
      </c>
      <c r="AG11" s="79" t="s">
        <v>1105</v>
      </c>
      <c r="AH11" s="79"/>
      <c r="AI11" s="85" t="s">
        <v>1101</v>
      </c>
      <c r="AJ11" s="79" t="b">
        <v>0</v>
      </c>
      <c r="AK11" s="79">
        <v>1</v>
      </c>
      <c r="AL11" s="85" t="s">
        <v>1101</v>
      </c>
      <c r="AM11" s="79" t="s">
        <v>1114</v>
      </c>
      <c r="AN11" s="79" t="b">
        <v>0</v>
      </c>
      <c r="AO11" s="85" t="s">
        <v>920</v>
      </c>
      <c r="AP11" s="79" t="s">
        <v>176</v>
      </c>
      <c r="AQ11" s="79">
        <v>0</v>
      </c>
      <c r="AR11" s="79">
        <v>0</v>
      </c>
      <c r="AS11" s="79" t="s">
        <v>1132</v>
      </c>
      <c r="AT11" s="79" t="s">
        <v>1136</v>
      </c>
      <c r="AU11" s="79" t="s">
        <v>1138</v>
      </c>
      <c r="AV11" s="79" t="s">
        <v>1140</v>
      </c>
      <c r="AW11" s="79" t="s">
        <v>1144</v>
      </c>
      <c r="AX11" s="79" t="s">
        <v>1148</v>
      </c>
      <c r="AY11" s="79" t="s">
        <v>1152</v>
      </c>
      <c r="AZ11" s="83" t="s">
        <v>1154</v>
      </c>
      <c r="BA11">
        <v>1</v>
      </c>
      <c r="BB11" s="78" t="str">
        <f>REPLACE(INDEX(GroupVertices[Group],MATCH(Edges[[#This Row],[Vertex 1]],GroupVertices[Vertex],0)),1,1,"")</f>
        <v>7</v>
      </c>
      <c r="BC11" s="78" t="str">
        <f>REPLACE(INDEX(GroupVertices[Group],MATCH(Edges[[#This Row],[Vertex 2]],GroupVertices[Vertex],0)),1,1,"")</f>
        <v>7</v>
      </c>
      <c r="BD11" s="48">
        <v>1</v>
      </c>
      <c r="BE11" s="49">
        <v>3.7037037037037037</v>
      </c>
      <c r="BF11" s="48">
        <v>0</v>
      </c>
      <c r="BG11" s="49">
        <v>0</v>
      </c>
      <c r="BH11" s="48">
        <v>0</v>
      </c>
      <c r="BI11" s="49">
        <v>0</v>
      </c>
      <c r="BJ11" s="48">
        <v>26</v>
      </c>
      <c r="BK11" s="49">
        <v>96.29629629629629</v>
      </c>
      <c r="BL11" s="48">
        <v>27</v>
      </c>
    </row>
    <row r="12" spans="1:64" ht="15">
      <c r="A12" s="64" t="s">
        <v>216</v>
      </c>
      <c r="B12" s="64" t="s">
        <v>215</v>
      </c>
      <c r="C12" s="65" t="s">
        <v>3279</v>
      </c>
      <c r="D12" s="66">
        <v>3</v>
      </c>
      <c r="E12" s="67" t="s">
        <v>132</v>
      </c>
      <c r="F12" s="68">
        <v>35</v>
      </c>
      <c r="G12" s="65"/>
      <c r="H12" s="69"/>
      <c r="I12" s="70"/>
      <c r="J12" s="70"/>
      <c r="K12" s="34" t="s">
        <v>65</v>
      </c>
      <c r="L12" s="77">
        <v>12</v>
      </c>
      <c r="M12" s="77"/>
      <c r="N12" s="72"/>
      <c r="O12" s="79" t="s">
        <v>361</v>
      </c>
      <c r="P12" s="81">
        <v>43626.78334490741</v>
      </c>
      <c r="Q12" s="79" t="s">
        <v>367</v>
      </c>
      <c r="R12" s="79"/>
      <c r="S12" s="79"/>
      <c r="T12" s="79" t="s">
        <v>563</v>
      </c>
      <c r="U12" s="79"/>
      <c r="V12" s="83" t="s">
        <v>676</v>
      </c>
      <c r="W12" s="81">
        <v>43626.78334490741</v>
      </c>
      <c r="X12" s="83" t="s">
        <v>755</v>
      </c>
      <c r="Y12" s="79"/>
      <c r="Z12" s="79"/>
      <c r="AA12" s="85" t="s">
        <v>921</v>
      </c>
      <c r="AB12" s="79"/>
      <c r="AC12" s="79" t="b">
        <v>0</v>
      </c>
      <c r="AD12" s="79">
        <v>0</v>
      </c>
      <c r="AE12" s="85" t="s">
        <v>1101</v>
      </c>
      <c r="AF12" s="79" t="b">
        <v>0</v>
      </c>
      <c r="AG12" s="79" t="s">
        <v>1105</v>
      </c>
      <c r="AH12" s="79"/>
      <c r="AI12" s="85" t="s">
        <v>1101</v>
      </c>
      <c r="AJ12" s="79" t="b">
        <v>0</v>
      </c>
      <c r="AK12" s="79">
        <v>1</v>
      </c>
      <c r="AL12" s="85" t="s">
        <v>920</v>
      </c>
      <c r="AM12" s="79" t="s">
        <v>1116</v>
      </c>
      <c r="AN12" s="79" t="b">
        <v>0</v>
      </c>
      <c r="AO12" s="85" t="s">
        <v>920</v>
      </c>
      <c r="AP12" s="79" t="s">
        <v>176</v>
      </c>
      <c r="AQ12" s="79">
        <v>0</v>
      </c>
      <c r="AR12" s="79">
        <v>0</v>
      </c>
      <c r="AS12" s="79"/>
      <c r="AT12" s="79"/>
      <c r="AU12" s="79"/>
      <c r="AV12" s="79"/>
      <c r="AW12" s="79"/>
      <c r="AX12" s="79"/>
      <c r="AY12" s="79"/>
      <c r="AZ12" s="79"/>
      <c r="BA12">
        <v>1</v>
      </c>
      <c r="BB12" s="78" t="str">
        <f>REPLACE(INDEX(GroupVertices[Group],MATCH(Edges[[#This Row],[Vertex 1]],GroupVertices[Vertex],0)),1,1,"")</f>
        <v>7</v>
      </c>
      <c r="BC12" s="78" t="str">
        <f>REPLACE(INDEX(GroupVertices[Group],MATCH(Edges[[#This Row],[Vertex 2]],GroupVertices[Vertex],0)),1,1,"")</f>
        <v>7</v>
      </c>
      <c r="BD12" s="48">
        <v>1</v>
      </c>
      <c r="BE12" s="49">
        <v>5.555555555555555</v>
      </c>
      <c r="BF12" s="48">
        <v>0</v>
      </c>
      <c r="BG12" s="49">
        <v>0</v>
      </c>
      <c r="BH12" s="48">
        <v>0</v>
      </c>
      <c r="BI12" s="49">
        <v>0</v>
      </c>
      <c r="BJ12" s="48">
        <v>17</v>
      </c>
      <c r="BK12" s="49">
        <v>94.44444444444444</v>
      </c>
      <c r="BL12" s="48">
        <v>18</v>
      </c>
    </row>
    <row r="13" spans="1:64" ht="15">
      <c r="A13" s="64" t="s">
        <v>217</v>
      </c>
      <c r="B13" s="64" t="s">
        <v>217</v>
      </c>
      <c r="C13" s="65" t="s">
        <v>3279</v>
      </c>
      <c r="D13" s="66">
        <v>3</v>
      </c>
      <c r="E13" s="67" t="s">
        <v>132</v>
      </c>
      <c r="F13" s="68">
        <v>35</v>
      </c>
      <c r="G13" s="65"/>
      <c r="H13" s="69"/>
      <c r="I13" s="70"/>
      <c r="J13" s="70"/>
      <c r="K13" s="34" t="s">
        <v>65</v>
      </c>
      <c r="L13" s="77">
        <v>13</v>
      </c>
      <c r="M13" s="77"/>
      <c r="N13" s="72"/>
      <c r="O13" s="79" t="s">
        <v>176</v>
      </c>
      <c r="P13" s="81">
        <v>43626.79019675926</v>
      </c>
      <c r="Q13" s="79" t="s">
        <v>368</v>
      </c>
      <c r="R13" s="79"/>
      <c r="S13" s="79"/>
      <c r="T13" s="79" t="s">
        <v>564</v>
      </c>
      <c r="U13" s="83" t="s">
        <v>644</v>
      </c>
      <c r="V13" s="83" t="s">
        <v>644</v>
      </c>
      <c r="W13" s="81">
        <v>43626.79019675926</v>
      </c>
      <c r="X13" s="83" t="s">
        <v>756</v>
      </c>
      <c r="Y13" s="79"/>
      <c r="Z13" s="79"/>
      <c r="AA13" s="85" t="s">
        <v>922</v>
      </c>
      <c r="AB13" s="79"/>
      <c r="AC13" s="79" t="b">
        <v>0</v>
      </c>
      <c r="AD13" s="79">
        <v>0</v>
      </c>
      <c r="AE13" s="85" t="s">
        <v>1101</v>
      </c>
      <c r="AF13" s="79" t="b">
        <v>0</v>
      </c>
      <c r="AG13" s="79" t="s">
        <v>1105</v>
      </c>
      <c r="AH13" s="79"/>
      <c r="AI13" s="85" t="s">
        <v>1101</v>
      </c>
      <c r="AJ13" s="79" t="b">
        <v>0</v>
      </c>
      <c r="AK13" s="79">
        <v>0</v>
      </c>
      <c r="AL13" s="85" t="s">
        <v>1101</v>
      </c>
      <c r="AM13" s="79" t="s">
        <v>1114</v>
      </c>
      <c r="AN13" s="79" t="b">
        <v>0</v>
      </c>
      <c r="AO13" s="85" t="s">
        <v>922</v>
      </c>
      <c r="AP13" s="79" t="s">
        <v>176</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3</v>
      </c>
      <c r="BD13" s="48">
        <v>1</v>
      </c>
      <c r="BE13" s="49">
        <v>4.166666666666667</v>
      </c>
      <c r="BF13" s="48">
        <v>1</v>
      </c>
      <c r="BG13" s="49">
        <v>4.166666666666667</v>
      </c>
      <c r="BH13" s="48">
        <v>0</v>
      </c>
      <c r="BI13" s="49">
        <v>0</v>
      </c>
      <c r="BJ13" s="48">
        <v>22</v>
      </c>
      <c r="BK13" s="49">
        <v>91.66666666666667</v>
      </c>
      <c r="BL13" s="48">
        <v>24</v>
      </c>
    </row>
    <row r="14" spans="1:64" ht="15">
      <c r="A14" s="64" t="s">
        <v>218</v>
      </c>
      <c r="B14" s="64" t="s">
        <v>215</v>
      </c>
      <c r="C14" s="65" t="s">
        <v>3279</v>
      </c>
      <c r="D14" s="66">
        <v>3</v>
      </c>
      <c r="E14" s="67" t="s">
        <v>132</v>
      </c>
      <c r="F14" s="68">
        <v>35</v>
      </c>
      <c r="G14" s="65"/>
      <c r="H14" s="69"/>
      <c r="I14" s="70"/>
      <c r="J14" s="70"/>
      <c r="K14" s="34" t="s">
        <v>65</v>
      </c>
      <c r="L14" s="77">
        <v>14</v>
      </c>
      <c r="M14" s="77"/>
      <c r="N14" s="72"/>
      <c r="O14" s="79" t="s">
        <v>361</v>
      </c>
      <c r="P14" s="81">
        <v>43627.23842592593</v>
      </c>
      <c r="Q14" s="79" t="s">
        <v>367</v>
      </c>
      <c r="R14" s="79"/>
      <c r="S14" s="79"/>
      <c r="T14" s="79" t="s">
        <v>563</v>
      </c>
      <c r="U14" s="79"/>
      <c r="V14" s="83" t="s">
        <v>677</v>
      </c>
      <c r="W14" s="81">
        <v>43627.23842592593</v>
      </c>
      <c r="X14" s="83" t="s">
        <v>757</v>
      </c>
      <c r="Y14" s="79"/>
      <c r="Z14" s="79"/>
      <c r="AA14" s="85" t="s">
        <v>923</v>
      </c>
      <c r="AB14" s="79"/>
      <c r="AC14" s="79" t="b">
        <v>0</v>
      </c>
      <c r="AD14" s="79">
        <v>0</v>
      </c>
      <c r="AE14" s="85" t="s">
        <v>1101</v>
      </c>
      <c r="AF14" s="79" t="b">
        <v>0</v>
      </c>
      <c r="AG14" s="79" t="s">
        <v>1105</v>
      </c>
      <c r="AH14" s="79"/>
      <c r="AI14" s="85" t="s">
        <v>1101</v>
      </c>
      <c r="AJ14" s="79" t="b">
        <v>0</v>
      </c>
      <c r="AK14" s="79">
        <v>2</v>
      </c>
      <c r="AL14" s="85" t="s">
        <v>920</v>
      </c>
      <c r="AM14" s="79" t="s">
        <v>1117</v>
      </c>
      <c r="AN14" s="79" t="b">
        <v>0</v>
      </c>
      <c r="AO14" s="85" t="s">
        <v>920</v>
      </c>
      <c r="AP14" s="79" t="s">
        <v>176</v>
      </c>
      <c r="AQ14" s="79">
        <v>0</v>
      </c>
      <c r="AR14" s="79">
        <v>0</v>
      </c>
      <c r="AS14" s="79"/>
      <c r="AT14" s="79"/>
      <c r="AU14" s="79"/>
      <c r="AV14" s="79"/>
      <c r="AW14" s="79"/>
      <c r="AX14" s="79"/>
      <c r="AY14" s="79"/>
      <c r="AZ14" s="79"/>
      <c r="BA14">
        <v>1</v>
      </c>
      <c r="BB14" s="78" t="str">
        <f>REPLACE(INDEX(GroupVertices[Group],MATCH(Edges[[#This Row],[Vertex 1]],GroupVertices[Vertex],0)),1,1,"")</f>
        <v>7</v>
      </c>
      <c r="BC14" s="78" t="str">
        <f>REPLACE(INDEX(GroupVertices[Group],MATCH(Edges[[#This Row],[Vertex 2]],GroupVertices[Vertex],0)),1,1,"")</f>
        <v>7</v>
      </c>
      <c r="BD14" s="48">
        <v>1</v>
      </c>
      <c r="BE14" s="49">
        <v>5.555555555555555</v>
      </c>
      <c r="BF14" s="48">
        <v>0</v>
      </c>
      <c r="BG14" s="49">
        <v>0</v>
      </c>
      <c r="BH14" s="48">
        <v>0</v>
      </c>
      <c r="BI14" s="49">
        <v>0</v>
      </c>
      <c r="BJ14" s="48">
        <v>17</v>
      </c>
      <c r="BK14" s="49">
        <v>94.44444444444444</v>
      </c>
      <c r="BL14" s="48">
        <v>18</v>
      </c>
    </row>
    <row r="15" spans="1:64" ht="15">
      <c r="A15" s="64" t="s">
        <v>219</v>
      </c>
      <c r="B15" s="64" t="s">
        <v>237</v>
      </c>
      <c r="C15" s="65" t="s">
        <v>3279</v>
      </c>
      <c r="D15" s="66">
        <v>3</v>
      </c>
      <c r="E15" s="67" t="s">
        <v>132</v>
      </c>
      <c r="F15" s="68">
        <v>35</v>
      </c>
      <c r="G15" s="65"/>
      <c r="H15" s="69"/>
      <c r="I15" s="70"/>
      <c r="J15" s="70"/>
      <c r="K15" s="34" t="s">
        <v>65</v>
      </c>
      <c r="L15" s="77">
        <v>15</v>
      </c>
      <c r="M15" s="77"/>
      <c r="N15" s="72"/>
      <c r="O15" s="79" t="s">
        <v>361</v>
      </c>
      <c r="P15" s="81">
        <v>43627.38230324074</v>
      </c>
      <c r="Q15" s="79" t="s">
        <v>369</v>
      </c>
      <c r="R15" s="79"/>
      <c r="S15" s="79"/>
      <c r="T15" s="79" t="s">
        <v>565</v>
      </c>
      <c r="U15" s="79"/>
      <c r="V15" s="83" t="s">
        <v>678</v>
      </c>
      <c r="W15" s="81">
        <v>43627.38230324074</v>
      </c>
      <c r="X15" s="83" t="s">
        <v>758</v>
      </c>
      <c r="Y15" s="79"/>
      <c r="Z15" s="79"/>
      <c r="AA15" s="85" t="s">
        <v>924</v>
      </c>
      <c r="AB15" s="79"/>
      <c r="AC15" s="79" t="b">
        <v>0</v>
      </c>
      <c r="AD15" s="79">
        <v>0</v>
      </c>
      <c r="AE15" s="85" t="s">
        <v>1101</v>
      </c>
      <c r="AF15" s="79" t="b">
        <v>0</v>
      </c>
      <c r="AG15" s="79" t="s">
        <v>1105</v>
      </c>
      <c r="AH15" s="79"/>
      <c r="AI15" s="85" t="s">
        <v>1101</v>
      </c>
      <c r="AJ15" s="79" t="b">
        <v>0</v>
      </c>
      <c r="AK15" s="79">
        <v>14</v>
      </c>
      <c r="AL15" s="85" t="s">
        <v>943</v>
      </c>
      <c r="AM15" s="79" t="s">
        <v>1118</v>
      </c>
      <c r="AN15" s="79" t="b">
        <v>0</v>
      </c>
      <c r="AO15" s="85" t="s">
        <v>943</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v>0</v>
      </c>
      <c r="BE15" s="49">
        <v>0</v>
      </c>
      <c r="BF15" s="48">
        <v>0</v>
      </c>
      <c r="BG15" s="49">
        <v>0</v>
      </c>
      <c r="BH15" s="48">
        <v>0</v>
      </c>
      <c r="BI15" s="49">
        <v>0</v>
      </c>
      <c r="BJ15" s="48">
        <v>21</v>
      </c>
      <c r="BK15" s="49">
        <v>100</v>
      </c>
      <c r="BL15" s="48">
        <v>21</v>
      </c>
    </row>
    <row r="16" spans="1:64" ht="15">
      <c r="A16" s="64" t="s">
        <v>220</v>
      </c>
      <c r="B16" s="64" t="s">
        <v>237</v>
      </c>
      <c r="C16" s="65" t="s">
        <v>3279</v>
      </c>
      <c r="D16" s="66">
        <v>3</v>
      </c>
      <c r="E16" s="67" t="s">
        <v>132</v>
      </c>
      <c r="F16" s="68">
        <v>35</v>
      </c>
      <c r="G16" s="65"/>
      <c r="H16" s="69"/>
      <c r="I16" s="70"/>
      <c r="J16" s="70"/>
      <c r="K16" s="34" t="s">
        <v>65</v>
      </c>
      <c r="L16" s="77">
        <v>16</v>
      </c>
      <c r="M16" s="77"/>
      <c r="N16" s="72"/>
      <c r="O16" s="79" t="s">
        <v>361</v>
      </c>
      <c r="P16" s="81">
        <v>43627.38267361111</v>
      </c>
      <c r="Q16" s="79" t="s">
        <v>369</v>
      </c>
      <c r="R16" s="79"/>
      <c r="S16" s="79"/>
      <c r="T16" s="79" t="s">
        <v>565</v>
      </c>
      <c r="U16" s="79"/>
      <c r="V16" s="83" t="s">
        <v>679</v>
      </c>
      <c r="W16" s="81">
        <v>43627.38267361111</v>
      </c>
      <c r="X16" s="83" t="s">
        <v>759</v>
      </c>
      <c r="Y16" s="79"/>
      <c r="Z16" s="79"/>
      <c r="AA16" s="85" t="s">
        <v>925</v>
      </c>
      <c r="AB16" s="79"/>
      <c r="AC16" s="79" t="b">
        <v>0</v>
      </c>
      <c r="AD16" s="79">
        <v>0</v>
      </c>
      <c r="AE16" s="85" t="s">
        <v>1101</v>
      </c>
      <c r="AF16" s="79" t="b">
        <v>0</v>
      </c>
      <c r="AG16" s="79" t="s">
        <v>1105</v>
      </c>
      <c r="AH16" s="79"/>
      <c r="AI16" s="85" t="s">
        <v>1101</v>
      </c>
      <c r="AJ16" s="79" t="b">
        <v>0</v>
      </c>
      <c r="AK16" s="79">
        <v>14</v>
      </c>
      <c r="AL16" s="85" t="s">
        <v>943</v>
      </c>
      <c r="AM16" s="79" t="s">
        <v>1118</v>
      </c>
      <c r="AN16" s="79" t="b">
        <v>0</v>
      </c>
      <c r="AO16" s="85" t="s">
        <v>943</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v>0</v>
      </c>
      <c r="BE16" s="49">
        <v>0</v>
      </c>
      <c r="BF16" s="48">
        <v>0</v>
      </c>
      <c r="BG16" s="49">
        <v>0</v>
      </c>
      <c r="BH16" s="48">
        <v>0</v>
      </c>
      <c r="BI16" s="49">
        <v>0</v>
      </c>
      <c r="BJ16" s="48">
        <v>21</v>
      </c>
      <c r="BK16" s="49">
        <v>100</v>
      </c>
      <c r="BL16" s="48">
        <v>21</v>
      </c>
    </row>
    <row r="17" spans="1:64" ht="15">
      <c r="A17" s="64" t="s">
        <v>221</v>
      </c>
      <c r="B17" s="64" t="s">
        <v>237</v>
      </c>
      <c r="C17" s="65" t="s">
        <v>3279</v>
      </c>
      <c r="D17" s="66">
        <v>3</v>
      </c>
      <c r="E17" s="67" t="s">
        <v>132</v>
      </c>
      <c r="F17" s="68">
        <v>35</v>
      </c>
      <c r="G17" s="65"/>
      <c r="H17" s="69"/>
      <c r="I17" s="70"/>
      <c r="J17" s="70"/>
      <c r="K17" s="34" t="s">
        <v>65</v>
      </c>
      <c r="L17" s="77">
        <v>17</v>
      </c>
      <c r="M17" s="77"/>
      <c r="N17" s="72"/>
      <c r="O17" s="79" t="s">
        <v>361</v>
      </c>
      <c r="P17" s="81">
        <v>43627.38917824074</v>
      </c>
      <c r="Q17" s="79" t="s">
        <v>369</v>
      </c>
      <c r="R17" s="79"/>
      <c r="S17" s="79"/>
      <c r="T17" s="79" t="s">
        <v>565</v>
      </c>
      <c r="U17" s="79"/>
      <c r="V17" s="83" t="s">
        <v>680</v>
      </c>
      <c r="W17" s="81">
        <v>43627.38917824074</v>
      </c>
      <c r="X17" s="83" t="s">
        <v>760</v>
      </c>
      <c r="Y17" s="79"/>
      <c r="Z17" s="79"/>
      <c r="AA17" s="85" t="s">
        <v>926</v>
      </c>
      <c r="AB17" s="79"/>
      <c r="AC17" s="79" t="b">
        <v>0</v>
      </c>
      <c r="AD17" s="79">
        <v>0</v>
      </c>
      <c r="AE17" s="85" t="s">
        <v>1101</v>
      </c>
      <c r="AF17" s="79" t="b">
        <v>0</v>
      </c>
      <c r="AG17" s="79" t="s">
        <v>1105</v>
      </c>
      <c r="AH17" s="79"/>
      <c r="AI17" s="85" t="s">
        <v>1101</v>
      </c>
      <c r="AJ17" s="79" t="b">
        <v>0</v>
      </c>
      <c r="AK17" s="79">
        <v>14</v>
      </c>
      <c r="AL17" s="85" t="s">
        <v>943</v>
      </c>
      <c r="AM17" s="79" t="s">
        <v>1115</v>
      </c>
      <c r="AN17" s="79" t="b">
        <v>0</v>
      </c>
      <c r="AO17" s="85" t="s">
        <v>943</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v>0</v>
      </c>
      <c r="BE17" s="49">
        <v>0</v>
      </c>
      <c r="BF17" s="48">
        <v>0</v>
      </c>
      <c r="BG17" s="49">
        <v>0</v>
      </c>
      <c r="BH17" s="48">
        <v>0</v>
      </c>
      <c r="BI17" s="49">
        <v>0</v>
      </c>
      <c r="BJ17" s="48">
        <v>21</v>
      </c>
      <c r="BK17" s="49">
        <v>100</v>
      </c>
      <c r="BL17" s="48">
        <v>21</v>
      </c>
    </row>
    <row r="18" spans="1:64" ht="15">
      <c r="A18" s="64" t="s">
        <v>222</v>
      </c>
      <c r="B18" s="64" t="s">
        <v>237</v>
      </c>
      <c r="C18" s="65" t="s">
        <v>3279</v>
      </c>
      <c r="D18" s="66">
        <v>3</v>
      </c>
      <c r="E18" s="67" t="s">
        <v>132</v>
      </c>
      <c r="F18" s="68">
        <v>35</v>
      </c>
      <c r="G18" s="65"/>
      <c r="H18" s="69"/>
      <c r="I18" s="70"/>
      <c r="J18" s="70"/>
      <c r="K18" s="34" t="s">
        <v>65</v>
      </c>
      <c r="L18" s="77">
        <v>18</v>
      </c>
      <c r="M18" s="77"/>
      <c r="N18" s="72"/>
      <c r="O18" s="79" t="s">
        <v>361</v>
      </c>
      <c r="P18" s="81">
        <v>43627.40888888889</v>
      </c>
      <c r="Q18" s="79" t="s">
        <v>369</v>
      </c>
      <c r="R18" s="79"/>
      <c r="S18" s="79"/>
      <c r="T18" s="79" t="s">
        <v>565</v>
      </c>
      <c r="U18" s="79"/>
      <c r="V18" s="83" t="s">
        <v>681</v>
      </c>
      <c r="W18" s="81">
        <v>43627.40888888889</v>
      </c>
      <c r="X18" s="83" t="s">
        <v>761</v>
      </c>
      <c r="Y18" s="79"/>
      <c r="Z18" s="79"/>
      <c r="AA18" s="85" t="s">
        <v>927</v>
      </c>
      <c r="AB18" s="79"/>
      <c r="AC18" s="79" t="b">
        <v>0</v>
      </c>
      <c r="AD18" s="79">
        <v>0</v>
      </c>
      <c r="AE18" s="85" t="s">
        <v>1101</v>
      </c>
      <c r="AF18" s="79" t="b">
        <v>0</v>
      </c>
      <c r="AG18" s="79" t="s">
        <v>1105</v>
      </c>
      <c r="AH18" s="79"/>
      <c r="AI18" s="85" t="s">
        <v>1101</v>
      </c>
      <c r="AJ18" s="79" t="b">
        <v>0</v>
      </c>
      <c r="AK18" s="79">
        <v>14</v>
      </c>
      <c r="AL18" s="85" t="s">
        <v>943</v>
      </c>
      <c r="AM18" s="79" t="s">
        <v>1118</v>
      </c>
      <c r="AN18" s="79" t="b">
        <v>0</v>
      </c>
      <c r="AO18" s="85" t="s">
        <v>943</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v>0</v>
      </c>
      <c r="BE18" s="49">
        <v>0</v>
      </c>
      <c r="BF18" s="48">
        <v>0</v>
      </c>
      <c r="BG18" s="49">
        <v>0</v>
      </c>
      <c r="BH18" s="48">
        <v>0</v>
      </c>
      <c r="BI18" s="49">
        <v>0</v>
      </c>
      <c r="BJ18" s="48">
        <v>21</v>
      </c>
      <c r="BK18" s="49">
        <v>100</v>
      </c>
      <c r="BL18" s="48">
        <v>21</v>
      </c>
    </row>
    <row r="19" spans="1:64" ht="15">
      <c r="A19" s="64" t="s">
        <v>223</v>
      </c>
      <c r="B19" s="64" t="s">
        <v>237</v>
      </c>
      <c r="C19" s="65" t="s">
        <v>3279</v>
      </c>
      <c r="D19" s="66">
        <v>3</v>
      </c>
      <c r="E19" s="67" t="s">
        <v>132</v>
      </c>
      <c r="F19" s="68">
        <v>35</v>
      </c>
      <c r="G19" s="65"/>
      <c r="H19" s="69"/>
      <c r="I19" s="70"/>
      <c r="J19" s="70"/>
      <c r="K19" s="34" t="s">
        <v>65</v>
      </c>
      <c r="L19" s="77">
        <v>19</v>
      </c>
      <c r="M19" s="77"/>
      <c r="N19" s="72"/>
      <c r="O19" s="79" t="s">
        <v>361</v>
      </c>
      <c r="P19" s="81">
        <v>43627.419652777775</v>
      </c>
      <c r="Q19" s="79" t="s">
        <v>369</v>
      </c>
      <c r="R19" s="79"/>
      <c r="S19" s="79"/>
      <c r="T19" s="79" t="s">
        <v>565</v>
      </c>
      <c r="U19" s="79"/>
      <c r="V19" s="83" t="s">
        <v>682</v>
      </c>
      <c r="W19" s="81">
        <v>43627.419652777775</v>
      </c>
      <c r="X19" s="83" t="s">
        <v>762</v>
      </c>
      <c r="Y19" s="79"/>
      <c r="Z19" s="79"/>
      <c r="AA19" s="85" t="s">
        <v>928</v>
      </c>
      <c r="AB19" s="79"/>
      <c r="AC19" s="79" t="b">
        <v>0</v>
      </c>
      <c r="AD19" s="79">
        <v>0</v>
      </c>
      <c r="AE19" s="85" t="s">
        <v>1101</v>
      </c>
      <c r="AF19" s="79" t="b">
        <v>0</v>
      </c>
      <c r="AG19" s="79" t="s">
        <v>1105</v>
      </c>
      <c r="AH19" s="79"/>
      <c r="AI19" s="85" t="s">
        <v>1101</v>
      </c>
      <c r="AJ19" s="79" t="b">
        <v>0</v>
      </c>
      <c r="AK19" s="79">
        <v>14</v>
      </c>
      <c r="AL19" s="85" t="s">
        <v>943</v>
      </c>
      <c r="AM19" s="79" t="s">
        <v>1118</v>
      </c>
      <c r="AN19" s="79" t="b">
        <v>0</v>
      </c>
      <c r="AO19" s="85" t="s">
        <v>943</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v>0</v>
      </c>
      <c r="BE19" s="49">
        <v>0</v>
      </c>
      <c r="BF19" s="48">
        <v>0</v>
      </c>
      <c r="BG19" s="49">
        <v>0</v>
      </c>
      <c r="BH19" s="48">
        <v>0</v>
      </c>
      <c r="BI19" s="49">
        <v>0</v>
      </c>
      <c r="BJ19" s="48">
        <v>21</v>
      </c>
      <c r="BK19" s="49">
        <v>100</v>
      </c>
      <c r="BL19" s="48">
        <v>21</v>
      </c>
    </row>
    <row r="20" spans="1:64" ht="15">
      <c r="A20" s="64" t="s">
        <v>224</v>
      </c>
      <c r="B20" s="64" t="s">
        <v>237</v>
      </c>
      <c r="C20" s="65" t="s">
        <v>3279</v>
      </c>
      <c r="D20" s="66">
        <v>3</v>
      </c>
      <c r="E20" s="67" t="s">
        <v>132</v>
      </c>
      <c r="F20" s="68">
        <v>35</v>
      </c>
      <c r="G20" s="65"/>
      <c r="H20" s="69"/>
      <c r="I20" s="70"/>
      <c r="J20" s="70"/>
      <c r="K20" s="34" t="s">
        <v>65</v>
      </c>
      <c r="L20" s="77">
        <v>20</v>
      </c>
      <c r="M20" s="77"/>
      <c r="N20" s="72"/>
      <c r="O20" s="79" t="s">
        <v>361</v>
      </c>
      <c r="P20" s="81">
        <v>43627.435844907406</v>
      </c>
      <c r="Q20" s="79" t="s">
        <v>369</v>
      </c>
      <c r="R20" s="79"/>
      <c r="S20" s="79"/>
      <c r="T20" s="79" t="s">
        <v>565</v>
      </c>
      <c r="U20" s="79"/>
      <c r="V20" s="83" t="s">
        <v>683</v>
      </c>
      <c r="W20" s="81">
        <v>43627.435844907406</v>
      </c>
      <c r="X20" s="83" t="s">
        <v>763</v>
      </c>
      <c r="Y20" s="79"/>
      <c r="Z20" s="79"/>
      <c r="AA20" s="85" t="s">
        <v>929</v>
      </c>
      <c r="AB20" s="79"/>
      <c r="AC20" s="79" t="b">
        <v>0</v>
      </c>
      <c r="AD20" s="79">
        <v>0</v>
      </c>
      <c r="AE20" s="85" t="s">
        <v>1101</v>
      </c>
      <c r="AF20" s="79" t="b">
        <v>0</v>
      </c>
      <c r="AG20" s="79" t="s">
        <v>1105</v>
      </c>
      <c r="AH20" s="79"/>
      <c r="AI20" s="85" t="s">
        <v>1101</v>
      </c>
      <c r="AJ20" s="79" t="b">
        <v>0</v>
      </c>
      <c r="AK20" s="79">
        <v>14</v>
      </c>
      <c r="AL20" s="85" t="s">
        <v>943</v>
      </c>
      <c r="AM20" s="79" t="s">
        <v>1114</v>
      </c>
      <c r="AN20" s="79" t="b">
        <v>0</v>
      </c>
      <c r="AO20" s="85" t="s">
        <v>943</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v>0</v>
      </c>
      <c r="BE20" s="49">
        <v>0</v>
      </c>
      <c r="BF20" s="48">
        <v>0</v>
      </c>
      <c r="BG20" s="49">
        <v>0</v>
      </c>
      <c r="BH20" s="48">
        <v>0</v>
      </c>
      <c r="BI20" s="49">
        <v>0</v>
      </c>
      <c r="BJ20" s="48">
        <v>21</v>
      </c>
      <c r="BK20" s="49">
        <v>100</v>
      </c>
      <c r="BL20" s="48">
        <v>21</v>
      </c>
    </row>
    <row r="21" spans="1:64" ht="15">
      <c r="A21" s="64" t="s">
        <v>225</v>
      </c>
      <c r="B21" s="64" t="s">
        <v>237</v>
      </c>
      <c r="C21" s="65" t="s">
        <v>3279</v>
      </c>
      <c r="D21" s="66">
        <v>3</v>
      </c>
      <c r="E21" s="67" t="s">
        <v>132</v>
      </c>
      <c r="F21" s="68">
        <v>35</v>
      </c>
      <c r="G21" s="65"/>
      <c r="H21" s="69"/>
      <c r="I21" s="70"/>
      <c r="J21" s="70"/>
      <c r="K21" s="34" t="s">
        <v>65</v>
      </c>
      <c r="L21" s="77">
        <v>21</v>
      </c>
      <c r="M21" s="77"/>
      <c r="N21" s="72"/>
      <c r="O21" s="79" t="s">
        <v>361</v>
      </c>
      <c r="P21" s="81">
        <v>43627.446238425924</v>
      </c>
      <c r="Q21" s="79" t="s">
        <v>369</v>
      </c>
      <c r="R21" s="79"/>
      <c r="S21" s="79"/>
      <c r="T21" s="79" t="s">
        <v>565</v>
      </c>
      <c r="U21" s="79"/>
      <c r="V21" s="83" t="s">
        <v>684</v>
      </c>
      <c r="W21" s="81">
        <v>43627.446238425924</v>
      </c>
      <c r="X21" s="83" t="s">
        <v>764</v>
      </c>
      <c r="Y21" s="79"/>
      <c r="Z21" s="79"/>
      <c r="AA21" s="85" t="s">
        <v>930</v>
      </c>
      <c r="AB21" s="79"/>
      <c r="AC21" s="79" t="b">
        <v>0</v>
      </c>
      <c r="AD21" s="79">
        <v>0</v>
      </c>
      <c r="AE21" s="85" t="s">
        <v>1101</v>
      </c>
      <c r="AF21" s="79" t="b">
        <v>0</v>
      </c>
      <c r="AG21" s="79" t="s">
        <v>1105</v>
      </c>
      <c r="AH21" s="79"/>
      <c r="AI21" s="85" t="s">
        <v>1101</v>
      </c>
      <c r="AJ21" s="79" t="b">
        <v>0</v>
      </c>
      <c r="AK21" s="79">
        <v>14</v>
      </c>
      <c r="AL21" s="85" t="s">
        <v>943</v>
      </c>
      <c r="AM21" s="79" t="s">
        <v>1114</v>
      </c>
      <c r="AN21" s="79" t="b">
        <v>0</v>
      </c>
      <c r="AO21" s="85" t="s">
        <v>943</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v>0</v>
      </c>
      <c r="BE21" s="49">
        <v>0</v>
      </c>
      <c r="BF21" s="48">
        <v>0</v>
      </c>
      <c r="BG21" s="49">
        <v>0</v>
      </c>
      <c r="BH21" s="48">
        <v>0</v>
      </c>
      <c r="BI21" s="49">
        <v>0</v>
      </c>
      <c r="BJ21" s="48">
        <v>21</v>
      </c>
      <c r="BK21" s="49">
        <v>100</v>
      </c>
      <c r="BL21" s="48">
        <v>21</v>
      </c>
    </row>
    <row r="22" spans="1:64" ht="15">
      <c r="A22" s="64" t="s">
        <v>226</v>
      </c>
      <c r="B22" s="64" t="s">
        <v>237</v>
      </c>
      <c r="C22" s="65" t="s">
        <v>3279</v>
      </c>
      <c r="D22" s="66">
        <v>3</v>
      </c>
      <c r="E22" s="67" t="s">
        <v>132</v>
      </c>
      <c r="F22" s="68">
        <v>35</v>
      </c>
      <c r="G22" s="65"/>
      <c r="H22" s="69"/>
      <c r="I22" s="70"/>
      <c r="J22" s="70"/>
      <c r="K22" s="34" t="s">
        <v>65</v>
      </c>
      <c r="L22" s="77">
        <v>22</v>
      </c>
      <c r="M22" s="77"/>
      <c r="N22" s="72"/>
      <c r="O22" s="79" t="s">
        <v>361</v>
      </c>
      <c r="P22" s="81">
        <v>43627.46246527778</v>
      </c>
      <c r="Q22" s="79" t="s">
        <v>369</v>
      </c>
      <c r="R22" s="79"/>
      <c r="S22" s="79"/>
      <c r="T22" s="79" t="s">
        <v>565</v>
      </c>
      <c r="U22" s="79"/>
      <c r="V22" s="83" t="s">
        <v>685</v>
      </c>
      <c r="W22" s="81">
        <v>43627.46246527778</v>
      </c>
      <c r="X22" s="83" t="s">
        <v>765</v>
      </c>
      <c r="Y22" s="79"/>
      <c r="Z22" s="79"/>
      <c r="AA22" s="85" t="s">
        <v>931</v>
      </c>
      <c r="AB22" s="79"/>
      <c r="AC22" s="79" t="b">
        <v>0</v>
      </c>
      <c r="AD22" s="79">
        <v>0</v>
      </c>
      <c r="AE22" s="85" t="s">
        <v>1101</v>
      </c>
      <c r="AF22" s="79" t="b">
        <v>0</v>
      </c>
      <c r="AG22" s="79" t="s">
        <v>1105</v>
      </c>
      <c r="AH22" s="79"/>
      <c r="AI22" s="85" t="s">
        <v>1101</v>
      </c>
      <c r="AJ22" s="79" t="b">
        <v>0</v>
      </c>
      <c r="AK22" s="79">
        <v>14</v>
      </c>
      <c r="AL22" s="85" t="s">
        <v>943</v>
      </c>
      <c r="AM22" s="79" t="s">
        <v>1116</v>
      </c>
      <c r="AN22" s="79" t="b">
        <v>0</v>
      </c>
      <c r="AO22" s="85" t="s">
        <v>943</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v>0</v>
      </c>
      <c r="BE22" s="49">
        <v>0</v>
      </c>
      <c r="BF22" s="48">
        <v>0</v>
      </c>
      <c r="BG22" s="49">
        <v>0</v>
      </c>
      <c r="BH22" s="48">
        <v>0</v>
      </c>
      <c r="BI22" s="49">
        <v>0</v>
      </c>
      <c r="BJ22" s="48">
        <v>21</v>
      </c>
      <c r="BK22" s="49">
        <v>100</v>
      </c>
      <c r="BL22" s="48">
        <v>21</v>
      </c>
    </row>
    <row r="23" spans="1:64" ht="15">
      <c r="A23" s="64" t="s">
        <v>227</v>
      </c>
      <c r="B23" s="64" t="s">
        <v>237</v>
      </c>
      <c r="C23" s="65" t="s">
        <v>3279</v>
      </c>
      <c r="D23" s="66">
        <v>3</v>
      </c>
      <c r="E23" s="67" t="s">
        <v>132</v>
      </c>
      <c r="F23" s="68">
        <v>35</v>
      </c>
      <c r="G23" s="65"/>
      <c r="H23" s="69"/>
      <c r="I23" s="70"/>
      <c r="J23" s="70"/>
      <c r="K23" s="34" t="s">
        <v>65</v>
      </c>
      <c r="L23" s="77">
        <v>23</v>
      </c>
      <c r="M23" s="77"/>
      <c r="N23" s="72"/>
      <c r="O23" s="79" t="s">
        <v>361</v>
      </c>
      <c r="P23" s="81">
        <v>43627.47675925926</v>
      </c>
      <c r="Q23" s="79" t="s">
        <v>369</v>
      </c>
      <c r="R23" s="79"/>
      <c r="S23" s="79"/>
      <c r="T23" s="79" t="s">
        <v>565</v>
      </c>
      <c r="U23" s="79"/>
      <c r="V23" s="83" t="s">
        <v>686</v>
      </c>
      <c r="W23" s="81">
        <v>43627.47675925926</v>
      </c>
      <c r="X23" s="83" t="s">
        <v>766</v>
      </c>
      <c r="Y23" s="79"/>
      <c r="Z23" s="79"/>
      <c r="AA23" s="85" t="s">
        <v>932</v>
      </c>
      <c r="AB23" s="79"/>
      <c r="AC23" s="79" t="b">
        <v>0</v>
      </c>
      <c r="AD23" s="79">
        <v>0</v>
      </c>
      <c r="AE23" s="85" t="s">
        <v>1101</v>
      </c>
      <c r="AF23" s="79" t="b">
        <v>0</v>
      </c>
      <c r="AG23" s="79" t="s">
        <v>1105</v>
      </c>
      <c r="AH23" s="79"/>
      <c r="AI23" s="85" t="s">
        <v>1101</v>
      </c>
      <c r="AJ23" s="79" t="b">
        <v>0</v>
      </c>
      <c r="AK23" s="79">
        <v>14</v>
      </c>
      <c r="AL23" s="85" t="s">
        <v>943</v>
      </c>
      <c r="AM23" s="79" t="s">
        <v>1118</v>
      </c>
      <c r="AN23" s="79" t="b">
        <v>0</v>
      </c>
      <c r="AO23" s="85" t="s">
        <v>943</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v>0</v>
      </c>
      <c r="BE23" s="49">
        <v>0</v>
      </c>
      <c r="BF23" s="48">
        <v>0</v>
      </c>
      <c r="BG23" s="49">
        <v>0</v>
      </c>
      <c r="BH23" s="48">
        <v>0</v>
      </c>
      <c r="BI23" s="49">
        <v>0</v>
      </c>
      <c r="BJ23" s="48">
        <v>21</v>
      </c>
      <c r="BK23" s="49">
        <v>100</v>
      </c>
      <c r="BL23" s="48">
        <v>21</v>
      </c>
    </row>
    <row r="24" spans="1:64" ht="15">
      <c r="A24" s="64" t="s">
        <v>228</v>
      </c>
      <c r="B24" s="64" t="s">
        <v>237</v>
      </c>
      <c r="C24" s="65" t="s">
        <v>3279</v>
      </c>
      <c r="D24" s="66">
        <v>3</v>
      </c>
      <c r="E24" s="67" t="s">
        <v>132</v>
      </c>
      <c r="F24" s="68">
        <v>35</v>
      </c>
      <c r="G24" s="65"/>
      <c r="H24" s="69"/>
      <c r="I24" s="70"/>
      <c r="J24" s="70"/>
      <c r="K24" s="34" t="s">
        <v>65</v>
      </c>
      <c r="L24" s="77">
        <v>24</v>
      </c>
      <c r="M24" s="77"/>
      <c r="N24" s="72"/>
      <c r="O24" s="79" t="s">
        <v>361</v>
      </c>
      <c r="P24" s="81">
        <v>43627.47887731482</v>
      </c>
      <c r="Q24" s="79" t="s">
        <v>369</v>
      </c>
      <c r="R24" s="79"/>
      <c r="S24" s="79"/>
      <c r="T24" s="79" t="s">
        <v>565</v>
      </c>
      <c r="U24" s="79"/>
      <c r="V24" s="83" t="s">
        <v>687</v>
      </c>
      <c r="W24" s="81">
        <v>43627.47887731482</v>
      </c>
      <c r="X24" s="83" t="s">
        <v>767</v>
      </c>
      <c r="Y24" s="79"/>
      <c r="Z24" s="79"/>
      <c r="AA24" s="85" t="s">
        <v>933</v>
      </c>
      <c r="AB24" s="79"/>
      <c r="AC24" s="79" t="b">
        <v>0</v>
      </c>
      <c r="AD24" s="79">
        <v>0</v>
      </c>
      <c r="AE24" s="85" t="s">
        <v>1101</v>
      </c>
      <c r="AF24" s="79" t="b">
        <v>0</v>
      </c>
      <c r="AG24" s="79" t="s">
        <v>1105</v>
      </c>
      <c r="AH24" s="79"/>
      <c r="AI24" s="85" t="s">
        <v>1101</v>
      </c>
      <c r="AJ24" s="79" t="b">
        <v>0</v>
      </c>
      <c r="AK24" s="79">
        <v>14</v>
      </c>
      <c r="AL24" s="85" t="s">
        <v>943</v>
      </c>
      <c r="AM24" s="79" t="s">
        <v>1118</v>
      </c>
      <c r="AN24" s="79" t="b">
        <v>0</v>
      </c>
      <c r="AO24" s="85" t="s">
        <v>943</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v>0</v>
      </c>
      <c r="BE24" s="49">
        <v>0</v>
      </c>
      <c r="BF24" s="48">
        <v>0</v>
      </c>
      <c r="BG24" s="49">
        <v>0</v>
      </c>
      <c r="BH24" s="48">
        <v>0</v>
      </c>
      <c r="BI24" s="49">
        <v>0</v>
      </c>
      <c r="BJ24" s="48">
        <v>21</v>
      </c>
      <c r="BK24" s="49">
        <v>100</v>
      </c>
      <c r="BL24" s="48">
        <v>21</v>
      </c>
    </row>
    <row r="25" spans="1:64" ht="15">
      <c r="A25" s="64" t="s">
        <v>229</v>
      </c>
      <c r="B25" s="64" t="s">
        <v>237</v>
      </c>
      <c r="C25" s="65" t="s">
        <v>3279</v>
      </c>
      <c r="D25" s="66">
        <v>3</v>
      </c>
      <c r="E25" s="67" t="s">
        <v>132</v>
      </c>
      <c r="F25" s="68">
        <v>35</v>
      </c>
      <c r="G25" s="65"/>
      <c r="H25" s="69"/>
      <c r="I25" s="70"/>
      <c r="J25" s="70"/>
      <c r="K25" s="34" t="s">
        <v>65</v>
      </c>
      <c r="L25" s="77">
        <v>25</v>
      </c>
      <c r="M25" s="77"/>
      <c r="N25" s="72"/>
      <c r="O25" s="79" t="s">
        <v>361</v>
      </c>
      <c r="P25" s="81">
        <v>43627.5478125</v>
      </c>
      <c r="Q25" s="79" t="s">
        <v>369</v>
      </c>
      <c r="R25" s="79"/>
      <c r="S25" s="79"/>
      <c r="T25" s="79" t="s">
        <v>565</v>
      </c>
      <c r="U25" s="79"/>
      <c r="V25" s="83" t="s">
        <v>688</v>
      </c>
      <c r="W25" s="81">
        <v>43627.5478125</v>
      </c>
      <c r="X25" s="83" t="s">
        <v>768</v>
      </c>
      <c r="Y25" s="79"/>
      <c r="Z25" s="79"/>
      <c r="AA25" s="85" t="s">
        <v>934</v>
      </c>
      <c r="AB25" s="79"/>
      <c r="AC25" s="79" t="b">
        <v>0</v>
      </c>
      <c r="AD25" s="79">
        <v>0</v>
      </c>
      <c r="AE25" s="85" t="s">
        <v>1101</v>
      </c>
      <c r="AF25" s="79" t="b">
        <v>0</v>
      </c>
      <c r="AG25" s="79" t="s">
        <v>1105</v>
      </c>
      <c r="AH25" s="79"/>
      <c r="AI25" s="85" t="s">
        <v>1101</v>
      </c>
      <c r="AJ25" s="79" t="b">
        <v>0</v>
      </c>
      <c r="AK25" s="79">
        <v>14</v>
      </c>
      <c r="AL25" s="85" t="s">
        <v>943</v>
      </c>
      <c r="AM25" s="79" t="s">
        <v>1114</v>
      </c>
      <c r="AN25" s="79" t="b">
        <v>0</v>
      </c>
      <c r="AO25" s="85" t="s">
        <v>943</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v>0</v>
      </c>
      <c r="BE25" s="49">
        <v>0</v>
      </c>
      <c r="BF25" s="48">
        <v>0</v>
      </c>
      <c r="BG25" s="49">
        <v>0</v>
      </c>
      <c r="BH25" s="48">
        <v>0</v>
      </c>
      <c r="BI25" s="49">
        <v>0</v>
      </c>
      <c r="BJ25" s="48">
        <v>21</v>
      </c>
      <c r="BK25" s="49">
        <v>100</v>
      </c>
      <c r="BL25" s="48">
        <v>21</v>
      </c>
    </row>
    <row r="26" spans="1:64" ht="15">
      <c r="A26" s="64" t="s">
        <v>230</v>
      </c>
      <c r="B26" s="64" t="s">
        <v>237</v>
      </c>
      <c r="C26" s="65" t="s">
        <v>3279</v>
      </c>
      <c r="D26" s="66">
        <v>3</v>
      </c>
      <c r="E26" s="67" t="s">
        <v>132</v>
      </c>
      <c r="F26" s="68">
        <v>35</v>
      </c>
      <c r="G26" s="65"/>
      <c r="H26" s="69"/>
      <c r="I26" s="70"/>
      <c r="J26" s="70"/>
      <c r="K26" s="34" t="s">
        <v>65</v>
      </c>
      <c r="L26" s="77">
        <v>26</v>
      </c>
      <c r="M26" s="77"/>
      <c r="N26" s="72"/>
      <c r="O26" s="79" t="s">
        <v>361</v>
      </c>
      <c r="P26" s="81">
        <v>43627.570625</v>
      </c>
      <c r="Q26" s="79" t="s">
        <v>369</v>
      </c>
      <c r="R26" s="79"/>
      <c r="S26" s="79"/>
      <c r="T26" s="79" t="s">
        <v>565</v>
      </c>
      <c r="U26" s="79"/>
      <c r="V26" s="83" t="s">
        <v>689</v>
      </c>
      <c r="W26" s="81">
        <v>43627.570625</v>
      </c>
      <c r="X26" s="83" t="s">
        <v>769</v>
      </c>
      <c r="Y26" s="79"/>
      <c r="Z26" s="79"/>
      <c r="AA26" s="85" t="s">
        <v>935</v>
      </c>
      <c r="AB26" s="79"/>
      <c r="AC26" s="79" t="b">
        <v>0</v>
      </c>
      <c r="AD26" s="79">
        <v>0</v>
      </c>
      <c r="AE26" s="85" t="s">
        <v>1101</v>
      </c>
      <c r="AF26" s="79" t="b">
        <v>0</v>
      </c>
      <c r="AG26" s="79" t="s">
        <v>1105</v>
      </c>
      <c r="AH26" s="79"/>
      <c r="AI26" s="85" t="s">
        <v>1101</v>
      </c>
      <c r="AJ26" s="79" t="b">
        <v>0</v>
      </c>
      <c r="AK26" s="79">
        <v>14</v>
      </c>
      <c r="AL26" s="85" t="s">
        <v>943</v>
      </c>
      <c r="AM26" s="79" t="s">
        <v>1114</v>
      </c>
      <c r="AN26" s="79" t="b">
        <v>0</v>
      </c>
      <c r="AO26" s="85" t="s">
        <v>943</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v>0</v>
      </c>
      <c r="BE26" s="49">
        <v>0</v>
      </c>
      <c r="BF26" s="48">
        <v>0</v>
      </c>
      <c r="BG26" s="49">
        <v>0</v>
      </c>
      <c r="BH26" s="48">
        <v>0</v>
      </c>
      <c r="BI26" s="49">
        <v>0</v>
      </c>
      <c r="BJ26" s="48">
        <v>21</v>
      </c>
      <c r="BK26" s="49">
        <v>100</v>
      </c>
      <c r="BL26" s="48">
        <v>21</v>
      </c>
    </row>
    <row r="27" spans="1:64" ht="15">
      <c r="A27" s="64" t="s">
        <v>231</v>
      </c>
      <c r="B27" s="64" t="s">
        <v>231</v>
      </c>
      <c r="C27" s="65" t="s">
        <v>3279</v>
      </c>
      <c r="D27" s="66">
        <v>3</v>
      </c>
      <c r="E27" s="67" t="s">
        <v>132</v>
      </c>
      <c r="F27" s="68">
        <v>35</v>
      </c>
      <c r="G27" s="65"/>
      <c r="H27" s="69"/>
      <c r="I27" s="70"/>
      <c r="J27" s="70"/>
      <c r="K27" s="34" t="s">
        <v>65</v>
      </c>
      <c r="L27" s="77">
        <v>27</v>
      </c>
      <c r="M27" s="77"/>
      <c r="N27" s="72"/>
      <c r="O27" s="79" t="s">
        <v>176</v>
      </c>
      <c r="P27" s="81">
        <v>43627.60204861111</v>
      </c>
      <c r="Q27" s="79" t="s">
        <v>370</v>
      </c>
      <c r="R27" s="83" t="s">
        <v>479</v>
      </c>
      <c r="S27" s="79" t="s">
        <v>528</v>
      </c>
      <c r="T27" s="79" t="s">
        <v>566</v>
      </c>
      <c r="U27" s="79"/>
      <c r="V27" s="83" t="s">
        <v>690</v>
      </c>
      <c r="W27" s="81">
        <v>43627.60204861111</v>
      </c>
      <c r="X27" s="83" t="s">
        <v>770</v>
      </c>
      <c r="Y27" s="79"/>
      <c r="Z27" s="79"/>
      <c r="AA27" s="85" t="s">
        <v>936</v>
      </c>
      <c r="AB27" s="79"/>
      <c r="AC27" s="79" t="b">
        <v>0</v>
      </c>
      <c r="AD27" s="79">
        <v>0</v>
      </c>
      <c r="AE27" s="85" t="s">
        <v>1101</v>
      </c>
      <c r="AF27" s="79" t="b">
        <v>0</v>
      </c>
      <c r="AG27" s="79" t="s">
        <v>1106</v>
      </c>
      <c r="AH27" s="79"/>
      <c r="AI27" s="85" t="s">
        <v>1101</v>
      </c>
      <c r="AJ27" s="79" t="b">
        <v>0</v>
      </c>
      <c r="AK27" s="79">
        <v>0</v>
      </c>
      <c r="AL27" s="85" t="s">
        <v>1101</v>
      </c>
      <c r="AM27" s="79" t="s">
        <v>1119</v>
      </c>
      <c r="AN27" s="79" t="b">
        <v>0</v>
      </c>
      <c r="AO27" s="85" t="s">
        <v>936</v>
      </c>
      <c r="AP27" s="79" t="s">
        <v>176</v>
      </c>
      <c r="AQ27" s="79">
        <v>0</v>
      </c>
      <c r="AR27" s="79">
        <v>0</v>
      </c>
      <c r="AS27" s="79"/>
      <c r="AT27" s="79"/>
      <c r="AU27" s="79"/>
      <c r="AV27" s="79"/>
      <c r="AW27" s="79"/>
      <c r="AX27" s="79"/>
      <c r="AY27" s="79"/>
      <c r="AZ27" s="79"/>
      <c r="BA27">
        <v>1</v>
      </c>
      <c r="BB27" s="78" t="str">
        <f>REPLACE(INDEX(GroupVertices[Group],MATCH(Edges[[#This Row],[Vertex 1]],GroupVertices[Vertex],0)),1,1,"")</f>
        <v>3</v>
      </c>
      <c r="BC27" s="78" t="str">
        <f>REPLACE(INDEX(GroupVertices[Group],MATCH(Edges[[#This Row],[Vertex 2]],GroupVertices[Vertex],0)),1,1,"")</f>
        <v>3</v>
      </c>
      <c r="BD27" s="48">
        <v>0</v>
      </c>
      <c r="BE27" s="49">
        <v>0</v>
      </c>
      <c r="BF27" s="48">
        <v>0</v>
      </c>
      <c r="BG27" s="49">
        <v>0</v>
      </c>
      <c r="BH27" s="48">
        <v>0</v>
      </c>
      <c r="BI27" s="49">
        <v>0</v>
      </c>
      <c r="BJ27" s="48">
        <v>20</v>
      </c>
      <c r="BK27" s="49">
        <v>100</v>
      </c>
      <c r="BL27" s="48">
        <v>20</v>
      </c>
    </row>
    <row r="28" spans="1:64" ht="15">
      <c r="A28" s="64" t="s">
        <v>232</v>
      </c>
      <c r="B28" s="64" t="s">
        <v>317</v>
      </c>
      <c r="C28" s="65" t="s">
        <v>3279</v>
      </c>
      <c r="D28" s="66">
        <v>3</v>
      </c>
      <c r="E28" s="67" t="s">
        <v>132</v>
      </c>
      <c r="F28" s="68">
        <v>35</v>
      </c>
      <c r="G28" s="65"/>
      <c r="H28" s="69"/>
      <c r="I28" s="70"/>
      <c r="J28" s="70"/>
      <c r="K28" s="34" t="s">
        <v>65</v>
      </c>
      <c r="L28" s="77">
        <v>28</v>
      </c>
      <c r="M28" s="77"/>
      <c r="N28" s="72"/>
      <c r="O28" s="79" t="s">
        <v>361</v>
      </c>
      <c r="P28" s="81">
        <v>43600.64833333333</v>
      </c>
      <c r="Q28" s="79" t="s">
        <v>371</v>
      </c>
      <c r="R28" s="79"/>
      <c r="S28" s="79"/>
      <c r="T28" s="79" t="s">
        <v>567</v>
      </c>
      <c r="U28" s="83" t="s">
        <v>645</v>
      </c>
      <c r="V28" s="83" t="s">
        <v>645</v>
      </c>
      <c r="W28" s="81">
        <v>43600.64833333333</v>
      </c>
      <c r="X28" s="83" t="s">
        <v>771</v>
      </c>
      <c r="Y28" s="79"/>
      <c r="Z28" s="79"/>
      <c r="AA28" s="85" t="s">
        <v>937</v>
      </c>
      <c r="AB28" s="79"/>
      <c r="AC28" s="79" t="b">
        <v>0</v>
      </c>
      <c r="AD28" s="79">
        <v>25</v>
      </c>
      <c r="AE28" s="85" t="s">
        <v>1101</v>
      </c>
      <c r="AF28" s="79" t="b">
        <v>0</v>
      </c>
      <c r="AG28" s="79" t="s">
        <v>1105</v>
      </c>
      <c r="AH28" s="79"/>
      <c r="AI28" s="85" t="s">
        <v>1101</v>
      </c>
      <c r="AJ28" s="79" t="b">
        <v>0</v>
      </c>
      <c r="AK28" s="79">
        <v>7</v>
      </c>
      <c r="AL28" s="85" t="s">
        <v>1101</v>
      </c>
      <c r="AM28" s="79" t="s">
        <v>1120</v>
      </c>
      <c r="AN28" s="79" t="b">
        <v>0</v>
      </c>
      <c r="AO28" s="85" t="s">
        <v>937</v>
      </c>
      <c r="AP28" s="79" t="s">
        <v>1131</v>
      </c>
      <c r="AQ28" s="79">
        <v>0</v>
      </c>
      <c r="AR28" s="79">
        <v>0</v>
      </c>
      <c r="AS28" s="79"/>
      <c r="AT28" s="79"/>
      <c r="AU28" s="79"/>
      <c r="AV28" s="79"/>
      <c r="AW28" s="79"/>
      <c r="AX28" s="79"/>
      <c r="AY28" s="79"/>
      <c r="AZ28" s="79"/>
      <c r="BA28">
        <v>1</v>
      </c>
      <c r="BB28" s="78" t="str">
        <f>REPLACE(INDEX(GroupVertices[Group],MATCH(Edges[[#This Row],[Vertex 1]],GroupVertices[Vertex],0)),1,1,"")</f>
        <v>18</v>
      </c>
      <c r="BC28" s="78" t="str">
        <f>REPLACE(INDEX(GroupVertices[Group],MATCH(Edges[[#This Row],[Vertex 2]],GroupVertices[Vertex],0)),1,1,"")</f>
        <v>18</v>
      </c>
      <c r="BD28" s="48">
        <v>3</v>
      </c>
      <c r="BE28" s="49">
        <v>9.375</v>
      </c>
      <c r="BF28" s="48">
        <v>0</v>
      </c>
      <c r="BG28" s="49">
        <v>0</v>
      </c>
      <c r="BH28" s="48">
        <v>0</v>
      </c>
      <c r="BI28" s="49">
        <v>0</v>
      </c>
      <c r="BJ28" s="48">
        <v>29</v>
      </c>
      <c r="BK28" s="49">
        <v>90.625</v>
      </c>
      <c r="BL28" s="48">
        <v>32</v>
      </c>
    </row>
    <row r="29" spans="1:64" ht="15">
      <c r="A29" s="64" t="s">
        <v>233</v>
      </c>
      <c r="B29" s="64" t="s">
        <v>317</v>
      </c>
      <c r="C29" s="65" t="s">
        <v>3279</v>
      </c>
      <c r="D29" s="66">
        <v>3</v>
      </c>
      <c r="E29" s="67" t="s">
        <v>132</v>
      </c>
      <c r="F29" s="68">
        <v>35</v>
      </c>
      <c r="G29" s="65"/>
      <c r="H29" s="69"/>
      <c r="I29" s="70"/>
      <c r="J29" s="70"/>
      <c r="K29" s="34" t="s">
        <v>65</v>
      </c>
      <c r="L29" s="77">
        <v>29</v>
      </c>
      <c r="M29" s="77"/>
      <c r="N29" s="72"/>
      <c r="O29" s="79" t="s">
        <v>361</v>
      </c>
      <c r="P29" s="81">
        <v>43627.61083333333</v>
      </c>
      <c r="Q29" s="79" t="s">
        <v>372</v>
      </c>
      <c r="R29" s="79"/>
      <c r="S29" s="79"/>
      <c r="T29" s="79" t="s">
        <v>567</v>
      </c>
      <c r="U29" s="79"/>
      <c r="V29" s="83" t="s">
        <v>691</v>
      </c>
      <c r="W29" s="81">
        <v>43627.61083333333</v>
      </c>
      <c r="X29" s="83" t="s">
        <v>772</v>
      </c>
      <c r="Y29" s="79"/>
      <c r="Z29" s="79"/>
      <c r="AA29" s="85" t="s">
        <v>938</v>
      </c>
      <c r="AB29" s="79"/>
      <c r="AC29" s="79" t="b">
        <v>0</v>
      </c>
      <c r="AD29" s="79">
        <v>0</v>
      </c>
      <c r="AE29" s="85" t="s">
        <v>1101</v>
      </c>
      <c r="AF29" s="79" t="b">
        <v>0</v>
      </c>
      <c r="AG29" s="79" t="s">
        <v>1105</v>
      </c>
      <c r="AH29" s="79"/>
      <c r="AI29" s="85" t="s">
        <v>1101</v>
      </c>
      <c r="AJ29" s="79" t="b">
        <v>0</v>
      </c>
      <c r="AK29" s="79">
        <v>7</v>
      </c>
      <c r="AL29" s="85" t="s">
        <v>937</v>
      </c>
      <c r="AM29" s="79" t="s">
        <v>1114</v>
      </c>
      <c r="AN29" s="79" t="b">
        <v>0</v>
      </c>
      <c r="AO29" s="85" t="s">
        <v>937</v>
      </c>
      <c r="AP29" s="79" t="s">
        <v>176</v>
      </c>
      <c r="AQ29" s="79">
        <v>0</v>
      </c>
      <c r="AR29" s="79">
        <v>0</v>
      </c>
      <c r="AS29" s="79"/>
      <c r="AT29" s="79"/>
      <c r="AU29" s="79"/>
      <c r="AV29" s="79"/>
      <c r="AW29" s="79"/>
      <c r="AX29" s="79"/>
      <c r="AY29" s="79"/>
      <c r="AZ29" s="79"/>
      <c r="BA29">
        <v>1</v>
      </c>
      <c r="BB29" s="78" t="str">
        <f>REPLACE(INDEX(GroupVertices[Group],MATCH(Edges[[#This Row],[Vertex 1]],GroupVertices[Vertex],0)),1,1,"")</f>
        <v>18</v>
      </c>
      <c r="BC29" s="78" t="str">
        <f>REPLACE(INDEX(GroupVertices[Group],MATCH(Edges[[#This Row],[Vertex 2]],GroupVertices[Vertex],0)),1,1,"")</f>
        <v>18</v>
      </c>
      <c r="BD29" s="48"/>
      <c r="BE29" s="49"/>
      <c r="BF29" s="48"/>
      <c r="BG29" s="49"/>
      <c r="BH29" s="48"/>
      <c r="BI29" s="49"/>
      <c r="BJ29" s="48"/>
      <c r="BK29" s="49"/>
      <c r="BL29" s="48"/>
    </row>
    <row r="30" spans="1:64" ht="15">
      <c r="A30" s="64" t="s">
        <v>233</v>
      </c>
      <c r="B30" s="64" t="s">
        <v>232</v>
      </c>
      <c r="C30" s="65" t="s">
        <v>3279</v>
      </c>
      <c r="D30" s="66">
        <v>3</v>
      </c>
      <c r="E30" s="67" t="s">
        <v>132</v>
      </c>
      <c r="F30" s="68">
        <v>35</v>
      </c>
      <c r="G30" s="65"/>
      <c r="H30" s="69"/>
      <c r="I30" s="70"/>
      <c r="J30" s="70"/>
      <c r="K30" s="34" t="s">
        <v>65</v>
      </c>
      <c r="L30" s="77">
        <v>30</v>
      </c>
      <c r="M30" s="77"/>
      <c r="N30" s="72"/>
      <c r="O30" s="79" t="s">
        <v>361</v>
      </c>
      <c r="P30" s="81">
        <v>43627.61083333333</v>
      </c>
      <c r="Q30" s="79" t="s">
        <v>372</v>
      </c>
      <c r="R30" s="79"/>
      <c r="S30" s="79"/>
      <c r="T30" s="79" t="s">
        <v>567</v>
      </c>
      <c r="U30" s="79"/>
      <c r="V30" s="83" t="s">
        <v>691</v>
      </c>
      <c r="W30" s="81">
        <v>43627.61083333333</v>
      </c>
      <c r="X30" s="83" t="s">
        <v>772</v>
      </c>
      <c r="Y30" s="79"/>
      <c r="Z30" s="79"/>
      <c r="AA30" s="85" t="s">
        <v>938</v>
      </c>
      <c r="AB30" s="79"/>
      <c r="AC30" s="79" t="b">
        <v>0</v>
      </c>
      <c r="AD30" s="79">
        <v>0</v>
      </c>
      <c r="AE30" s="85" t="s">
        <v>1101</v>
      </c>
      <c r="AF30" s="79" t="b">
        <v>0</v>
      </c>
      <c r="AG30" s="79" t="s">
        <v>1105</v>
      </c>
      <c r="AH30" s="79"/>
      <c r="AI30" s="85" t="s">
        <v>1101</v>
      </c>
      <c r="AJ30" s="79" t="b">
        <v>0</v>
      </c>
      <c r="AK30" s="79">
        <v>7</v>
      </c>
      <c r="AL30" s="85" t="s">
        <v>937</v>
      </c>
      <c r="AM30" s="79" t="s">
        <v>1114</v>
      </c>
      <c r="AN30" s="79" t="b">
        <v>0</v>
      </c>
      <c r="AO30" s="85" t="s">
        <v>937</v>
      </c>
      <c r="AP30" s="79" t="s">
        <v>176</v>
      </c>
      <c r="AQ30" s="79">
        <v>0</v>
      </c>
      <c r="AR30" s="79">
        <v>0</v>
      </c>
      <c r="AS30" s="79"/>
      <c r="AT30" s="79"/>
      <c r="AU30" s="79"/>
      <c r="AV30" s="79"/>
      <c r="AW30" s="79"/>
      <c r="AX30" s="79"/>
      <c r="AY30" s="79"/>
      <c r="AZ30" s="79"/>
      <c r="BA30">
        <v>1</v>
      </c>
      <c r="BB30" s="78" t="str">
        <f>REPLACE(INDEX(GroupVertices[Group],MATCH(Edges[[#This Row],[Vertex 1]],GroupVertices[Vertex],0)),1,1,"")</f>
        <v>18</v>
      </c>
      <c r="BC30" s="78" t="str">
        <f>REPLACE(INDEX(GroupVertices[Group],MATCH(Edges[[#This Row],[Vertex 2]],GroupVertices[Vertex],0)),1,1,"")</f>
        <v>18</v>
      </c>
      <c r="BD30" s="48">
        <v>1</v>
      </c>
      <c r="BE30" s="49">
        <v>5</v>
      </c>
      <c r="BF30" s="48">
        <v>0</v>
      </c>
      <c r="BG30" s="49">
        <v>0</v>
      </c>
      <c r="BH30" s="48">
        <v>0</v>
      </c>
      <c r="BI30" s="49">
        <v>0</v>
      </c>
      <c r="BJ30" s="48">
        <v>19</v>
      </c>
      <c r="BK30" s="49">
        <v>95</v>
      </c>
      <c r="BL30" s="48">
        <v>20</v>
      </c>
    </row>
    <row r="31" spans="1:64" ht="15">
      <c r="A31" s="64" t="s">
        <v>234</v>
      </c>
      <c r="B31" s="64" t="s">
        <v>234</v>
      </c>
      <c r="C31" s="65" t="s">
        <v>3279</v>
      </c>
      <c r="D31" s="66">
        <v>3</v>
      </c>
      <c r="E31" s="67" t="s">
        <v>132</v>
      </c>
      <c r="F31" s="68">
        <v>35</v>
      </c>
      <c r="G31" s="65"/>
      <c r="H31" s="69"/>
      <c r="I31" s="70"/>
      <c r="J31" s="70"/>
      <c r="K31" s="34" t="s">
        <v>65</v>
      </c>
      <c r="L31" s="77">
        <v>31</v>
      </c>
      <c r="M31" s="77"/>
      <c r="N31" s="72"/>
      <c r="O31" s="79" t="s">
        <v>176</v>
      </c>
      <c r="P31" s="81">
        <v>43627.714004629626</v>
      </c>
      <c r="Q31" s="79" t="s">
        <v>373</v>
      </c>
      <c r="R31" s="83" t="s">
        <v>480</v>
      </c>
      <c r="S31" s="79" t="s">
        <v>529</v>
      </c>
      <c r="T31" s="79" t="s">
        <v>567</v>
      </c>
      <c r="U31" s="79"/>
      <c r="V31" s="83" t="s">
        <v>692</v>
      </c>
      <c r="W31" s="81">
        <v>43627.714004629626</v>
      </c>
      <c r="X31" s="83" t="s">
        <v>773</v>
      </c>
      <c r="Y31" s="79"/>
      <c r="Z31" s="79"/>
      <c r="AA31" s="85" t="s">
        <v>939</v>
      </c>
      <c r="AB31" s="79"/>
      <c r="AC31" s="79" t="b">
        <v>0</v>
      </c>
      <c r="AD31" s="79">
        <v>0</v>
      </c>
      <c r="AE31" s="85" t="s">
        <v>1101</v>
      </c>
      <c r="AF31" s="79" t="b">
        <v>1</v>
      </c>
      <c r="AG31" s="79" t="s">
        <v>1107</v>
      </c>
      <c r="AH31" s="79"/>
      <c r="AI31" s="85" t="s">
        <v>1108</v>
      </c>
      <c r="AJ31" s="79" t="b">
        <v>0</v>
      </c>
      <c r="AK31" s="79">
        <v>0</v>
      </c>
      <c r="AL31" s="85" t="s">
        <v>1101</v>
      </c>
      <c r="AM31" s="79" t="s">
        <v>1116</v>
      </c>
      <c r="AN31" s="79" t="b">
        <v>0</v>
      </c>
      <c r="AO31" s="85" t="s">
        <v>939</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v>0</v>
      </c>
      <c r="BE31" s="49">
        <v>0</v>
      </c>
      <c r="BF31" s="48">
        <v>0</v>
      </c>
      <c r="BG31" s="49">
        <v>0</v>
      </c>
      <c r="BH31" s="48">
        <v>0</v>
      </c>
      <c r="BI31" s="49">
        <v>0</v>
      </c>
      <c r="BJ31" s="48">
        <v>1</v>
      </c>
      <c r="BK31" s="49">
        <v>100</v>
      </c>
      <c r="BL31" s="48">
        <v>1</v>
      </c>
    </row>
    <row r="32" spans="1:64" ht="15">
      <c r="A32" s="64" t="s">
        <v>235</v>
      </c>
      <c r="B32" s="64" t="s">
        <v>237</v>
      </c>
      <c r="C32" s="65" t="s">
        <v>3280</v>
      </c>
      <c r="D32" s="66">
        <v>4</v>
      </c>
      <c r="E32" s="67" t="s">
        <v>136</v>
      </c>
      <c r="F32" s="68">
        <v>31.714285714285715</v>
      </c>
      <c r="G32" s="65"/>
      <c r="H32" s="69"/>
      <c r="I32" s="70"/>
      <c r="J32" s="70"/>
      <c r="K32" s="34" t="s">
        <v>65</v>
      </c>
      <c r="L32" s="77">
        <v>32</v>
      </c>
      <c r="M32" s="77"/>
      <c r="N32" s="72"/>
      <c r="O32" s="79" t="s">
        <v>361</v>
      </c>
      <c r="P32" s="81">
        <v>43627.38091435185</v>
      </c>
      <c r="Q32" s="79" t="s">
        <v>369</v>
      </c>
      <c r="R32" s="79"/>
      <c r="S32" s="79"/>
      <c r="T32" s="79" t="s">
        <v>565</v>
      </c>
      <c r="U32" s="79"/>
      <c r="V32" s="83" t="s">
        <v>693</v>
      </c>
      <c r="W32" s="81">
        <v>43627.38091435185</v>
      </c>
      <c r="X32" s="83" t="s">
        <v>774</v>
      </c>
      <c r="Y32" s="79"/>
      <c r="Z32" s="79"/>
      <c r="AA32" s="85" t="s">
        <v>940</v>
      </c>
      <c r="AB32" s="79"/>
      <c r="AC32" s="79" t="b">
        <v>0</v>
      </c>
      <c r="AD32" s="79">
        <v>0</v>
      </c>
      <c r="AE32" s="85" t="s">
        <v>1101</v>
      </c>
      <c r="AF32" s="79" t="b">
        <v>0</v>
      </c>
      <c r="AG32" s="79" t="s">
        <v>1105</v>
      </c>
      <c r="AH32" s="79"/>
      <c r="AI32" s="85" t="s">
        <v>1101</v>
      </c>
      <c r="AJ32" s="79" t="b">
        <v>0</v>
      </c>
      <c r="AK32" s="79">
        <v>14</v>
      </c>
      <c r="AL32" s="85" t="s">
        <v>943</v>
      </c>
      <c r="AM32" s="79" t="s">
        <v>1118</v>
      </c>
      <c r="AN32" s="79" t="b">
        <v>0</v>
      </c>
      <c r="AO32" s="85" t="s">
        <v>943</v>
      </c>
      <c r="AP32" s="79" t="s">
        <v>176</v>
      </c>
      <c r="AQ32" s="79">
        <v>0</v>
      </c>
      <c r="AR32" s="79">
        <v>0</v>
      </c>
      <c r="AS32" s="79"/>
      <c r="AT32" s="79"/>
      <c r="AU32" s="79"/>
      <c r="AV32" s="79"/>
      <c r="AW32" s="79"/>
      <c r="AX32" s="79"/>
      <c r="AY32" s="79"/>
      <c r="AZ32" s="79"/>
      <c r="BA32">
        <v>2</v>
      </c>
      <c r="BB32" s="78" t="str">
        <f>REPLACE(INDEX(GroupVertices[Group],MATCH(Edges[[#This Row],[Vertex 1]],GroupVertices[Vertex],0)),1,1,"")</f>
        <v>2</v>
      </c>
      <c r="BC32" s="78" t="str">
        <f>REPLACE(INDEX(GroupVertices[Group],MATCH(Edges[[#This Row],[Vertex 2]],GroupVertices[Vertex],0)),1,1,"")</f>
        <v>2</v>
      </c>
      <c r="BD32" s="48">
        <v>0</v>
      </c>
      <c r="BE32" s="49">
        <v>0</v>
      </c>
      <c r="BF32" s="48">
        <v>0</v>
      </c>
      <c r="BG32" s="49">
        <v>0</v>
      </c>
      <c r="BH32" s="48">
        <v>0</v>
      </c>
      <c r="BI32" s="49">
        <v>0</v>
      </c>
      <c r="BJ32" s="48">
        <v>21</v>
      </c>
      <c r="BK32" s="49">
        <v>100</v>
      </c>
      <c r="BL32" s="48">
        <v>21</v>
      </c>
    </row>
    <row r="33" spans="1:64" ht="15">
      <c r="A33" s="64" t="s">
        <v>235</v>
      </c>
      <c r="B33" s="64" t="s">
        <v>237</v>
      </c>
      <c r="C33" s="65" t="s">
        <v>3280</v>
      </c>
      <c r="D33" s="66">
        <v>4</v>
      </c>
      <c r="E33" s="67" t="s">
        <v>136</v>
      </c>
      <c r="F33" s="68">
        <v>31.714285714285715</v>
      </c>
      <c r="G33" s="65"/>
      <c r="H33" s="69"/>
      <c r="I33" s="70"/>
      <c r="J33" s="70"/>
      <c r="K33" s="34" t="s">
        <v>65</v>
      </c>
      <c r="L33" s="77">
        <v>33</v>
      </c>
      <c r="M33" s="77"/>
      <c r="N33" s="72"/>
      <c r="O33" s="79" t="s">
        <v>361</v>
      </c>
      <c r="P33" s="81">
        <v>43627.76300925926</v>
      </c>
      <c r="Q33" s="79" t="s">
        <v>374</v>
      </c>
      <c r="R33" s="79"/>
      <c r="S33" s="79"/>
      <c r="T33" s="79" t="s">
        <v>565</v>
      </c>
      <c r="U33" s="79"/>
      <c r="V33" s="83" t="s">
        <v>693</v>
      </c>
      <c r="W33" s="81">
        <v>43627.76300925926</v>
      </c>
      <c r="X33" s="83" t="s">
        <v>775</v>
      </c>
      <c r="Y33" s="79"/>
      <c r="Z33" s="79"/>
      <c r="AA33" s="85" t="s">
        <v>941</v>
      </c>
      <c r="AB33" s="79"/>
      <c r="AC33" s="79" t="b">
        <v>0</v>
      </c>
      <c r="AD33" s="79">
        <v>0</v>
      </c>
      <c r="AE33" s="85" t="s">
        <v>1101</v>
      </c>
      <c r="AF33" s="79" t="b">
        <v>0</v>
      </c>
      <c r="AG33" s="79" t="s">
        <v>1105</v>
      </c>
      <c r="AH33" s="79"/>
      <c r="AI33" s="85" t="s">
        <v>1101</v>
      </c>
      <c r="AJ33" s="79" t="b">
        <v>0</v>
      </c>
      <c r="AK33" s="79">
        <v>4</v>
      </c>
      <c r="AL33" s="85" t="s">
        <v>944</v>
      </c>
      <c r="AM33" s="79" t="s">
        <v>1118</v>
      </c>
      <c r="AN33" s="79" t="b">
        <v>0</v>
      </c>
      <c r="AO33" s="85" t="s">
        <v>944</v>
      </c>
      <c r="AP33" s="79" t="s">
        <v>176</v>
      </c>
      <c r="AQ33" s="79">
        <v>0</v>
      </c>
      <c r="AR33" s="79">
        <v>0</v>
      </c>
      <c r="AS33" s="79"/>
      <c r="AT33" s="79"/>
      <c r="AU33" s="79"/>
      <c r="AV33" s="79"/>
      <c r="AW33" s="79"/>
      <c r="AX33" s="79"/>
      <c r="AY33" s="79"/>
      <c r="AZ33" s="79"/>
      <c r="BA33">
        <v>2</v>
      </c>
      <c r="BB33" s="78" t="str">
        <f>REPLACE(INDEX(GroupVertices[Group],MATCH(Edges[[#This Row],[Vertex 1]],GroupVertices[Vertex],0)),1,1,"")</f>
        <v>2</v>
      </c>
      <c r="BC33" s="78" t="str">
        <f>REPLACE(INDEX(GroupVertices[Group],MATCH(Edges[[#This Row],[Vertex 2]],GroupVertices[Vertex],0)),1,1,"")</f>
        <v>2</v>
      </c>
      <c r="BD33" s="48">
        <v>0</v>
      </c>
      <c r="BE33" s="49">
        <v>0</v>
      </c>
      <c r="BF33" s="48">
        <v>0</v>
      </c>
      <c r="BG33" s="49">
        <v>0</v>
      </c>
      <c r="BH33" s="48">
        <v>0</v>
      </c>
      <c r="BI33" s="49">
        <v>0</v>
      </c>
      <c r="BJ33" s="48">
        <v>22</v>
      </c>
      <c r="BK33" s="49">
        <v>100</v>
      </c>
      <c r="BL33" s="48">
        <v>22</v>
      </c>
    </row>
    <row r="34" spans="1:64" ht="15">
      <c r="A34" s="64" t="s">
        <v>236</v>
      </c>
      <c r="B34" s="64" t="s">
        <v>237</v>
      </c>
      <c r="C34" s="65" t="s">
        <v>3279</v>
      </c>
      <c r="D34" s="66">
        <v>3</v>
      </c>
      <c r="E34" s="67" t="s">
        <v>132</v>
      </c>
      <c r="F34" s="68">
        <v>35</v>
      </c>
      <c r="G34" s="65"/>
      <c r="H34" s="69"/>
      <c r="I34" s="70"/>
      <c r="J34" s="70"/>
      <c r="K34" s="34" t="s">
        <v>65</v>
      </c>
      <c r="L34" s="77">
        <v>34</v>
      </c>
      <c r="M34" s="77"/>
      <c r="N34" s="72"/>
      <c r="O34" s="79" t="s">
        <v>361</v>
      </c>
      <c r="P34" s="81">
        <v>43627.76673611111</v>
      </c>
      <c r="Q34" s="79" t="s">
        <v>374</v>
      </c>
      <c r="R34" s="79"/>
      <c r="S34" s="79"/>
      <c r="T34" s="79" t="s">
        <v>565</v>
      </c>
      <c r="U34" s="79"/>
      <c r="V34" s="83" t="s">
        <v>694</v>
      </c>
      <c r="W34" s="81">
        <v>43627.76673611111</v>
      </c>
      <c r="X34" s="83" t="s">
        <v>776</v>
      </c>
      <c r="Y34" s="79"/>
      <c r="Z34" s="79"/>
      <c r="AA34" s="85" t="s">
        <v>942</v>
      </c>
      <c r="AB34" s="79"/>
      <c r="AC34" s="79" t="b">
        <v>0</v>
      </c>
      <c r="AD34" s="79">
        <v>0</v>
      </c>
      <c r="AE34" s="85" t="s">
        <v>1101</v>
      </c>
      <c r="AF34" s="79" t="b">
        <v>0</v>
      </c>
      <c r="AG34" s="79" t="s">
        <v>1105</v>
      </c>
      <c r="AH34" s="79"/>
      <c r="AI34" s="85" t="s">
        <v>1101</v>
      </c>
      <c r="AJ34" s="79" t="b">
        <v>0</v>
      </c>
      <c r="AK34" s="79">
        <v>4</v>
      </c>
      <c r="AL34" s="85" t="s">
        <v>944</v>
      </c>
      <c r="AM34" s="79" t="s">
        <v>1118</v>
      </c>
      <c r="AN34" s="79" t="b">
        <v>0</v>
      </c>
      <c r="AO34" s="85" t="s">
        <v>944</v>
      </c>
      <c r="AP34" s="79" t="s">
        <v>176</v>
      </c>
      <c r="AQ34" s="79">
        <v>0</v>
      </c>
      <c r="AR34" s="79">
        <v>0</v>
      </c>
      <c r="AS34" s="79"/>
      <c r="AT34" s="79"/>
      <c r="AU34" s="79"/>
      <c r="AV34" s="79"/>
      <c r="AW34" s="79"/>
      <c r="AX34" s="79"/>
      <c r="AY34" s="79"/>
      <c r="AZ34" s="79"/>
      <c r="BA34">
        <v>1</v>
      </c>
      <c r="BB34" s="78" t="str">
        <f>REPLACE(INDEX(GroupVertices[Group],MATCH(Edges[[#This Row],[Vertex 1]],GroupVertices[Vertex],0)),1,1,"")</f>
        <v>2</v>
      </c>
      <c r="BC34" s="78" t="str">
        <f>REPLACE(INDEX(GroupVertices[Group],MATCH(Edges[[#This Row],[Vertex 2]],GroupVertices[Vertex],0)),1,1,"")</f>
        <v>2</v>
      </c>
      <c r="BD34" s="48">
        <v>0</v>
      </c>
      <c r="BE34" s="49">
        <v>0</v>
      </c>
      <c r="BF34" s="48">
        <v>0</v>
      </c>
      <c r="BG34" s="49">
        <v>0</v>
      </c>
      <c r="BH34" s="48">
        <v>0</v>
      </c>
      <c r="BI34" s="49">
        <v>0</v>
      </c>
      <c r="BJ34" s="48">
        <v>22</v>
      </c>
      <c r="BK34" s="49">
        <v>100</v>
      </c>
      <c r="BL34" s="48">
        <v>22</v>
      </c>
    </row>
    <row r="35" spans="1:64" ht="15">
      <c r="A35" s="64" t="s">
        <v>237</v>
      </c>
      <c r="B35" s="64" t="s">
        <v>237</v>
      </c>
      <c r="C35" s="65" t="s">
        <v>3280</v>
      </c>
      <c r="D35" s="66">
        <v>4</v>
      </c>
      <c r="E35" s="67" t="s">
        <v>136</v>
      </c>
      <c r="F35" s="68">
        <v>31.714285714285715</v>
      </c>
      <c r="G35" s="65"/>
      <c r="H35" s="69"/>
      <c r="I35" s="70"/>
      <c r="J35" s="70"/>
      <c r="K35" s="34" t="s">
        <v>65</v>
      </c>
      <c r="L35" s="77">
        <v>35</v>
      </c>
      <c r="M35" s="77"/>
      <c r="N35" s="72"/>
      <c r="O35" s="79" t="s">
        <v>176</v>
      </c>
      <c r="P35" s="81">
        <v>43627.37826388889</v>
      </c>
      <c r="Q35" s="79" t="s">
        <v>375</v>
      </c>
      <c r="R35" s="79"/>
      <c r="S35" s="79"/>
      <c r="T35" s="79" t="s">
        <v>568</v>
      </c>
      <c r="U35" s="83" t="s">
        <v>646</v>
      </c>
      <c r="V35" s="83" t="s">
        <v>646</v>
      </c>
      <c r="W35" s="81">
        <v>43627.37826388889</v>
      </c>
      <c r="X35" s="83" t="s">
        <v>777</v>
      </c>
      <c r="Y35" s="79"/>
      <c r="Z35" s="79"/>
      <c r="AA35" s="85" t="s">
        <v>943</v>
      </c>
      <c r="AB35" s="79"/>
      <c r="AC35" s="79" t="b">
        <v>0</v>
      </c>
      <c r="AD35" s="79">
        <v>13</v>
      </c>
      <c r="AE35" s="85" t="s">
        <v>1101</v>
      </c>
      <c r="AF35" s="79" t="b">
        <v>0</v>
      </c>
      <c r="AG35" s="79" t="s">
        <v>1105</v>
      </c>
      <c r="AH35" s="79"/>
      <c r="AI35" s="85" t="s">
        <v>1101</v>
      </c>
      <c r="AJ35" s="79" t="b">
        <v>0</v>
      </c>
      <c r="AK35" s="79">
        <v>14</v>
      </c>
      <c r="AL35" s="85" t="s">
        <v>1101</v>
      </c>
      <c r="AM35" s="79" t="s">
        <v>1114</v>
      </c>
      <c r="AN35" s="79" t="b">
        <v>0</v>
      </c>
      <c r="AO35" s="85" t="s">
        <v>943</v>
      </c>
      <c r="AP35" s="79" t="s">
        <v>176</v>
      </c>
      <c r="AQ35" s="79">
        <v>0</v>
      </c>
      <c r="AR35" s="79">
        <v>0</v>
      </c>
      <c r="AS35" s="79"/>
      <c r="AT35" s="79"/>
      <c r="AU35" s="79"/>
      <c r="AV35" s="79"/>
      <c r="AW35" s="79"/>
      <c r="AX35" s="79"/>
      <c r="AY35" s="79"/>
      <c r="AZ35" s="79"/>
      <c r="BA35">
        <v>2</v>
      </c>
      <c r="BB35" s="78" t="str">
        <f>REPLACE(INDEX(GroupVertices[Group],MATCH(Edges[[#This Row],[Vertex 1]],GroupVertices[Vertex],0)),1,1,"")</f>
        <v>2</v>
      </c>
      <c r="BC35" s="78" t="str">
        <f>REPLACE(INDEX(GroupVertices[Group],MATCH(Edges[[#This Row],[Vertex 2]],GroupVertices[Vertex],0)),1,1,"")</f>
        <v>2</v>
      </c>
      <c r="BD35" s="48">
        <v>0</v>
      </c>
      <c r="BE35" s="49">
        <v>0</v>
      </c>
      <c r="BF35" s="48">
        <v>1</v>
      </c>
      <c r="BG35" s="49">
        <v>2.1739130434782608</v>
      </c>
      <c r="BH35" s="48">
        <v>0</v>
      </c>
      <c r="BI35" s="49">
        <v>0</v>
      </c>
      <c r="BJ35" s="48">
        <v>45</v>
      </c>
      <c r="BK35" s="49">
        <v>97.82608695652173</v>
      </c>
      <c r="BL35" s="48">
        <v>46</v>
      </c>
    </row>
    <row r="36" spans="1:64" ht="15">
      <c r="A36" s="64" t="s">
        <v>237</v>
      </c>
      <c r="B36" s="64" t="s">
        <v>237</v>
      </c>
      <c r="C36" s="65" t="s">
        <v>3280</v>
      </c>
      <c r="D36" s="66">
        <v>4</v>
      </c>
      <c r="E36" s="67" t="s">
        <v>136</v>
      </c>
      <c r="F36" s="68">
        <v>31.714285714285715</v>
      </c>
      <c r="G36" s="65"/>
      <c r="H36" s="69"/>
      <c r="I36" s="70"/>
      <c r="J36" s="70"/>
      <c r="K36" s="34" t="s">
        <v>65</v>
      </c>
      <c r="L36" s="77">
        <v>36</v>
      </c>
      <c r="M36" s="77"/>
      <c r="N36" s="72"/>
      <c r="O36" s="79" t="s">
        <v>176</v>
      </c>
      <c r="P36" s="81">
        <v>43627.75001157408</v>
      </c>
      <c r="Q36" s="79" t="s">
        <v>376</v>
      </c>
      <c r="R36" s="79"/>
      <c r="S36" s="79"/>
      <c r="T36" s="79" t="s">
        <v>569</v>
      </c>
      <c r="U36" s="83" t="s">
        <v>647</v>
      </c>
      <c r="V36" s="83" t="s">
        <v>647</v>
      </c>
      <c r="W36" s="81">
        <v>43627.75001157408</v>
      </c>
      <c r="X36" s="83" t="s">
        <v>778</v>
      </c>
      <c r="Y36" s="79"/>
      <c r="Z36" s="79"/>
      <c r="AA36" s="85" t="s">
        <v>944</v>
      </c>
      <c r="AB36" s="79"/>
      <c r="AC36" s="79" t="b">
        <v>0</v>
      </c>
      <c r="AD36" s="79">
        <v>12</v>
      </c>
      <c r="AE36" s="85" t="s">
        <v>1101</v>
      </c>
      <c r="AF36" s="79" t="b">
        <v>0</v>
      </c>
      <c r="AG36" s="79" t="s">
        <v>1105</v>
      </c>
      <c r="AH36" s="79"/>
      <c r="AI36" s="85" t="s">
        <v>1101</v>
      </c>
      <c r="AJ36" s="79" t="b">
        <v>0</v>
      </c>
      <c r="AK36" s="79">
        <v>4</v>
      </c>
      <c r="AL36" s="85" t="s">
        <v>1101</v>
      </c>
      <c r="AM36" s="79" t="s">
        <v>1118</v>
      </c>
      <c r="AN36" s="79" t="b">
        <v>0</v>
      </c>
      <c r="AO36" s="85" t="s">
        <v>944</v>
      </c>
      <c r="AP36" s="79" t="s">
        <v>176</v>
      </c>
      <c r="AQ36" s="79">
        <v>0</v>
      </c>
      <c r="AR36" s="79">
        <v>0</v>
      </c>
      <c r="AS36" s="79"/>
      <c r="AT36" s="79"/>
      <c r="AU36" s="79"/>
      <c r="AV36" s="79"/>
      <c r="AW36" s="79"/>
      <c r="AX36" s="79"/>
      <c r="AY36" s="79"/>
      <c r="AZ36" s="79"/>
      <c r="BA36">
        <v>2</v>
      </c>
      <c r="BB36" s="78" t="str">
        <f>REPLACE(INDEX(GroupVertices[Group],MATCH(Edges[[#This Row],[Vertex 1]],GroupVertices[Vertex],0)),1,1,"")</f>
        <v>2</v>
      </c>
      <c r="BC36" s="78" t="str">
        <f>REPLACE(INDEX(GroupVertices[Group],MATCH(Edges[[#This Row],[Vertex 2]],GroupVertices[Vertex],0)),1,1,"")</f>
        <v>2</v>
      </c>
      <c r="BD36" s="48">
        <v>0</v>
      </c>
      <c r="BE36" s="49">
        <v>0</v>
      </c>
      <c r="BF36" s="48">
        <v>0</v>
      </c>
      <c r="BG36" s="49">
        <v>0</v>
      </c>
      <c r="BH36" s="48">
        <v>0</v>
      </c>
      <c r="BI36" s="49">
        <v>0</v>
      </c>
      <c r="BJ36" s="48">
        <v>28</v>
      </c>
      <c r="BK36" s="49">
        <v>100</v>
      </c>
      <c r="BL36" s="48">
        <v>28</v>
      </c>
    </row>
    <row r="37" spans="1:64" ht="15">
      <c r="A37" s="64" t="s">
        <v>238</v>
      </c>
      <c r="B37" s="64" t="s">
        <v>237</v>
      </c>
      <c r="C37" s="65" t="s">
        <v>3279</v>
      </c>
      <c r="D37" s="66">
        <v>3</v>
      </c>
      <c r="E37" s="67" t="s">
        <v>132</v>
      </c>
      <c r="F37" s="68">
        <v>35</v>
      </c>
      <c r="G37" s="65"/>
      <c r="H37" s="69"/>
      <c r="I37" s="70"/>
      <c r="J37" s="70"/>
      <c r="K37" s="34" t="s">
        <v>65</v>
      </c>
      <c r="L37" s="77">
        <v>37</v>
      </c>
      <c r="M37" s="77"/>
      <c r="N37" s="72"/>
      <c r="O37" s="79" t="s">
        <v>361</v>
      </c>
      <c r="P37" s="81">
        <v>43627.82560185185</v>
      </c>
      <c r="Q37" s="79" t="s">
        <v>374</v>
      </c>
      <c r="R37" s="79"/>
      <c r="S37" s="79"/>
      <c r="T37" s="79" t="s">
        <v>565</v>
      </c>
      <c r="U37" s="79"/>
      <c r="V37" s="83" t="s">
        <v>695</v>
      </c>
      <c r="W37" s="81">
        <v>43627.82560185185</v>
      </c>
      <c r="X37" s="83" t="s">
        <v>779</v>
      </c>
      <c r="Y37" s="79"/>
      <c r="Z37" s="79"/>
      <c r="AA37" s="85" t="s">
        <v>945</v>
      </c>
      <c r="AB37" s="79"/>
      <c r="AC37" s="79" t="b">
        <v>0</v>
      </c>
      <c r="AD37" s="79">
        <v>0</v>
      </c>
      <c r="AE37" s="85" t="s">
        <v>1101</v>
      </c>
      <c r="AF37" s="79" t="b">
        <v>0</v>
      </c>
      <c r="AG37" s="79" t="s">
        <v>1105</v>
      </c>
      <c r="AH37" s="79"/>
      <c r="AI37" s="85" t="s">
        <v>1101</v>
      </c>
      <c r="AJ37" s="79" t="b">
        <v>0</v>
      </c>
      <c r="AK37" s="79">
        <v>4</v>
      </c>
      <c r="AL37" s="85" t="s">
        <v>944</v>
      </c>
      <c r="AM37" s="79" t="s">
        <v>1118</v>
      </c>
      <c r="AN37" s="79" t="b">
        <v>0</v>
      </c>
      <c r="AO37" s="85" t="s">
        <v>944</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v>0</v>
      </c>
      <c r="BE37" s="49">
        <v>0</v>
      </c>
      <c r="BF37" s="48">
        <v>0</v>
      </c>
      <c r="BG37" s="49">
        <v>0</v>
      </c>
      <c r="BH37" s="48">
        <v>0</v>
      </c>
      <c r="BI37" s="49">
        <v>0</v>
      </c>
      <c r="BJ37" s="48">
        <v>22</v>
      </c>
      <c r="BK37" s="49">
        <v>100</v>
      </c>
      <c r="BL37" s="48">
        <v>22</v>
      </c>
    </row>
    <row r="38" spans="1:64" ht="15">
      <c r="A38" s="64" t="s">
        <v>239</v>
      </c>
      <c r="B38" s="64" t="s">
        <v>239</v>
      </c>
      <c r="C38" s="65" t="s">
        <v>3279</v>
      </c>
      <c r="D38" s="66">
        <v>3</v>
      </c>
      <c r="E38" s="67" t="s">
        <v>132</v>
      </c>
      <c r="F38" s="68">
        <v>35</v>
      </c>
      <c r="G38" s="65"/>
      <c r="H38" s="69"/>
      <c r="I38" s="70"/>
      <c r="J38" s="70"/>
      <c r="K38" s="34" t="s">
        <v>65</v>
      </c>
      <c r="L38" s="77">
        <v>38</v>
      </c>
      <c r="M38" s="77"/>
      <c r="N38" s="72"/>
      <c r="O38" s="79" t="s">
        <v>176</v>
      </c>
      <c r="P38" s="81">
        <v>43627.88165509259</v>
      </c>
      <c r="Q38" s="79" t="s">
        <v>377</v>
      </c>
      <c r="R38" s="79" t="s">
        <v>481</v>
      </c>
      <c r="S38" s="79" t="s">
        <v>530</v>
      </c>
      <c r="T38" s="79" t="s">
        <v>570</v>
      </c>
      <c r="U38" s="79"/>
      <c r="V38" s="83" t="s">
        <v>696</v>
      </c>
      <c r="W38" s="81">
        <v>43627.88165509259</v>
      </c>
      <c r="X38" s="83" t="s">
        <v>780</v>
      </c>
      <c r="Y38" s="79"/>
      <c r="Z38" s="79"/>
      <c r="AA38" s="85" t="s">
        <v>946</v>
      </c>
      <c r="AB38" s="79"/>
      <c r="AC38" s="79" t="b">
        <v>0</v>
      </c>
      <c r="AD38" s="79">
        <v>4</v>
      </c>
      <c r="AE38" s="85" t="s">
        <v>1101</v>
      </c>
      <c r="AF38" s="79" t="b">
        <v>0</v>
      </c>
      <c r="AG38" s="79" t="s">
        <v>1105</v>
      </c>
      <c r="AH38" s="79"/>
      <c r="AI38" s="85" t="s">
        <v>1101</v>
      </c>
      <c r="AJ38" s="79" t="b">
        <v>0</v>
      </c>
      <c r="AK38" s="79">
        <v>1</v>
      </c>
      <c r="AL38" s="85" t="s">
        <v>1101</v>
      </c>
      <c r="AM38" s="79" t="s">
        <v>1121</v>
      </c>
      <c r="AN38" s="79" t="b">
        <v>0</v>
      </c>
      <c r="AO38" s="85" t="s">
        <v>946</v>
      </c>
      <c r="AP38" s="79" t="s">
        <v>176</v>
      </c>
      <c r="AQ38" s="79">
        <v>0</v>
      </c>
      <c r="AR38" s="79">
        <v>0</v>
      </c>
      <c r="AS38" s="79"/>
      <c r="AT38" s="79"/>
      <c r="AU38" s="79"/>
      <c r="AV38" s="79"/>
      <c r="AW38" s="79"/>
      <c r="AX38" s="79"/>
      <c r="AY38" s="79"/>
      <c r="AZ38" s="79"/>
      <c r="BA38">
        <v>1</v>
      </c>
      <c r="BB38" s="78" t="str">
        <f>REPLACE(INDEX(GroupVertices[Group],MATCH(Edges[[#This Row],[Vertex 1]],GroupVertices[Vertex],0)),1,1,"")</f>
        <v>26</v>
      </c>
      <c r="BC38" s="78" t="str">
        <f>REPLACE(INDEX(GroupVertices[Group],MATCH(Edges[[#This Row],[Vertex 2]],GroupVertices[Vertex],0)),1,1,"")</f>
        <v>26</v>
      </c>
      <c r="BD38" s="48">
        <v>0</v>
      </c>
      <c r="BE38" s="49">
        <v>0</v>
      </c>
      <c r="BF38" s="48">
        <v>0</v>
      </c>
      <c r="BG38" s="49">
        <v>0</v>
      </c>
      <c r="BH38" s="48">
        <v>0</v>
      </c>
      <c r="BI38" s="49">
        <v>0</v>
      </c>
      <c r="BJ38" s="48">
        <v>23</v>
      </c>
      <c r="BK38" s="49">
        <v>100</v>
      </c>
      <c r="BL38" s="48">
        <v>23</v>
      </c>
    </row>
    <row r="39" spans="1:64" ht="15">
      <c r="A39" s="64" t="s">
        <v>240</v>
      </c>
      <c r="B39" s="64" t="s">
        <v>239</v>
      </c>
      <c r="C39" s="65" t="s">
        <v>3279</v>
      </c>
      <c r="D39" s="66">
        <v>3</v>
      </c>
      <c r="E39" s="67" t="s">
        <v>132</v>
      </c>
      <c r="F39" s="68">
        <v>35</v>
      </c>
      <c r="G39" s="65"/>
      <c r="H39" s="69"/>
      <c r="I39" s="70"/>
      <c r="J39" s="70"/>
      <c r="K39" s="34" t="s">
        <v>65</v>
      </c>
      <c r="L39" s="77">
        <v>39</v>
      </c>
      <c r="M39" s="77"/>
      <c r="N39" s="72"/>
      <c r="O39" s="79" t="s">
        <v>361</v>
      </c>
      <c r="P39" s="81">
        <v>43627.88784722222</v>
      </c>
      <c r="Q39" s="79" t="s">
        <v>378</v>
      </c>
      <c r="R39" s="83" t="s">
        <v>482</v>
      </c>
      <c r="S39" s="79" t="s">
        <v>531</v>
      </c>
      <c r="T39" s="79"/>
      <c r="U39" s="79"/>
      <c r="V39" s="83" t="s">
        <v>697</v>
      </c>
      <c r="W39" s="81">
        <v>43627.88784722222</v>
      </c>
      <c r="X39" s="83" t="s">
        <v>781</v>
      </c>
      <c r="Y39" s="79"/>
      <c r="Z39" s="79"/>
      <c r="AA39" s="85" t="s">
        <v>947</v>
      </c>
      <c r="AB39" s="79"/>
      <c r="AC39" s="79" t="b">
        <v>0</v>
      </c>
      <c r="AD39" s="79">
        <v>0</v>
      </c>
      <c r="AE39" s="85" t="s">
        <v>1101</v>
      </c>
      <c r="AF39" s="79" t="b">
        <v>0</v>
      </c>
      <c r="AG39" s="79" t="s">
        <v>1105</v>
      </c>
      <c r="AH39" s="79"/>
      <c r="AI39" s="85" t="s">
        <v>1101</v>
      </c>
      <c r="AJ39" s="79" t="b">
        <v>0</v>
      </c>
      <c r="AK39" s="79">
        <v>1</v>
      </c>
      <c r="AL39" s="85" t="s">
        <v>946</v>
      </c>
      <c r="AM39" s="79" t="s">
        <v>1114</v>
      </c>
      <c r="AN39" s="79" t="b">
        <v>0</v>
      </c>
      <c r="AO39" s="85" t="s">
        <v>946</v>
      </c>
      <c r="AP39" s="79" t="s">
        <v>176</v>
      </c>
      <c r="AQ39" s="79">
        <v>0</v>
      </c>
      <c r="AR39" s="79">
        <v>0</v>
      </c>
      <c r="AS39" s="79"/>
      <c r="AT39" s="79"/>
      <c r="AU39" s="79"/>
      <c r="AV39" s="79"/>
      <c r="AW39" s="79"/>
      <c r="AX39" s="79"/>
      <c r="AY39" s="79"/>
      <c r="AZ39" s="79"/>
      <c r="BA39">
        <v>1</v>
      </c>
      <c r="BB39" s="78" t="str">
        <f>REPLACE(INDEX(GroupVertices[Group],MATCH(Edges[[#This Row],[Vertex 1]],GroupVertices[Vertex],0)),1,1,"")</f>
        <v>26</v>
      </c>
      <c r="BC39" s="78" t="str">
        <f>REPLACE(INDEX(GroupVertices[Group],MATCH(Edges[[#This Row],[Vertex 2]],GroupVertices[Vertex],0)),1,1,"")</f>
        <v>26</v>
      </c>
      <c r="BD39" s="48">
        <v>0</v>
      </c>
      <c r="BE39" s="49">
        <v>0</v>
      </c>
      <c r="BF39" s="48">
        <v>0</v>
      </c>
      <c r="BG39" s="49">
        <v>0</v>
      </c>
      <c r="BH39" s="48">
        <v>0</v>
      </c>
      <c r="BI39" s="49">
        <v>0</v>
      </c>
      <c r="BJ39" s="48">
        <v>19</v>
      </c>
      <c r="BK39" s="49">
        <v>100</v>
      </c>
      <c r="BL39" s="48">
        <v>19</v>
      </c>
    </row>
    <row r="40" spans="1:64" ht="15">
      <c r="A40" s="64" t="s">
        <v>212</v>
      </c>
      <c r="B40" s="64" t="s">
        <v>318</v>
      </c>
      <c r="C40" s="65" t="s">
        <v>3279</v>
      </c>
      <c r="D40" s="66">
        <v>3</v>
      </c>
      <c r="E40" s="67" t="s">
        <v>132</v>
      </c>
      <c r="F40" s="68">
        <v>35</v>
      </c>
      <c r="G40" s="65"/>
      <c r="H40" s="69"/>
      <c r="I40" s="70"/>
      <c r="J40" s="70"/>
      <c r="K40" s="34" t="s">
        <v>65</v>
      </c>
      <c r="L40" s="77">
        <v>40</v>
      </c>
      <c r="M40" s="77"/>
      <c r="N40" s="72"/>
      <c r="O40" s="79" t="s">
        <v>361</v>
      </c>
      <c r="P40" s="81">
        <v>43587.845601851855</v>
      </c>
      <c r="Q40" s="79" t="s">
        <v>363</v>
      </c>
      <c r="R40" s="83" t="s">
        <v>476</v>
      </c>
      <c r="S40" s="79" t="s">
        <v>525</v>
      </c>
      <c r="T40" s="79" t="s">
        <v>559</v>
      </c>
      <c r="U40" s="83" t="s">
        <v>642</v>
      </c>
      <c r="V40" s="83" t="s">
        <v>642</v>
      </c>
      <c r="W40" s="81">
        <v>43587.845601851855</v>
      </c>
      <c r="X40" s="83" t="s">
        <v>751</v>
      </c>
      <c r="Y40" s="79"/>
      <c r="Z40" s="79"/>
      <c r="AA40" s="85" t="s">
        <v>917</v>
      </c>
      <c r="AB40" s="79"/>
      <c r="AC40" s="79" t="b">
        <v>0</v>
      </c>
      <c r="AD40" s="79">
        <v>2</v>
      </c>
      <c r="AE40" s="85" t="s">
        <v>1101</v>
      </c>
      <c r="AF40" s="79" t="b">
        <v>0</v>
      </c>
      <c r="AG40" s="79" t="s">
        <v>1105</v>
      </c>
      <c r="AH40" s="79"/>
      <c r="AI40" s="85" t="s">
        <v>1101</v>
      </c>
      <c r="AJ40" s="79" t="b">
        <v>0</v>
      </c>
      <c r="AK40" s="79">
        <v>1</v>
      </c>
      <c r="AL40" s="85" t="s">
        <v>1101</v>
      </c>
      <c r="AM40" s="79" t="s">
        <v>1114</v>
      </c>
      <c r="AN40" s="79" t="b">
        <v>0</v>
      </c>
      <c r="AO40" s="85" t="s">
        <v>917</v>
      </c>
      <c r="AP40" s="79" t="s">
        <v>1131</v>
      </c>
      <c r="AQ40" s="79">
        <v>0</v>
      </c>
      <c r="AR40" s="79">
        <v>0</v>
      </c>
      <c r="AS40" s="79"/>
      <c r="AT40" s="79"/>
      <c r="AU40" s="79"/>
      <c r="AV40" s="79"/>
      <c r="AW40" s="79"/>
      <c r="AX40" s="79"/>
      <c r="AY40" s="79"/>
      <c r="AZ40" s="79"/>
      <c r="BA40">
        <v>1</v>
      </c>
      <c r="BB40" s="78" t="str">
        <f>REPLACE(INDEX(GroupVertices[Group],MATCH(Edges[[#This Row],[Vertex 1]],GroupVertices[Vertex],0)),1,1,"")</f>
        <v>13</v>
      </c>
      <c r="BC40" s="78" t="str">
        <f>REPLACE(INDEX(GroupVertices[Group],MATCH(Edges[[#This Row],[Vertex 2]],GroupVertices[Vertex],0)),1,1,"")</f>
        <v>13</v>
      </c>
      <c r="BD40" s="48">
        <v>2</v>
      </c>
      <c r="BE40" s="49">
        <v>10</v>
      </c>
      <c r="BF40" s="48">
        <v>0</v>
      </c>
      <c r="BG40" s="49">
        <v>0</v>
      </c>
      <c r="BH40" s="48">
        <v>0</v>
      </c>
      <c r="BI40" s="49">
        <v>0</v>
      </c>
      <c r="BJ40" s="48">
        <v>18</v>
      </c>
      <c r="BK40" s="49">
        <v>90</v>
      </c>
      <c r="BL40" s="48">
        <v>20</v>
      </c>
    </row>
    <row r="41" spans="1:64" ht="15">
      <c r="A41" s="64" t="s">
        <v>241</v>
      </c>
      <c r="B41" s="64" t="s">
        <v>318</v>
      </c>
      <c r="C41" s="65" t="s">
        <v>3279</v>
      </c>
      <c r="D41" s="66">
        <v>3</v>
      </c>
      <c r="E41" s="67" t="s">
        <v>132</v>
      </c>
      <c r="F41" s="68">
        <v>35</v>
      </c>
      <c r="G41" s="65"/>
      <c r="H41" s="69"/>
      <c r="I41" s="70"/>
      <c r="J41" s="70"/>
      <c r="K41" s="34" t="s">
        <v>65</v>
      </c>
      <c r="L41" s="77">
        <v>41</v>
      </c>
      <c r="M41" s="77"/>
      <c r="N41" s="72"/>
      <c r="O41" s="79" t="s">
        <v>361</v>
      </c>
      <c r="P41" s="81">
        <v>43628.006157407406</v>
      </c>
      <c r="Q41" s="79" t="s">
        <v>379</v>
      </c>
      <c r="R41" s="79"/>
      <c r="S41" s="79"/>
      <c r="T41" s="79" t="s">
        <v>571</v>
      </c>
      <c r="U41" s="79"/>
      <c r="V41" s="83" t="s">
        <v>698</v>
      </c>
      <c r="W41" s="81">
        <v>43628.006157407406</v>
      </c>
      <c r="X41" s="83" t="s">
        <v>782</v>
      </c>
      <c r="Y41" s="79"/>
      <c r="Z41" s="79"/>
      <c r="AA41" s="85" t="s">
        <v>948</v>
      </c>
      <c r="AB41" s="79"/>
      <c r="AC41" s="79" t="b">
        <v>0</v>
      </c>
      <c r="AD41" s="79">
        <v>0</v>
      </c>
      <c r="AE41" s="85" t="s">
        <v>1101</v>
      </c>
      <c r="AF41" s="79" t="b">
        <v>0</v>
      </c>
      <c r="AG41" s="79" t="s">
        <v>1105</v>
      </c>
      <c r="AH41" s="79"/>
      <c r="AI41" s="85" t="s">
        <v>1101</v>
      </c>
      <c r="AJ41" s="79" t="b">
        <v>0</v>
      </c>
      <c r="AK41" s="79">
        <v>1</v>
      </c>
      <c r="AL41" s="85" t="s">
        <v>917</v>
      </c>
      <c r="AM41" s="79" t="s">
        <v>1118</v>
      </c>
      <c r="AN41" s="79" t="b">
        <v>0</v>
      </c>
      <c r="AO41" s="85" t="s">
        <v>917</v>
      </c>
      <c r="AP41" s="79" t="s">
        <v>176</v>
      </c>
      <c r="AQ41" s="79">
        <v>0</v>
      </c>
      <c r="AR41" s="79">
        <v>0</v>
      </c>
      <c r="AS41" s="79"/>
      <c r="AT41" s="79"/>
      <c r="AU41" s="79"/>
      <c r="AV41" s="79"/>
      <c r="AW41" s="79"/>
      <c r="AX41" s="79"/>
      <c r="AY41" s="79"/>
      <c r="AZ41" s="79"/>
      <c r="BA41">
        <v>1</v>
      </c>
      <c r="BB41" s="78" t="str">
        <f>REPLACE(INDEX(GroupVertices[Group],MATCH(Edges[[#This Row],[Vertex 1]],GroupVertices[Vertex],0)),1,1,"")</f>
        <v>13</v>
      </c>
      <c r="BC41" s="78" t="str">
        <f>REPLACE(INDEX(GroupVertices[Group],MATCH(Edges[[#This Row],[Vertex 2]],GroupVertices[Vertex],0)),1,1,"")</f>
        <v>13</v>
      </c>
      <c r="BD41" s="48"/>
      <c r="BE41" s="49"/>
      <c r="BF41" s="48"/>
      <c r="BG41" s="49"/>
      <c r="BH41" s="48"/>
      <c r="BI41" s="49"/>
      <c r="BJ41" s="48"/>
      <c r="BK41" s="49"/>
      <c r="BL41" s="48"/>
    </row>
    <row r="42" spans="1:64" ht="15">
      <c r="A42" s="64" t="s">
        <v>241</v>
      </c>
      <c r="B42" s="64" t="s">
        <v>212</v>
      </c>
      <c r="C42" s="65" t="s">
        <v>3279</v>
      </c>
      <c r="D42" s="66">
        <v>3</v>
      </c>
      <c r="E42" s="67" t="s">
        <v>132</v>
      </c>
      <c r="F42" s="68">
        <v>35</v>
      </c>
      <c r="G42" s="65"/>
      <c r="H42" s="69"/>
      <c r="I42" s="70"/>
      <c r="J42" s="70"/>
      <c r="K42" s="34" t="s">
        <v>65</v>
      </c>
      <c r="L42" s="77">
        <v>42</v>
      </c>
      <c r="M42" s="77"/>
      <c r="N42" s="72"/>
      <c r="O42" s="79" t="s">
        <v>361</v>
      </c>
      <c r="P42" s="81">
        <v>43628.006157407406</v>
      </c>
      <c r="Q42" s="79" t="s">
        <v>379</v>
      </c>
      <c r="R42" s="79"/>
      <c r="S42" s="79"/>
      <c r="T42" s="79" t="s">
        <v>571</v>
      </c>
      <c r="U42" s="79"/>
      <c r="V42" s="83" t="s">
        <v>698</v>
      </c>
      <c r="W42" s="81">
        <v>43628.006157407406</v>
      </c>
      <c r="X42" s="83" t="s">
        <v>782</v>
      </c>
      <c r="Y42" s="79"/>
      <c r="Z42" s="79"/>
      <c r="AA42" s="85" t="s">
        <v>948</v>
      </c>
      <c r="AB42" s="79"/>
      <c r="AC42" s="79" t="b">
        <v>0</v>
      </c>
      <c r="AD42" s="79">
        <v>0</v>
      </c>
      <c r="AE42" s="85" t="s">
        <v>1101</v>
      </c>
      <c r="AF42" s="79" t="b">
        <v>0</v>
      </c>
      <c r="AG42" s="79" t="s">
        <v>1105</v>
      </c>
      <c r="AH42" s="79"/>
      <c r="AI42" s="85" t="s">
        <v>1101</v>
      </c>
      <c r="AJ42" s="79" t="b">
        <v>0</v>
      </c>
      <c r="AK42" s="79">
        <v>1</v>
      </c>
      <c r="AL42" s="85" t="s">
        <v>917</v>
      </c>
      <c r="AM42" s="79" t="s">
        <v>1118</v>
      </c>
      <c r="AN42" s="79" t="b">
        <v>0</v>
      </c>
      <c r="AO42" s="85" t="s">
        <v>917</v>
      </c>
      <c r="AP42" s="79" t="s">
        <v>176</v>
      </c>
      <c r="AQ42" s="79">
        <v>0</v>
      </c>
      <c r="AR42" s="79">
        <v>0</v>
      </c>
      <c r="AS42" s="79"/>
      <c r="AT42" s="79"/>
      <c r="AU42" s="79"/>
      <c r="AV42" s="79"/>
      <c r="AW42" s="79"/>
      <c r="AX42" s="79"/>
      <c r="AY42" s="79"/>
      <c r="AZ42" s="79"/>
      <c r="BA42">
        <v>1</v>
      </c>
      <c r="BB42" s="78" t="str">
        <f>REPLACE(INDEX(GroupVertices[Group],MATCH(Edges[[#This Row],[Vertex 1]],GroupVertices[Vertex],0)),1,1,"")</f>
        <v>13</v>
      </c>
      <c r="BC42" s="78" t="str">
        <f>REPLACE(INDEX(GroupVertices[Group],MATCH(Edges[[#This Row],[Vertex 2]],GroupVertices[Vertex],0)),1,1,"")</f>
        <v>13</v>
      </c>
      <c r="BD42" s="48">
        <v>2</v>
      </c>
      <c r="BE42" s="49">
        <v>10.526315789473685</v>
      </c>
      <c r="BF42" s="48">
        <v>0</v>
      </c>
      <c r="BG42" s="49">
        <v>0</v>
      </c>
      <c r="BH42" s="48">
        <v>0</v>
      </c>
      <c r="BI42" s="49">
        <v>0</v>
      </c>
      <c r="BJ42" s="48">
        <v>17</v>
      </c>
      <c r="BK42" s="49">
        <v>89.47368421052632</v>
      </c>
      <c r="BL42" s="48">
        <v>19</v>
      </c>
    </row>
    <row r="43" spans="1:64" ht="15">
      <c r="A43" s="64" t="s">
        <v>242</v>
      </c>
      <c r="B43" s="64" t="s">
        <v>242</v>
      </c>
      <c r="C43" s="65" t="s">
        <v>3279</v>
      </c>
      <c r="D43" s="66">
        <v>3</v>
      </c>
      <c r="E43" s="67" t="s">
        <v>132</v>
      </c>
      <c r="F43" s="68">
        <v>35</v>
      </c>
      <c r="G43" s="65"/>
      <c r="H43" s="69"/>
      <c r="I43" s="70"/>
      <c r="J43" s="70"/>
      <c r="K43" s="34" t="s">
        <v>65</v>
      </c>
      <c r="L43" s="77">
        <v>43</v>
      </c>
      <c r="M43" s="77"/>
      <c r="N43" s="72"/>
      <c r="O43" s="79" t="s">
        <v>176</v>
      </c>
      <c r="P43" s="81">
        <v>42905.15630787037</v>
      </c>
      <c r="Q43" s="79" t="s">
        <v>380</v>
      </c>
      <c r="R43" s="83" t="s">
        <v>483</v>
      </c>
      <c r="S43" s="79" t="s">
        <v>532</v>
      </c>
      <c r="T43" s="79" t="s">
        <v>572</v>
      </c>
      <c r="U43" s="79"/>
      <c r="V43" s="83" t="s">
        <v>699</v>
      </c>
      <c r="W43" s="81">
        <v>42905.15630787037</v>
      </c>
      <c r="X43" s="83" t="s">
        <v>783</v>
      </c>
      <c r="Y43" s="79"/>
      <c r="Z43" s="79"/>
      <c r="AA43" s="85" t="s">
        <v>949</v>
      </c>
      <c r="AB43" s="85" t="s">
        <v>1084</v>
      </c>
      <c r="AC43" s="79" t="b">
        <v>0</v>
      </c>
      <c r="AD43" s="79">
        <v>5</v>
      </c>
      <c r="AE43" s="85" t="s">
        <v>1103</v>
      </c>
      <c r="AF43" s="79" t="b">
        <v>0</v>
      </c>
      <c r="AG43" s="79" t="s">
        <v>1105</v>
      </c>
      <c r="AH43" s="79"/>
      <c r="AI43" s="85" t="s">
        <v>1101</v>
      </c>
      <c r="AJ43" s="79" t="b">
        <v>0</v>
      </c>
      <c r="AK43" s="79">
        <v>4</v>
      </c>
      <c r="AL43" s="85" t="s">
        <v>1101</v>
      </c>
      <c r="AM43" s="79" t="s">
        <v>1115</v>
      </c>
      <c r="AN43" s="79" t="b">
        <v>0</v>
      </c>
      <c r="AO43" s="85" t="s">
        <v>1084</v>
      </c>
      <c r="AP43" s="79" t="s">
        <v>1131</v>
      </c>
      <c r="AQ43" s="79">
        <v>0</v>
      </c>
      <c r="AR43" s="79">
        <v>0</v>
      </c>
      <c r="AS43" s="79"/>
      <c r="AT43" s="79"/>
      <c r="AU43" s="79"/>
      <c r="AV43" s="79"/>
      <c r="AW43" s="79"/>
      <c r="AX43" s="79"/>
      <c r="AY43" s="79"/>
      <c r="AZ43" s="79"/>
      <c r="BA43">
        <v>1</v>
      </c>
      <c r="BB43" s="78" t="str">
        <f>REPLACE(INDEX(GroupVertices[Group],MATCH(Edges[[#This Row],[Vertex 1]],GroupVertices[Vertex],0)),1,1,"")</f>
        <v>25</v>
      </c>
      <c r="BC43" s="78" t="str">
        <f>REPLACE(INDEX(GroupVertices[Group],MATCH(Edges[[#This Row],[Vertex 2]],GroupVertices[Vertex],0)),1,1,"")</f>
        <v>25</v>
      </c>
      <c r="BD43" s="48">
        <v>1</v>
      </c>
      <c r="BE43" s="49">
        <v>12.5</v>
      </c>
      <c r="BF43" s="48">
        <v>0</v>
      </c>
      <c r="BG43" s="49">
        <v>0</v>
      </c>
      <c r="BH43" s="48">
        <v>0</v>
      </c>
      <c r="BI43" s="49">
        <v>0</v>
      </c>
      <c r="BJ43" s="48">
        <v>7</v>
      </c>
      <c r="BK43" s="49">
        <v>87.5</v>
      </c>
      <c r="BL43" s="48">
        <v>8</v>
      </c>
    </row>
    <row r="44" spans="1:64" ht="15">
      <c r="A44" s="64" t="s">
        <v>243</v>
      </c>
      <c r="B44" s="64" t="s">
        <v>242</v>
      </c>
      <c r="C44" s="65" t="s">
        <v>3279</v>
      </c>
      <c r="D44" s="66">
        <v>3</v>
      </c>
      <c r="E44" s="67" t="s">
        <v>132</v>
      </c>
      <c r="F44" s="68">
        <v>35</v>
      </c>
      <c r="G44" s="65"/>
      <c r="H44" s="69"/>
      <c r="I44" s="70"/>
      <c r="J44" s="70"/>
      <c r="K44" s="34" t="s">
        <v>65</v>
      </c>
      <c r="L44" s="77">
        <v>44</v>
      </c>
      <c r="M44" s="77"/>
      <c r="N44" s="72"/>
      <c r="O44" s="79" t="s">
        <v>361</v>
      </c>
      <c r="P44" s="81">
        <v>43628.71457175926</v>
      </c>
      <c r="Q44" s="79" t="s">
        <v>381</v>
      </c>
      <c r="R44" s="83" t="s">
        <v>483</v>
      </c>
      <c r="S44" s="79" t="s">
        <v>532</v>
      </c>
      <c r="T44" s="79" t="s">
        <v>573</v>
      </c>
      <c r="U44" s="79"/>
      <c r="V44" s="83" t="s">
        <v>700</v>
      </c>
      <c r="W44" s="81">
        <v>43628.71457175926</v>
      </c>
      <c r="X44" s="83" t="s">
        <v>784</v>
      </c>
      <c r="Y44" s="79"/>
      <c r="Z44" s="79"/>
      <c r="AA44" s="85" t="s">
        <v>950</v>
      </c>
      <c r="AB44" s="79"/>
      <c r="AC44" s="79" t="b">
        <v>0</v>
      </c>
      <c r="AD44" s="79">
        <v>0</v>
      </c>
      <c r="AE44" s="85" t="s">
        <v>1101</v>
      </c>
      <c r="AF44" s="79" t="b">
        <v>0</v>
      </c>
      <c r="AG44" s="79" t="s">
        <v>1105</v>
      </c>
      <c r="AH44" s="79"/>
      <c r="AI44" s="85" t="s">
        <v>1101</v>
      </c>
      <c r="AJ44" s="79" t="b">
        <v>0</v>
      </c>
      <c r="AK44" s="79">
        <v>4</v>
      </c>
      <c r="AL44" s="85" t="s">
        <v>949</v>
      </c>
      <c r="AM44" s="79" t="s">
        <v>1118</v>
      </c>
      <c r="AN44" s="79" t="b">
        <v>0</v>
      </c>
      <c r="AO44" s="85" t="s">
        <v>949</v>
      </c>
      <c r="AP44" s="79" t="s">
        <v>176</v>
      </c>
      <c r="AQ44" s="79">
        <v>0</v>
      </c>
      <c r="AR44" s="79">
        <v>0</v>
      </c>
      <c r="AS44" s="79"/>
      <c r="AT44" s="79"/>
      <c r="AU44" s="79"/>
      <c r="AV44" s="79"/>
      <c r="AW44" s="79"/>
      <c r="AX44" s="79"/>
      <c r="AY44" s="79"/>
      <c r="AZ44" s="79"/>
      <c r="BA44">
        <v>1</v>
      </c>
      <c r="BB44" s="78" t="str">
        <f>REPLACE(INDEX(GroupVertices[Group],MATCH(Edges[[#This Row],[Vertex 1]],GroupVertices[Vertex],0)),1,1,"")</f>
        <v>25</v>
      </c>
      <c r="BC44" s="78" t="str">
        <f>REPLACE(INDEX(GroupVertices[Group],MATCH(Edges[[#This Row],[Vertex 2]],GroupVertices[Vertex],0)),1,1,"")</f>
        <v>25</v>
      </c>
      <c r="BD44" s="48">
        <v>1</v>
      </c>
      <c r="BE44" s="49">
        <v>11.11111111111111</v>
      </c>
      <c r="BF44" s="48">
        <v>0</v>
      </c>
      <c r="BG44" s="49">
        <v>0</v>
      </c>
      <c r="BH44" s="48">
        <v>0</v>
      </c>
      <c r="BI44" s="49">
        <v>0</v>
      </c>
      <c r="BJ44" s="48">
        <v>8</v>
      </c>
      <c r="BK44" s="49">
        <v>88.88888888888889</v>
      </c>
      <c r="BL44" s="48">
        <v>9</v>
      </c>
    </row>
    <row r="45" spans="1:64" ht="15">
      <c r="A45" s="64" t="s">
        <v>244</v>
      </c>
      <c r="B45" s="64" t="s">
        <v>307</v>
      </c>
      <c r="C45" s="65" t="s">
        <v>3279</v>
      </c>
      <c r="D45" s="66">
        <v>3</v>
      </c>
      <c r="E45" s="67" t="s">
        <v>132</v>
      </c>
      <c r="F45" s="68">
        <v>35</v>
      </c>
      <c r="G45" s="65"/>
      <c r="H45" s="69"/>
      <c r="I45" s="70"/>
      <c r="J45" s="70"/>
      <c r="K45" s="34" t="s">
        <v>65</v>
      </c>
      <c r="L45" s="77">
        <v>45</v>
      </c>
      <c r="M45" s="77"/>
      <c r="N45" s="72"/>
      <c r="O45" s="79" t="s">
        <v>361</v>
      </c>
      <c r="P45" s="81">
        <v>43628.89747685185</v>
      </c>
      <c r="Q45" s="79" t="s">
        <v>382</v>
      </c>
      <c r="R45" s="79"/>
      <c r="S45" s="79"/>
      <c r="T45" s="79" t="s">
        <v>567</v>
      </c>
      <c r="U45" s="79"/>
      <c r="V45" s="83" t="s">
        <v>701</v>
      </c>
      <c r="W45" s="81">
        <v>43628.89747685185</v>
      </c>
      <c r="X45" s="83" t="s">
        <v>785</v>
      </c>
      <c r="Y45" s="79"/>
      <c r="Z45" s="79"/>
      <c r="AA45" s="85" t="s">
        <v>951</v>
      </c>
      <c r="AB45" s="79"/>
      <c r="AC45" s="79" t="b">
        <v>0</v>
      </c>
      <c r="AD45" s="79">
        <v>0</v>
      </c>
      <c r="AE45" s="85" t="s">
        <v>1101</v>
      </c>
      <c r="AF45" s="79" t="b">
        <v>0</v>
      </c>
      <c r="AG45" s="79" t="s">
        <v>1105</v>
      </c>
      <c r="AH45" s="79"/>
      <c r="AI45" s="85" t="s">
        <v>1101</v>
      </c>
      <c r="AJ45" s="79" t="b">
        <v>0</v>
      </c>
      <c r="AK45" s="79">
        <v>3</v>
      </c>
      <c r="AL45" s="85" t="s">
        <v>1081</v>
      </c>
      <c r="AM45" s="79" t="s">
        <v>1115</v>
      </c>
      <c r="AN45" s="79" t="b">
        <v>0</v>
      </c>
      <c r="AO45" s="85" t="s">
        <v>1081</v>
      </c>
      <c r="AP45" s="79" t="s">
        <v>176</v>
      </c>
      <c r="AQ45" s="79">
        <v>0</v>
      </c>
      <c r="AR45" s="79">
        <v>0</v>
      </c>
      <c r="AS45" s="79"/>
      <c r="AT45" s="79"/>
      <c r="AU45" s="79"/>
      <c r="AV45" s="79"/>
      <c r="AW45" s="79"/>
      <c r="AX45" s="79"/>
      <c r="AY45" s="79"/>
      <c r="AZ45" s="79"/>
      <c r="BA45">
        <v>1</v>
      </c>
      <c r="BB45" s="78" t="str">
        <f>REPLACE(INDEX(GroupVertices[Group],MATCH(Edges[[#This Row],[Vertex 1]],GroupVertices[Vertex],0)),1,1,"")</f>
        <v>10</v>
      </c>
      <c r="BC45" s="78" t="str">
        <f>REPLACE(INDEX(GroupVertices[Group],MATCH(Edges[[#This Row],[Vertex 2]],GroupVertices[Vertex],0)),1,1,"")</f>
        <v>10</v>
      </c>
      <c r="BD45" s="48">
        <v>0</v>
      </c>
      <c r="BE45" s="49">
        <v>0</v>
      </c>
      <c r="BF45" s="48">
        <v>0</v>
      </c>
      <c r="BG45" s="49">
        <v>0</v>
      </c>
      <c r="BH45" s="48">
        <v>0</v>
      </c>
      <c r="BI45" s="49">
        <v>0</v>
      </c>
      <c r="BJ45" s="48">
        <v>24</v>
      </c>
      <c r="BK45" s="49">
        <v>100</v>
      </c>
      <c r="BL45" s="48">
        <v>24</v>
      </c>
    </row>
    <row r="46" spans="1:64" ht="15">
      <c r="A46" s="64" t="s">
        <v>245</v>
      </c>
      <c r="B46" s="64" t="s">
        <v>307</v>
      </c>
      <c r="C46" s="65" t="s">
        <v>3279</v>
      </c>
      <c r="D46" s="66">
        <v>3</v>
      </c>
      <c r="E46" s="67" t="s">
        <v>132</v>
      </c>
      <c r="F46" s="68">
        <v>35</v>
      </c>
      <c r="G46" s="65"/>
      <c r="H46" s="69"/>
      <c r="I46" s="70"/>
      <c r="J46" s="70"/>
      <c r="K46" s="34" t="s">
        <v>65</v>
      </c>
      <c r="L46" s="77">
        <v>46</v>
      </c>
      <c r="M46" s="77"/>
      <c r="N46" s="72"/>
      <c r="O46" s="79" t="s">
        <v>361</v>
      </c>
      <c r="P46" s="81">
        <v>43628.9155787037</v>
      </c>
      <c r="Q46" s="79" t="s">
        <v>382</v>
      </c>
      <c r="R46" s="79"/>
      <c r="S46" s="79"/>
      <c r="T46" s="79" t="s">
        <v>567</v>
      </c>
      <c r="U46" s="79"/>
      <c r="V46" s="83" t="s">
        <v>702</v>
      </c>
      <c r="W46" s="81">
        <v>43628.9155787037</v>
      </c>
      <c r="X46" s="83" t="s">
        <v>786</v>
      </c>
      <c r="Y46" s="79"/>
      <c r="Z46" s="79"/>
      <c r="AA46" s="85" t="s">
        <v>952</v>
      </c>
      <c r="AB46" s="79"/>
      <c r="AC46" s="79" t="b">
        <v>0</v>
      </c>
      <c r="AD46" s="79">
        <v>0</v>
      </c>
      <c r="AE46" s="85" t="s">
        <v>1101</v>
      </c>
      <c r="AF46" s="79" t="b">
        <v>0</v>
      </c>
      <c r="AG46" s="79" t="s">
        <v>1105</v>
      </c>
      <c r="AH46" s="79"/>
      <c r="AI46" s="85" t="s">
        <v>1101</v>
      </c>
      <c r="AJ46" s="79" t="b">
        <v>0</v>
      </c>
      <c r="AK46" s="79">
        <v>3</v>
      </c>
      <c r="AL46" s="85" t="s">
        <v>1081</v>
      </c>
      <c r="AM46" s="79" t="s">
        <v>1114</v>
      </c>
      <c r="AN46" s="79" t="b">
        <v>0</v>
      </c>
      <c r="AO46" s="85" t="s">
        <v>1081</v>
      </c>
      <c r="AP46" s="79" t="s">
        <v>176</v>
      </c>
      <c r="AQ46" s="79">
        <v>0</v>
      </c>
      <c r="AR46" s="79">
        <v>0</v>
      </c>
      <c r="AS46" s="79"/>
      <c r="AT46" s="79"/>
      <c r="AU46" s="79"/>
      <c r="AV46" s="79"/>
      <c r="AW46" s="79"/>
      <c r="AX46" s="79"/>
      <c r="AY46" s="79"/>
      <c r="AZ46" s="79"/>
      <c r="BA46">
        <v>1</v>
      </c>
      <c r="BB46" s="78" t="str">
        <f>REPLACE(INDEX(GroupVertices[Group],MATCH(Edges[[#This Row],[Vertex 1]],GroupVertices[Vertex],0)),1,1,"")</f>
        <v>10</v>
      </c>
      <c r="BC46" s="78" t="str">
        <f>REPLACE(INDEX(GroupVertices[Group],MATCH(Edges[[#This Row],[Vertex 2]],GroupVertices[Vertex],0)),1,1,"")</f>
        <v>10</v>
      </c>
      <c r="BD46" s="48">
        <v>0</v>
      </c>
      <c r="BE46" s="49">
        <v>0</v>
      </c>
      <c r="BF46" s="48">
        <v>0</v>
      </c>
      <c r="BG46" s="49">
        <v>0</v>
      </c>
      <c r="BH46" s="48">
        <v>0</v>
      </c>
      <c r="BI46" s="49">
        <v>0</v>
      </c>
      <c r="BJ46" s="48">
        <v>24</v>
      </c>
      <c r="BK46" s="49">
        <v>100</v>
      </c>
      <c r="BL46" s="48">
        <v>24</v>
      </c>
    </row>
    <row r="47" spans="1:64" ht="15">
      <c r="A47" s="64" t="s">
        <v>246</v>
      </c>
      <c r="B47" s="64" t="s">
        <v>307</v>
      </c>
      <c r="C47" s="65" t="s">
        <v>3279</v>
      </c>
      <c r="D47" s="66">
        <v>3</v>
      </c>
      <c r="E47" s="67" t="s">
        <v>132</v>
      </c>
      <c r="F47" s="68">
        <v>35</v>
      </c>
      <c r="G47" s="65"/>
      <c r="H47" s="69"/>
      <c r="I47" s="70"/>
      <c r="J47" s="70"/>
      <c r="K47" s="34" t="s">
        <v>65</v>
      </c>
      <c r="L47" s="77">
        <v>47</v>
      </c>
      <c r="M47" s="77"/>
      <c r="N47" s="72"/>
      <c r="O47" s="79" t="s">
        <v>361</v>
      </c>
      <c r="P47" s="81">
        <v>43628.916597222225</v>
      </c>
      <c r="Q47" s="79" t="s">
        <v>382</v>
      </c>
      <c r="R47" s="79"/>
      <c r="S47" s="79"/>
      <c r="T47" s="79" t="s">
        <v>567</v>
      </c>
      <c r="U47" s="79"/>
      <c r="V47" s="83" t="s">
        <v>703</v>
      </c>
      <c r="W47" s="81">
        <v>43628.916597222225</v>
      </c>
      <c r="X47" s="83" t="s">
        <v>787</v>
      </c>
      <c r="Y47" s="79"/>
      <c r="Z47" s="79"/>
      <c r="AA47" s="85" t="s">
        <v>953</v>
      </c>
      <c r="AB47" s="79"/>
      <c r="AC47" s="79" t="b">
        <v>0</v>
      </c>
      <c r="AD47" s="79">
        <v>0</v>
      </c>
      <c r="AE47" s="85" t="s">
        <v>1101</v>
      </c>
      <c r="AF47" s="79" t="b">
        <v>0</v>
      </c>
      <c r="AG47" s="79" t="s">
        <v>1105</v>
      </c>
      <c r="AH47" s="79"/>
      <c r="AI47" s="85" t="s">
        <v>1101</v>
      </c>
      <c r="AJ47" s="79" t="b">
        <v>0</v>
      </c>
      <c r="AK47" s="79">
        <v>3</v>
      </c>
      <c r="AL47" s="85" t="s">
        <v>1081</v>
      </c>
      <c r="AM47" s="79" t="s">
        <v>1114</v>
      </c>
      <c r="AN47" s="79" t="b">
        <v>0</v>
      </c>
      <c r="AO47" s="85" t="s">
        <v>1081</v>
      </c>
      <c r="AP47" s="79" t="s">
        <v>176</v>
      </c>
      <c r="AQ47" s="79">
        <v>0</v>
      </c>
      <c r="AR47" s="79">
        <v>0</v>
      </c>
      <c r="AS47" s="79"/>
      <c r="AT47" s="79"/>
      <c r="AU47" s="79"/>
      <c r="AV47" s="79"/>
      <c r="AW47" s="79"/>
      <c r="AX47" s="79"/>
      <c r="AY47" s="79"/>
      <c r="AZ47" s="79"/>
      <c r="BA47">
        <v>1</v>
      </c>
      <c r="BB47" s="78" t="str">
        <f>REPLACE(INDEX(GroupVertices[Group],MATCH(Edges[[#This Row],[Vertex 1]],GroupVertices[Vertex],0)),1,1,"")</f>
        <v>10</v>
      </c>
      <c r="BC47" s="78" t="str">
        <f>REPLACE(INDEX(GroupVertices[Group],MATCH(Edges[[#This Row],[Vertex 2]],GroupVertices[Vertex],0)),1,1,"")</f>
        <v>10</v>
      </c>
      <c r="BD47" s="48">
        <v>0</v>
      </c>
      <c r="BE47" s="49">
        <v>0</v>
      </c>
      <c r="BF47" s="48">
        <v>0</v>
      </c>
      <c r="BG47" s="49">
        <v>0</v>
      </c>
      <c r="BH47" s="48">
        <v>0</v>
      </c>
      <c r="BI47" s="49">
        <v>0</v>
      </c>
      <c r="BJ47" s="48">
        <v>24</v>
      </c>
      <c r="BK47" s="49">
        <v>100</v>
      </c>
      <c r="BL47" s="48">
        <v>24</v>
      </c>
    </row>
    <row r="48" spans="1:64" ht="15">
      <c r="A48" s="64" t="s">
        <v>247</v>
      </c>
      <c r="B48" s="64" t="s">
        <v>319</v>
      </c>
      <c r="C48" s="65" t="s">
        <v>3279</v>
      </c>
      <c r="D48" s="66">
        <v>3</v>
      </c>
      <c r="E48" s="67" t="s">
        <v>132</v>
      </c>
      <c r="F48" s="68">
        <v>35</v>
      </c>
      <c r="G48" s="65"/>
      <c r="H48" s="69"/>
      <c r="I48" s="70"/>
      <c r="J48" s="70"/>
      <c r="K48" s="34" t="s">
        <v>65</v>
      </c>
      <c r="L48" s="77">
        <v>48</v>
      </c>
      <c r="M48" s="77"/>
      <c r="N48" s="72"/>
      <c r="O48" s="79" t="s">
        <v>361</v>
      </c>
      <c r="P48" s="81">
        <v>43629.03193287037</v>
      </c>
      <c r="Q48" s="79" t="s">
        <v>383</v>
      </c>
      <c r="R48" s="79"/>
      <c r="S48" s="79"/>
      <c r="T48" s="79" t="s">
        <v>574</v>
      </c>
      <c r="U48" s="83" t="s">
        <v>648</v>
      </c>
      <c r="V48" s="83" t="s">
        <v>648</v>
      </c>
      <c r="W48" s="81">
        <v>43629.03193287037</v>
      </c>
      <c r="X48" s="83" t="s">
        <v>788</v>
      </c>
      <c r="Y48" s="79"/>
      <c r="Z48" s="79"/>
      <c r="AA48" s="85" t="s">
        <v>954</v>
      </c>
      <c r="AB48" s="79"/>
      <c r="AC48" s="79" t="b">
        <v>0</v>
      </c>
      <c r="AD48" s="79">
        <v>1</v>
      </c>
      <c r="AE48" s="85" t="s">
        <v>1101</v>
      </c>
      <c r="AF48" s="79" t="b">
        <v>0</v>
      </c>
      <c r="AG48" s="79" t="s">
        <v>1105</v>
      </c>
      <c r="AH48" s="79"/>
      <c r="AI48" s="85" t="s">
        <v>1101</v>
      </c>
      <c r="AJ48" s="79" t="b">
        <v>0</v>
      </c>
      <c r="AK48" s="79">
        <v>0</v>
      </c>
      <c r="AL48" s="85" t="s">
        <v>1101</v>
      </c>
      <c r="AM48" s="79" t="s">
        <v>1115</v>
      </c>
      <c r="AN48" s="79" t="b">
        <v>0</v>
      </c>
      <c r="AO48" s="85" t="s">
        <v>954</v>
      </c>
      <c r="AP48" s="79" t="s">
        <v>176</v>
      </c>
      <c r="AQ48" s="79">
        <v>0</v>
      </c>
      <c r="AR48" s="79">
        <v>0</v>
      </c>
      <c r="AS48" s="79"/>
      <c r="AT48" s="79"/>
      <c r="AU48" s="79"/>
      <c r="AV48" s="79"/>
      <c r="AW48" s="79"/>
      <c r="AX48" s="79"/>
      <c r="AY48" s="79"/>
      <c r="AZ48" s="79"/>
      <c r="BA48">
        <v>1</v>
      </c>
      <c r="BB48" s="78" t="str">
        <f>REPLACE(INDEX(GroupVertices[Group],MATCH(Edges[[#This Row],[Vertex 1]],GroupVertices[Vertex],0)),1,1,"")</f>
        <v>9</v>
      </c>
      <c r="BC48" s="78" t="str">
        <f>REPLACE(INDEX(GroupVertices[Group],MATCH(Edges[[#This Row],[Vertex 2]],GroupVertices[Vertex],0)),1,1,"")</f>
        <v>9</v>
      </c>
      <c r="BD48" s="48"/>
      <c r="BE48" s="49"/>
      <c r="BF48" s="48"/>
      <c r="BG48" s="49"/>
      <c r="BH48" s="48"/>
      <c r="BI48" s="49"/>
      <c r="BJ48" s="48"/>
      <c r="BK48" s="49"/>
      <c r="BL48" s="48"/>
    </row>
    <row r="49" spans="1:64" ht="15">
      <c r="A49" s="64" t="s">
        <v>247</v>
      </c>
      <c r="B49" s="64" t="s">
        <v>320</v>
      </c>
      <c r="C49" s="65" t="s">
        <v>3279</v>
      </c>
      <c r="D49" s="66">
        <v>3</v>
      </c>
      <c r="E49" s="67" t="s">
        <v>132</v>
      </c>
      <c r="F49" s="68">
        <v>35</v>
      </c>
      <c r="G49" s="65"/>
      <c r="H49" s="69"/>
      <c r="I49" s="70"/>
      <c r="J49" s="70"/>
      <c r="K49" s="34" t="s">
        <v>65</v>
      </c>
      <c r="L49" s="77">
        <v>49</v>
      </c>
      <c r="M49" s="77"/>
      <c r="N49" s="72"/>
      <c r="O49" s="79" t="s">
        <v>361</v>
      </c>
      <c r="P49" s="81">
        <v>43629.03193287037</v>
      </c>
      <c r="Q49" s="79" t="s">
        <v>383</v>
      </c>
      <c r="R49" s="79"/>
      <c r="S49" s="79"/>
      <c r="T49" s="79" t="s">
        <v>574</v>
      </c>
      <c r="U49" s="83" t="s">
        <v>648</v>
      </c>
      <c r="V49" s="83" t="s">
        <v>648</v>
      </c>
      <c r="W49" s="81">
        <v>43629.03193287037</v>
      </c>
      <c r="X49" s="83" t="s">
        <v>788</v>
      </c>
      <c r="Y49" s="79"/>
      <c r="Z49" s="79"/>
      <c r="AA49" s="85" t="s">
        <v>954</v>
      </c>
      <c r="AB49" s="79"/>
      <c r="AC49" s="79" t="b">
        <v>0</v>
      </c>
      <c r="AD49" s="79">
        <v>1</v>
      </c>
      <c r="AE49" s="85" t="s">
        <v>1101</v>
      </c>
      <c r="AF49" s="79" t="b">
        <v>0</v>
      </c>
      <c r="AG49" s="79" t="s">
        <v>1105</v>
      </c>
      <c r="AH49" s="79"/>
      <c r="AI49" s="85" t="s">
        <v>1101</v>
      </c>
      <c r="AJ49" s="79" t="b">
        <v>0</v>
      </c>
      <c r="AK49" s="79">
        <v>0</v>
      </c>
      <c r="AL49" s="85" t="s">
        <v>1101</v>
      </c>
      <c r="AM49" s="79" t="s">
        <v>1115</v>
      </c>
      <c r="AN49" s="79" t="b">
        <v>0</v>
      </c>
      <c r="AO49" s="85" t="s">
        <v>954</v>
      </c>
      <c r="AP49" s="79" t="s">
        <v>176</v>
      </c>
      <c r="AQ49" s="79">
        <v>0</v>
      </c>
      <c r="AR49" s="79">
        <v>0</v>
      </c>
      <c r="AS49" s="79"/>
      <c r="AT49" s="79"/>
      <c r="AU49" s="79"/>
      <c r="AV49" s="79"/>
      <c r="AW49" s="79"/>
      <c r="AX49" s="79"/>
      <c r="AY49" s="79"/>
      <c r="AZ49" s="79"/>
      <c r="BA49">
        <v>1</v>
      </c>
      <c r="BB49" s="78" t="str">
        <f>REPLACE(INDEX(GroupVertices[Group],MATCH(Edges[[#This Row],[Vertex 1]],GroupVertices[Vertex],0)),1,1,"")</f>
        <v>9</v>
      </c>
      <c r="BC49" s="78" t="str">
        <f>REPLACE(INDEX(GroupVertices[Group],MATCH(Edges[[#This Row],[Vertex 2]],GroupVertices[Vertex],0)),1,1,"")</f>
        <v>9</v>
      </c>
      <c r="BD49" s="48"/>
      <c r="BE49" s="49"/>
      <c r="BF49" s="48"/>
      <c r="BG49" s="49"/>
      <c r="BH49" s="48"/>
      <c r="BI49" s="49"/>
      <c r="BJ49" s="48"/>
      <c r="BK49" s="49"/>
      <c r="BL49" s="48"/>
    </row>
    <row r="50" spans="1:64" ht="15">
      <c r="A50" s="64" t="s">
        <v>247</v>
      </c>
      <c r="B50" s="64" t="s">
        <v>321</v>
      </c>
      <c r="C50" s="65" t="s">
        <v>3279</v>
      </c>
      <c r="D50" s="66">
        <v>3</v>
      </c>
      <c r="E50" s="67" t="s">
        <v>132</v>
      </c>
      <c r="F50" s="68">
        <v>35</v>
      </c>
      <c r="G50" s="65"/>
      <c r="H50" s="69"/>
      <c r="I50" s="70"/>
      <c r="J50" s="70"/>
      <c r="K50" s="34" t="s">
        <v>65</v>
      </c>
      <c r="L50" s="77">
        <v>50</v>
      </c>
      <c r="M50" s="77"/>
      <c r="N50" s="72"/>
      <c r="O50" s="79" t="s">
        <v>361</v>
      </c>
      <c r="P50" s="81">
        <v>43629.03193287037</v>
      </c>
      <c r="Q50" s="79" t="s">
        <v>383</v>
      </c>
      <c r="R50" s="79"/>
      <c r="S50" s="79"/>
      <c r="T50" s="79" t="s">
        <v>574</v>
      </c>
      <c r="U50" s="83" t="s">
        <v>648</v>
      </c>
      <c r="V50" s="83" t="s">
        <v>648</v>
      </c>
      <c r="W50" s="81">
        <v>43629.03193287037</v>
      </c>
      <c r="X50" s="83" t="s">
        <v>788</v>
      </c>
      <c r="Y50" s="79"/>
      <c r="Z50" s="79"/>
      <c r="AA50" s="85" t="s">
        <v>954</v>
      </c>
      <c r="AB50" s="79"/>
      <c r="AC50" s="79" t="b">
        <v>0</v>
      </c>
      <c r="AD50" s="79">
        <v>1</v>
      </c>
      <c r="AE50" s="85" t="s">
        <v>1101</v>
      </c>
      <c r="AF50" s="79" t="b">
        <v>0</v>
      </c>
      <c r="AG50" s="79" t="s">
        <v>1105</v>
      </c>
      <c r="AH50" s="79"/>
      <c r="AI50" s="85" t="s">
        <v>1101</v>
      </c>
      <c r="AJ50" s="79" t="b">
        <v>0</v>
      </c>
      <c r="AK50" s="79">
        <v>0</v>
      </c>
      <c r="AL50" s="85" t="s">
        <v>1101</v>
      </c>
      <c r="AM50" s="79" t="s">
        <v>1115</v>
      </c>
      <c r="AN50" s="79" t="b">
        <v>0</v>
      </c>
      <c r="AO50" s="85" t="s">
        <v>954</v>
      </c>
      <c r="AP50" s="79" t="s">
        <v>176</v>
      </c>
      <c r="AQ50" s="79">
        <v>0</v>
      </c>
      <c r="AR50" s="79">
        <v>0</v>
      </c>
      <c r="AS50" s="79"/>
      <c r="AT50" s="79"/>
      <c r="AU50" s="79"/>
      <c r="AV50" s="79"/>
      <c r="AW50" s="79"/>
      <c r="AX50" s="79"/>
      <c r="AY50" s="79"/>
      <c r="AZ50" s="79"/>
      <c r="BA50">
        <v>1</v>
      </c>
      <c r="BB50" s="78" t="str">
        <f>REPLACE(INDEX(GroupVertices[Group],MATCH(Edges[[#This Row],[Vertex 1]],GroupVertices[Vertex],0)),1,1,"")</f>
        <v>9</v>
      </c>
      <c r="BC50" s="78" t="str">
        <f>REPLACE(INDEX(GroupVertices[Group],MATCH(Edges[[#This Row],[Vertex 2]],GroupVertices[Vertex],0)),1,1,"")</f>
        <v>9</v>
      </c>
      <c r="BD50" s="48"/>
      <c r="BE50" s="49"/>
      <c r="BF50" s="48"/>
      <c r="BG50" s="49"/>
      <c r="BH50" s="48"/>
      <c r="BI50" s="49"/>
      <c r="BJ50" s="48"/>
      <c r="BK50" s="49"/>
      <c r="BL50" s="48"/>
    </row>
    <row r="51" spans="1:64" ht="15">
      <c r="A51" s="64" t="s">
        <v>247</v>
      </c>
      <c r="B51" s="64" t="s">
        <v>322</v>
      </c>
      <c r="C51" s="65" t="s">
        <v>3279</v>
      </c>
      <c r="D51" s="66">
        <v>3</v>
      </c>
      <c r="E51" s="67" t="s">
        <v>132</v>
      </c>
      <c r="F51" s="68">
        <v>35</v>
      </c>
      <c r="G51" s="65"/>
      <c r="H51" s="69"/>
      <c r="I51" s="70"/>
      <c r="J51" s="70"/>
      <c r="K51" s="34" t="s">
        <v>65</v>
      </c>
      <c r="L51" s="77">
        <v>51</v>
      </c>
      <c r="M51" s="77"/>
      <c r="N51" s="72"/>
      <c r="O51" s="79" t="s">
        <v>361</v>
      </c>
      <c r="P51" s="81">
        <v>43629.03193287037</v>
      </c>
      <c r="Q51" s="79" t="s">
        <v>383</v>
      </c>
      <c r="R51" s="79"/>
      <c r="S51" s="79"/>
      <c r="T51" s="79" t="s">
        <v>574</v>
      </c>
      <c r="U51" s="83" t="s">
        <v>648</v>
      </c>
      <c r="V51" s="83" t="s">
        <v>648</v>
      </c>
      <c r="W51" s="81">
        <v>43629.03193287037</v>
      </c>
      <c r="X51" s="83" t="s">
        <v>788</v>
      </c>
      <c r="Y51" s="79"/>
      <c r="Z51" s="79"/>
      <c r="AA51" s="85" t="s">
        <v>954</v>
      </c>
      <c r="AB51" s="79"/>
      <c r="AC51" s="79" t="b">
        <v>0</v>
      </c>
      <c r="AD51" s="79">
        <v>1</v>
      </c>
      <c r="AE51" s="85" t="s">
        <v>1101</v>
      </c>
      <c r="AF51" s="79" t="b">
        <v>0</v>
      </c>
      <c r="AG51" s="79" t="s">
        <v>1105</v>
      </c>
      <c r="AH51" s="79"/>
      <c r="AI51" s="85" t="s">
        <v>1101</v>
      </c>
      <c r="AJ51" s="79" t="b">
        <v>0</v>
      </c>
      <c r="AK51" s="79">
        <v>0</v>
      </c>
      <c r="AL51" s="85" t="s">
        <v>1101</v>
      </c>
      <c r="AM51" s="79" t="s">
        <v>1115</v>
      </c>
      <c r="AN51" s="79" t="b">
        <v>0</v>
      </c>
      <c r="AO51" s="85" t="s">
        <v>954</v>
      </c>
      <c r="AP51" s="79" t="s">
        <v>176</v>
      </c>
      <c r="AQ51" s="79">
        <v>0</v>
      </c>
      <c r="AR51" s="79">
        <v>0</v>
      </c>
      <c r="AS51" s="79"/>
      <c r="AT51" s="79"/>
      <c r="AU51" s="79"/>
      <c r="AV51" s="79"/>
      <c r="AW51" s="79"/>
      <c r="AX51" s="79"/>
      <c r="AY51" s="79"/>
      <c r="AZ51" s="79"/>
      <c r="BA51">
        <v>1</v>
      </c>
      <c r="BB51" s="78" t="str">
        <f>REPLACE(INDEX(GroupVertices[Group],MATCH(Edges[[#This Row],[Vertex 1]],GroupVertices[Vertex],0)),1,1,"")</f>
        <v>9</v>
      </c>
      <c r="BC51" s="78" t="str">
        <f>REPLACE(INDEX(GroupVertices[Group],MATCH(Edges[[#This Row],[Vertex 2]],GroupVertices[Vertex],0)),1,1,"")</f>
        <v>9</v>
      </c>
      <c r="BD51" s="48"/>
      <c r="BE51" s="49"/>
      <c r="BF51" s="48"/>
      <c r="BG51" s="49"/>
      <c r="BH51" s="48"/>
      <c r="BI51" s="49"/>
      <c r="BJ51" s="48"/>
      <c r="BK51" s="49"/>
      <c r="BL51" s="48"/>
    </row>
    <row r="52" spans="1:64" ht="15">
      <c r="A52" s="64" t="s">
        <v>247</v>
      </c>
      <c r="B52" s="64" t="s">
        <v>323</v>
      </c>
      <c r="C52" s="65" t="s">
        <v>3279</v>
      </c>
      <c r="D52" s="66">
        <v>3</v>
      </c>
      <c r="E52" s="67" t="s">
        <v>132</v>
      </c>
      <c r="F52" s="68">
        <v>35</v>
      </c>
      <c r="G52" s="65"/>
      <c r="H52" s="69"/>
      <c r="I52" s="70"/>
      <c r="J52" s="70"/>
      <c r="K52" s="34" t="s">
        <v>65</v>
      </c>
      <c r="L52" s="77">
        <v>52</v>
      </c>
      <c r="M52" s="77"/>
      <c r="N52" s="72"/>
      <c r="O52" s="79" t="s">
        <v>361</v>
      </c>
      <c r="P52" s="81">
        <v>43629.03193287037</v>
      </c>
      <c r="Q52" s="79" t="s">
        <v>383</v>
      </c>
      <c r="R52" s="79"/>
      <c r="S52" s="79"/>
      <c r="T52" s="79" t="s">
        <v>574</v>
      </c>
      <c r="U52" s="83" t="s">
        <v>648</v>
      </c>
      <c r="V52" s="83" t="s">
        <v>648</v>
      </c>
      <c r="W52" s="81">
        <v>43629.03193287037</v>
      </c>
      <c r="X52" s="83" t="s">
        <v>788</v>
      </c>
      <c r="Y52" s="79"/>
      <c r="Z52" s="79"/>
      <c r="AA52" s="85" t="s">
        <v>954</v>
      </c>
      <c r="AB52" s="79"/>
      <c r="AC52" s="79" t="b">
        <v>0</v>
      </c>
      <c r="AD52" s="79">
        <v>1</v>
      </c>
      <c r="AE52" s="85" t="s">
        <v>1101</v>
      </c>
      <c r="AF52" s="79" t="b">
        <v>0</v>
      </c>
      <c r="AG52" s="79" t="s">
        <v>1105</v>
      </c>
      <c r="AH52" s="79"/>
      <c r="AI52" s="85" t="s">
        <v>1101</v>
      </c>
      <c r="AJ52" s="79" t="b">
        <v>0</v>
      </c>
      <c r="AK52" s="79">
        <v>0</v>
      </c>
      <c r="AL52" s="85" t="s">
        <v>1101</v>
      </c>
      <c r="AM52" s="79" t="s">
        <v>1115</v>
      </c>
      <c r="AN52" s="79" t="b">
        <v>0</v>
      </c>
      <c r="AO52" s="85" t="s">
        <v>954</v>
      </c>
      <c r="AP52" s="79" t="s">
        <v>176</v>
      </c>
      <c r="AQ52" s="79">
        <v>0</v>
      </c>
      <c r="AR52" s="79">
        <v>0</v>
      </c>
      <c r="AS52" s="79"/>
      <c r="AT52" s="79"/>
      <c r="AU52" s="79"/>
      <c r="AV52" s="79"/>
      <c r="AW52" s="79"/>
      <c r="AX52" s="79"/>
      <c r="AY52" s="79"/>
      <c r="AZ52" s="79"/>
      <c r="BA52">
        <v>1</v>
      </c>
      <c r="BB52" s="78" t="str">
        <f>REPLACE(INDEX(GroupVertices[Group],MATCH(Edges[[#This Row],[Vertex 1]],GroupVertices[Vertex],0)),1,1,"")</f>
        <v>9</v>
      </c>
      <c r="BC52" s="78" t="str">
        <f>REPLACE(INDEX(GroupVertices[Group],MATCH(Edges[[#This Row],[Vertex 2]],GroupVertices[Vertex],0)),1,1,"")</f>
        <v>9</v>
      </c>
      <c r="BD52" s="48"/>
      <c r="BE52" s="49"/>
      <c r="BF52" s="48"/>
      <c r="BG52" s="49"/>
      <c r="BH52" s="48"/>
      <c r="BI52" s="49"/>
      <c r="BJ52" s="48"/>
      <c r="BK52" s="49"/>
      <c r="BL52" s="48"/>
    </row>
    <row r="53" spans="1:64" ht="15">
      <c r="A53" s="64" t="s">
        <v>247</v>
      </c>
      <c r="B53" s="64" t="s">
        <v>324</v>
      </c>
      <c r="C53" s="65" t="s">
        <v>3279</v>
      </c>
      <c r="D53" s="66">
        <v>3</v>
      </c>
      <c r="E53" s="67" t="s">
        <v>132</v>
      </c>
      <c r="F53" s="68">
        <v>35</v>
      </c>
      <c r="G53" s="65"/>
      <c r="H53" s="69"/>
      <c r="I53" s="70"/>
      <c r="J53" s="70"/>
      <c r="K53" s="34" t="s">
        <v>65</v>
      </c>
      <c r="L53" s="77">
        <v>53</v>
      </c>
      <c r="M53" s="77"/>
      <c r="N53" s="72"/>
      <c r="O53" s="79" t="s">
        <v>361</v>
      </c>
      <c r="P53" s="81">
        <v>43629.03193287037</v>
      </c>
      <c r="Q53" s="79" t="s">
        <v>383</v>
      </c>
      <c r="R53" s="79"/>
      <c r="S53" s="79"/>
      <c r="T53" s="79" t="s">
        <v>574</v>
      </c>
      <c r="U53" s="83" t="s">
        <v>648</v>
      </c>
      <c r="V53" s="83" t="s">
        <v>648</v>
      </c>
      <c r="W53" s="81">
        <v>43629.03193287037</v>
      </c>
      <c r="X53" s="83" t="s">
        <v>788</v>
      </c>
      <c r="Y53" s="79"/>
      <c r="Z53" s="79"/>
      <c r="AA53" s="85" t="s">
        <v>954</v>
      </c>
      <c r="AB53" s="79"/>
      <c r="AC53" s="79" t="b">
        <v>0</v>
      </c>
      <c r="AD53" s="79">
        <v>1</v>
      </c>
      <c r="AE53" s="85" t="s">
        <v>1101</v>
      </c>
      <c r="AF53" s="79" t="b">
        <v>0</v>
      </c>
      <c r="AG53" s="79" t="s">
        <v>1105</v>
      </c>
      <c r="AH53" s="79"/>
      <c r="AI53" s="85" t="s">
        <v>1101</v>
      </c>
      <c r="AJ53" s="79" t="b">
        <v>0</v>
      </c>
      <c r="AK53" s="79">
        <v>0</v>
      </c>
      <c r="AL53" s="85" t="s">
        <v>1101</v>
      </c>
      <c r="AM53" s="79" t="s">
        <v>1115</v>
      </c>
      <c r="AN53" s="79" t="b">
        <v>0</v>
      </c>
      <c r="AO53" s="85" t="s">
        <v>954</v>
      </c>
      <c r="AP53" s="79" t="s">
        <v>176</v>
      </c>
      <c r="AQ53" s="79">
        <v>0</v>
      </c>
      <c r="AR53" s="79">
        <v>0</v>
      </c>
      <c r="AS53" s="79"/>
      <c r="AT53" s="79"/>
      <c r="AU53" s="79"/>
      <c r="AV53" s="79"/>
      <c r="AW53" s="79"/>
      <c r="AX53" s="79"/>
      <c r="AY53" s="79"/>
      <c r="AZ53" s="79"/>
      <c r="BA53">
        <v>1</v>
      </c>
      <c r="BB53" s="78" t="str">
        <f>REPLACE(INDEX(GroupVertices[Group],MATCH(Edges[[#This Row],[Vertex 1]],GroupVertices[Vertex],0)),1,1,"")</f>
        <v>9</v>
      </c>
      <c r="BC53" s="78" t="str">
        <f>REPLACE(INDEX(GroupVertices[Group],MATCH(Edges[[#This Row],[Vertex 2]],GroupVertices[Vertex],0)),1,1,"")</f>
        <v>9</v>
      </c>
      <c r="BD53" s="48">
        <v>1</v>
      </c>
      <c r="BE53" s="49">
        <v>2.4390243902439024</v>
      </c>
      <c r="BF53" s="48">
        <v>0</v>
      </c>
      <c r="BG53" s="49">
        <v>0</v>
      </c>
      <c r="BH53" s="48">
        <v>0</v>
      </c>
      <c r="BI53" s="49">
        <v>0</v>
      </c>
      <c r="BJ53" s="48">
        <v>40</v>
      </c>
      <c r="BK53" s="49">
        <v>97.5609756097561</v>
      </c>
      <c r="BL53" s="48">
        <v>41</v>
      </c>
    </row>
    <row r="54" spans="1:64" ht="15">
      <c r="A54" s="64" t="s">
        <v>248</v>
      </c>
      <c r="B54" s="64" t="s">
        <v>248</v>
      </c>
      <c r="C54" s="65" t="s">
        <v>3279</v>
      </c>
      <c r="D54" s="66">
        <v>3</v>
      </c>
      <c r="E54" s="67" t="s">
        <v>132</v>
      </c>
      <c r="F54" s="68">
        <v>35</v>
      </c>
      <c r="G54" s="65"/>
      <c r="H54" s="69"/>
      <c r="I54" s="70"/>
      <c r="J54" s="70"/>
      <c r="K54" s="34" t="s">
        <v>65</v>
      </c>
      <c r="L54" s="77">
        <v>54</v>
      </c>
      <c r="M54" s="77"/>
      <c r="N54" s="72"/>
      <c r="O54" s="79" t="s">
        <v>176</v>
      </c>
      <c r="P54" s="81">
        <v>43625.791666666664</v>
      </c>
      <c r="Q54" s="79" t="s">
        <v>384</v>
      </c>
      <c r="R54" s="83" t="s">
        <v>477</v>
      </c>
      <c r="S54" s="79" t="s">
        <v>526</v>
      </c>
      <c r="T54" s="79" t="s">
        <v>560</v>
      </c>
      <c r="U54" s="79"/>
      <c r="V54" s="83" t="s">
        <v>704</v>
      </c>
      <c r="W54" s="81">
        <v>43625.791666666664</v>
      </c>
      <c r="X54" s="83" t="s">
        <v>789</v>
      </c>
      <c r="Y54" s="79"/>
      <c r="Z54" s="79"/>
      <c r="AA54" s="85" t="s">
        <v>955</v>
      </c>
      <c r="AB54" s="79"/>
      <c r="AC54" s="79" t="b">
        <v>0</v>
      </c>
      <c r="AD54" s="79">
        <v>11</v>
      </c>
      <c r="AE54" s="85" t="s">
        <v>1101</v>
      </c>
      <c r="AF54" s="79" t="b">
        <v>0</v>
      </c>
      <c r="AG54" s="79" t="s">
        <v>1105</v>
      </c>
      <c r="AH54" s="79"/>
      <c r="AI54" s="85" t="s">
        <v>1101</v>
      </c>
      <c r="AJ54" s="79" t="b">
        <v>0</v>
      </c>
      <c r="AK54" s="79">
        <v>2</v>
      </c>
      <c r="AL54" s="85" t="s">
        <v>1101</v>
      </c>
      <c r="AM54" s="79" t="s">
        <v>1122</v>
      </c>
      <c r="AN54" s="79" t="b">
        <v>0</v>
      </c>
      <c r="AO54" s="85" t="s">
        <v>955</v>
      </c>
      <c r="AP54" s="79" t="s">
        <v>1131</v>
      </c>
      <c r="AQ54" s="79">
        <v>0</v>
      </c>
      <c r="AR54" s="79">
        <v>0</v>
      </c>
      <c r="AS54" s="79"/>
      <c r="AT54" s="79"/>
      <c r="AU54" s="79"/>
      <c r="AV54" s="79"/>
      <c r="AW54" s="79"/>
      <c r="AX54" s="79"/>
      <c r="AY54" s="79"/>
      <c r="AZ54" s="79"/>
      <c r="BA54">
        <v>1</v>
      </c>
      <c r="BB54" s="78" t="str">
        <f>REPLACE(INDEX(GroupVertices[Group],MATCH(Edges[[#This Row],[Vertex 1]],GroupVertices[Vertex],0)),1,1,"")</f>
        <v>24</v>
      </c>
      <c r="BC54" s="78" t="str">
        <f>REPLACE(INDEX(GroupVertices[Group],MATCH(Edges[[#This Row],[Vertex 2]],GroupVertices[Vertex],0)),1,1,"")</f>
        <v>24</v>
      </c>
      <c r="BD54" s="48">
        <v>0</v>
      </c>
      <c r="BE54" s="49">
        <v>0</v>
      </c>
      <c r="BF54" s="48">
        <v>0</v>
      </c>
      <c r="BG54" s="49">
        <v>0</v>
      </c>
      <c r="BH54" s="48">
        <v>0</v>
      </c>
      <c r="BI54" s="49">
        <v>0</v>
      </c>
      <c r="BJ54" s="48">
        <v>15</v>
      </c>
      <c r="BK54" s="49">
        <v>100</v>
      </c>
      <c r="BL54" s="48">
        <v>15</v>
      </c>
    </row>
    <row r="55" spans="1:64" ht="15">
      <c r="A55" s="64" t="s">
        <v>249</v>
      </c>
      <c r="B55" s="64" t="s">
        <v>248</v>
      </c>
      <c r="C55" s="65" t="s">
        <v>3279</v>
      </c>
      <c r="D55" s="66">
        <v>3</v>
      </c>
      <c r="E55" s="67" t="s">
        <v>132</v>
      </c>
      <c r="F55" s="68">
        <v>35</v>
      </c>
      <c r="G55" s="65"/>
      <c r="H55" s="69"/>
      <c r="I55" s="70"/>
      <c r="J55" s="70"/>
      <c r="K55" s="34" t="s">
        <v>65</v>
      </c>
      <c r="L55" s="77">
        <v>55</v>
      </c>
      <c r="M55" s="77"/>
      <c r="N55" s="72"/>
      <c r="O55" s="79" t="s">
        <v>361</v>
      </c>
      <c r="P55" s="81">
        <v>43629.19688657407</v>
      </c>
      <c r="Q55" s="79" t="s">
        <v>385</v>
      </c>
      <c r="R55" s="83" t="s">
        <v>477</v>
      </c>
      <c r="S55" s="79" t="s">
        <v>526</v>
      </c>
      <c r="T55" s="79" t="s">
        <v>575</v>
      </c>
      <c r="U55" s="79"/>
      <c r="V55" s="83" t="s">
        <v>705</v>
      </c>
      <c r="W55" s="81">
        <v>43629.19688657407</v>
      </c>
      <c r="X55" s="83" t="s">
        <v>790</v>
      </c>
      <c r="Y55" s="79"/>
      <c r="Z55" s="79"/>
      <c r="AA55" s="85" t="s">
        <v>956</v>
      </c>
      <c r="AB55" s="79"/>
      <c r="AC55" s="79" t="b">
        <v>0</v>
      </c>
      <c r="AD55" s="79">
        <v>0</v>
      </c>
      <c r="AE55" s="85" t="s">
        <v>1101</v>
      </c>
      <c r="AF55" s="79" t="b">
        <v>0</v>
      </c>
      <c r="AG55" s="79" t="s">
        <v>1105</v>
      </c>
      <c r="AH55" s="79"/>
      <c r="AI55" s="85" t="s">
        <v>1101</v>
      </c>
      <c r="AJ55" s="79" t="b">
        <v>0</v>
      </c>
      <c r="AK55" s="79">
        <v>2</v>
      </c>
      <c r="AL55" s="85" t="s">
        <v>955</v>
      </c>
      <c r="AM55" s="79" t="s">
        <v>1115</v>
      </c>
      <c r="AN55" s="79" t="b">
        <v>0</v>
      </c>
      <c r="AO55" s="85" t="s">
        <v>955</v>
      </c>
      <c r="AP55" s="79" t="s">
        <v>176</v>
      </c>
      <c r="AQ55" s="79">
        <v>0</v>
      </c>
      <c r="AR55" s="79">
        <v>0</v>
      </c>
      <c r="AS55" s="79"/>
      <c r="AT55" s="79"/>
      <c r="AU55" s="79"/>
      <c r="AV55" s="79"/>
      <c r="AW55" s="79"/>
      <c r="AX55" s="79"/>
      <c r="AY55" s="79"/>
      <c r="AZ55" s="79"/>
      <c r="BA55">
        <v>1</v>
      </c>
      <c r="BB55" s="78" t="str">
        <f>REPLACE(INDEX(GroupVertices[Group],MATCH(Edges[[#This Row],[Vertex 1]],GroupVertices[Vertex],0)),1,1,"")</f>
        <v>24</v>
      </c>
      <c r="BC55" s="78" t="str">
        <f>REPLACE(INDEX(GroupVertices[Group],MATCH(Edges[[#This Row],[Vertex 2]],GroupVertices[Vertex],0)),1,1,"")</f>
        <v>24</v>
      </c>
      <c r="BD55" s="48">
        <v>0</v>
      </c>
      <c r="BE55" s="49">
        <v>0</v>
      </c>
      <c r="BF55" s="48">
        <v>0</v>
      </c>
      <c r="BG55" s="49">
        <v>0</v>
      </c>
      <c r="BH55" s="48">
        <v>0</v>
      </c>
      <c r="BI55" s="49">
        <v>0</v>
      </c>
      <c r="BJ55" s="48">
        <v>16</v>
      </c>
      <c r="BK55" s="49">
        <v>100</v>
      </c>
      <c r="BL55" s="48">
        <v>16</v>
      </c>
    </row>
    <row r="56" spans="1:64" ht="15">
      <c r="A56" s="64" t="s">
        <v>250</v>
      </c>
      <c r="B56" s="64" t="s">
        <v>260</v>
      </c>
      <c r="C56" s="65" t="s">
        <v>3279</v>
      </c>
      <c r="D56" s="66">
        <v>3</v>
      </c>
      <c r="E56" s="67" t="s">
        <v>132</v>
      </c>
      <c r="F56" s="68">
        <v>35</v>
      </c>
      <c r="G56" s="65"/>
      <c r="H56" s="69"/>
      <c r="I56" s="70"/>
      <c r="J56" s="70"/>
      <c r="K56" s="34" t="s">
        <v>65</v>
      </c>
      <c r="L56" s="77">
        <v>56</v>
      </c>
      <c r="M56" s="77"/>
      <c r="N56" s="72"/>
      <c r="O56" s="79" t="s">
        <v>361</v>
      </c>
      <c r="P56" s="81">
        <v>43629.95767361111</v>
      </c>
      <c r="Q56" s="79" t="s">
        <v>386</v>
      </c>
      <c r="R56" s="79"/>
      <c r="S56" s="79"/>
      <c r="T56" s="79" t="s">
        <v>576</v>
      </c>
      <c r="U56" s="79"/>
      <c r="V56" s="83" t="s">
        <v>706</v>
      </c>
      <c r="W56" s="81">
        <v>43629.95767361111</v>
      </c>
      <c r="X56" s="83" t="s">
        <v>791</v>
      </c>
      <c r="Y56" s="79"/>
      <c r="Z56" s="79"/>
      <c r="AA56" s="85" t="s">
        <v>957</v>
      </c>
      <c r="AB56" s="79"/>
      <c r="AC56" s="79" t="b">
        <v>0</v>
      </c>
      <c r="AD56" s="79">
        <v>0</v>
      </c>
      <c r="AE56" s="85" t="s">
        <v>1101</v>
      </c>
      <c r="AF56" s="79" t="b">
        <v>1</v>
      </c>
      <c r="AG56" s="79" t="s">
        <v>1107</v>
      </c>
      <c r="AH56" s="79"/>
      <c r="AI56" s="85" t="s">
        <v>1109</v>
      </c>
      <c r="AJ56" s="79" t="b">
        <v>0</v>
      </c>
      <c r="AK56" s="79">
        <v>4</v>
      </c>
      <c r="AL56" s="85" t="s">
        <v>971</v>
      </c>
      <c r="AM56" s="79" t="s">
        <v>1114</v>
      </c>
      <c r="AN56" s="79" t="b">
        <v>0</v>
      </c>
      <c r="AO56" s="85" t="s">
        <v>971</v>
      </c>
      <c r="AP56" s="79" t="s">
        <v>176</v>
      </c>
      <c r="AQ56" s="79">
        <v>0</v>
      </c>
      <c r="AR56" s="79">
        <v>0</v>
      </c>
      <c r="AS56" s="79"/>
      <c r="AT56" s="79"/>
      <c r="AU56" s="79"/>
      <c r="AV56" s="79"/>
      <c r="AW56" s="79"/>
      <c r="AX56" s="79"/>
      <c r="AY56" s="79"/>
      <c r="AZ56" s="79"/>
      <c r="BA56">
        <v>1</v>
      </c>
      <c r="BB56" s="78" t="str">
        <f>REPLACE(INDEX(GroupVertices[Group],MATCH(Edges[[#This Row],[Vertex 1]],GroupVertices[Vertex],0)),1,1,"")</f>
        <v>4</v>
      </c>
      <c r="BC56" s="78" t="str">
        <f>REPLACE(INDEX(GroupVertices[Group],MATCH(Edges[[#This Row],[Vertex 2]],GroupVertices[Vertex],0)),1,1,"")</f>
        <v>4</v>
      </c>
      <c r="BD56" s="48">
        <v>0</v>
      </c>
      <c r="BE56" s="49">
        <v>0</v>
      </c>
      <c r="BF56" s="48">
        <v>0</v>
      </c>
      <c r="BG56" s="49">
        <v>0</v>
      </c>
      <c r="BH56" s="48">
        <v>0</v>
      </c>
      <c r="BI56" s="49">
        <v>0</v>
      </c>
      <c r="BJ56" s="48">
        <v>11</v>
      </c>
      <c r="BK56" s="49">
        <v>100</v>
      </c>
      <c r="BL56" s="48">
        <v>11</v>
      </c>
    </row>
    <row r="57" spans="1:64" ht="15">
      <c r="A57" s="64" t="s">
        <v>251</v>
      </c>
      <c r="B57" s="64" t="s">
        <v>260</v>
      </c>
      <c r="C57" s="65" t="s">
        <v>3279</v>
      </c>
      <c r="D57" s="66">
        <v>3</v>
      </c>
      <c r="E57" s="67" t="s">
        <v>132</v>
      </c>
      <c r="F57" s="68">
        <v>35</v>
      </c>
      <c r="G57" s="65"/>
      <c r="H57" s="69"/>
      <c r="I57" s="70"/>
      <c r="J57" s="70"/>
      <c r="K57" s="34" t="s">
        <v>65</v>
      </c>
      <c r="L57" s="77">
        <v>57</v>
      </c>
      <c r="M57" s="77"/>
      <c r="N57" s="72"/>
      <c r="O57" s="79" t="s">
        <v>361</v>
      </c>
      <c r="P57" s="81">
        <v>43629.975648148145</v>
      </c>
      <c r="Q57" s="79" t="s">
        <v>386</v>
      </c>
      <c r="R57" s="79"/>
      <c r="S57" s="79"/>
      <c r="T57" s="79" t="s">
        <v>576</v>
      </c>
      <c r="U57" s="79"/>
      <c r="V57" s="83" t="s">
        <v>707</v>
      </c>
      <c r="W57" s="81">
        <v>43629.975648148145</v>
      </c>
      <c r="X57" s="83" t="s">
        <v>792</v>
      </c>
      <c r="Y57" s="79"/>
      <c r="Z57" s="79"/>
      <c r="AA57" s="85" t="s">
        <v>958</v>
      </c>
      <c r="AB57" s="79"/>
      <c r="AC57" s="79" t="b">
        <v>0</v>
      </c>
      <c r="AD57" s="79">
        <v>0</v>
      </c>
      <c r="AE57" s="85" t="s">
        <v>1101</v>
      </c>
      <c r="AF57" s="79" t="b">
        <v>1</v>
      </c>
      <c r="AG57" s="79" t="s">
        <v>1107</v>
      </c>
      <c r="AH57" s="79"/>
      <c r="AI57" s="85" t="s">
        <v>1109</v>
      </c>
      <c r="AJ57" s="79" t="b">
        <v>0</v>
      </c>
      <c r="AK57" s="79">
        <v>4</v>
      </c>
      <c r="AL57" s="85" t="s">
        <v>971</v>
      </c>
      <c r="AM57" s="79" t="s">
        <v>1116</v>
      </c>
      <c r="AN57" s="79" t="b">
        <v>0</v>
      </c>
      <c r="AO57" s="85" t="s">
        <v>971</v>
      </c>
      <c r="AP57" s="79" t="s">
        <v>176</v>
      </c>
      <c r="AQ57" s="79">
        <v>0</v>
      </c>
      <c r="AR57" s="79">
        <v>0</v>
      </c>
      <c r="AS57" s="79"/>
      <c r="AT57" s="79"/>
      <c r="AU57" s="79"/>
      <c r="AV57" s="79"/>
      <c r="AW57" s="79"/>
      <c r="AX57" s="79"/>
      <c r="AY57" s="79"/>
      <c r="AZ57" s="79"/>
      <c r="BA57">
        <v>1</v>
      </c>
      <c r="BB57" s="78" t="str">
        <f>REPLACE(INDEX(GroupVertices[Group],MATCH(Edges[[#This Row],[Vertex 1]],GroupVertices[Vertex],0)),1,1,"")</f>
        <v>4</v>
      </c>
      <c r="BC57" s="78" t="str">
        <f>REPLACE(INDEX(GroupVertices[Group],MATCH(Edges[[#This Row],[Vertex 2]],GroupVertices[Vertex],0)),1,1,"")</f>
        <v>4</v>
      </c>
      <c r="BD57" s="48">
        <v>0</v>
      </c>
      <c r="BE57" s="49">
        <v>0</v>
      </c>
      <c r="BF57" s="48">
        <v>0</v>
      </c>
      <c r="BG57" s="49">
        <v>0</v>
      </c>
      <c r="BH57" s="48">
        <v>0</v>
      </c>
      <c r="BI57" s="49">
        <v>0</v>
      </c>
      <c r="BJ57" s="48">
        <v>11</v>
      </c>
      <c r="BK57" s="49">
        <v>100</v>
      </c>
      <c r="BL57" s="48">
        <v>11</v>
      </c>
    </row>
    <row r="58" spans="1:64" ht="15">
      <c r="A58" s="64" t="s">
        <v>252</v>
      </c>
      <c r="B58" s="64" t="s">
        <v>260</v>
      </c>
      <c r="C58" s="65" t="s">
        <v>3279</v>
      </c>
      <c r="D58" s="66">
        <v>3</v>
      </c>
      <c r="E58" s="67" t="s">
        <v>132</v>
      </c>
      <c r="F58" s="68">
        <v>35</v>
      </c>
      <c r="G58" s="65"/>
      <c r="H58" s="69"/>
      <c r="I58" s="70"/>
      <c r="J58" s="70"/>
      <c r="K58" s="34" t="s">
        <v>65</v>
      </c>
      <c r="L58" s="77">
        <v>58</v>
      </c>
      <c r="M58" s="77"/>
      <c r="N58" s="72"/>
      <c r="O58" s="79" t="s">
        <v>361</v>
      </c>
      <c r="P58" s="81">
        <v>43630.44152777778</v>
      </c>
      <c r="Q58" s="79" t="s">
        <v>386</v>
      </c>
      <c r="R58" s="79"/>
      <c r="S58" s="79"/>
      <c r="T58" s="79" t="s">
        <v>576</v>
      </c>
      <c r="U58" s="79"/>
      <c r="V58" s="83" t="s">
        <v>708</v>
      </c>
      <c r="W58" s="81">
        <v>43630.44152777778</v>
      </c>
      <c r="X58" s="83" t="s">
        <v>793</v>
      </c>
      <c r="Y58" s="79"/>
      <c r="Z58" s="79"/>
      <c r="AA58" s="85" t="s">
        <v>959</v>
      </c>
      <c r="AB58" s="79"/>
      <c r="AC58" s="79" t="b">
        <v>0</v>
      </c>
      <c r="AD58" s="79">
        <v>0</v>
      </c>
      <c r="AE58" s="85" t="s">
        <v>1101</v>
      </c>
      <c r="AF58" s="79" t="b">
        <v>1</v>
      </c>
      <c r="AG58" s="79" t="s">
        <v>1107</v>
      </c>
      <c r="AH58" s="79"/>
      <c r="AI58" s="85" t="s">
        <v>1109</v>
      </c>
      <c r="AJ58" s="79" t="b">
        <v>0</v>
      </c>
      <c r="AK58" s="79">
        <v>4</v>
      </c>
      <c r="AL58" s="85" t="s">
        <v>971</v>
      </c>
      <c r="AM58" s="79" t="s">
        <v>1114</v>
      </c>
      <c r="AN58" s="79" t="b">
        <v>0</v>
      </c>
      <c r="AO58" s="85" t="s">
        <v>971</v>
      </c>
      <c r="AP58" s="79" t="s">
        <v>176</v>
      </c>
      <c r="AQ58" s="79">
        <v>0</v>
      </c>
      <c r="AR58" s="79">
        <v>0</v>
      </c>
      <c r="AS58" s="79"/>
      <c r="AT58" s="79"/>
      <c r="AU58" s="79"/>
      <c r="AV58" s="79"/>
      <c r="AW58" s="79"/>
      <c r="AX58" s="79"/>
      <c r="AY58" s="79"/>
      <c r="AZ58" s="79"/>
      <c r="BA58">
        <v>1</v>
      </c>
      <c r="BB58" s="78" t="str">
        <f>REPLACE(INDEX(GroupVertices[Group],MATCH(Edges[[#This Row],[Vertex 1]],GroupVertices[Vertex],0)),1,1,"")</f>
        <v>4</v>
      </c>
      <c r="BC58" s="78" t="str">
        <f>REPLACE(INDEX(GroupVertices[Group],MATCH(Edges[[#This Row],[Vertex 2]],GroupVertices[Vertex],0)),1,1,"")</f>
        <v>4</v>
      </c>
      <c r="BD58" s="48">
        <v>0</v>
      </c>
      <c r="BE58" s="49">
        <v>0</v>
      </c>
      <c r="BF58" s="48">
        <v>0</v>
      </c>
      <c r="BG58" s="49">
        <v>0</v>
      </c>
      <c r="BH58" s="48">
        <v>0</v>
      </c>
      <c r="BI58" s="49">
        <v>0</v>
      </c>
      <c r="BJ58" s="48">
        <v>11</v>
      </c>
      <c r="BK58" s="49">
        <v>100</v>
      </c>
      <c r="BL58" s="48">
        <v>11</v>
      </c>
    </row>
    <row r="59" spans="1:64" ht="15">
      <c r="A59" s="64" t="s">
        <v>253</v>
      </c>
      <c r="B59" s="64" t="s">
        <v>260</v>
      </c>
      <c r="C59" s="65" t="s">
        <v>3279</v>
      </c>
      <c r="D59" s="66">
        <v>3</v>
      </c>
      <c r="E59" s="67" t="s">
        <v>132</v>
      </c>
      <c r="F59" s="68">
        <v>35</v>
      </c>
      <c r="G59" s="65"/>
      <c r="H59" s="69"/>
      <c r="I59" s="70"/>
      <c r="J59" s="70"/>
      <c r="K59" s="34" t="s">
        <v>65</v>
      </c>
      <c r="L59" s="77">
        <v>59</v>
      </c>
      <c r="M59" s="77"/>
      <c r="N59" s="72"/>
      <c r="O59" s="79" t="s">
        <v>361</v>
      </c>
      <c r="P59" s="81">
        <v>43630.66577546296</v>
      </c>
      <c r="Q59" s="79" t="s">
        <v>386</v>
      </c>
      <c r="R59" s="79"/>
      <c r="S59" s="79"/>
      <c r="T59" s="79" t="s">
        <v>576</v>
      </c>
      <c r="U59" s="79"/>
      <c r="V59" s="83" t="s">
        <v>709</v>
      </c>
      <c r="W59" s="81">
        <v>43630.66577546296</v>
      </c>
      <c r="X59" s="83" t="s">
        <v>794</v>
      </c>
      <c r="Y59" s="79"/>
      <c r="Z59" s="79"/>
      <c r="AA59" s="85" t="s">
        <v>960</v>
      </c>
      <c r="AB59" s="79"/>
      <c r="AC59" s="79" t="b">
        <v>0</v>
      </c>
      <c r="AD59" s="79">
        <v>0</v>
      </c>
      <c r="AE59" s="85" t="s">
        <v>1101</v>
      </c>
      <c r="AF59" s="79" t="b">
        <v>1</v>
      </c>
      <c r="AG59" s="79" t="s">
        <v>1107</v>
      </c>
      <c r="AH59" s="79"/>
      <c r="AI59" s="85" t="s">
        <v>1109</v>
      </c>
      <c r="AJ59" s="79" t="b">
        <v>0</v>
      </c>
      <c r="AK59" s="79">
        <v>4</v>
      </c>
      <c r="AL59" s="85" t="s">
        <v>971</v>
      </c>
      <c r="AM59" s="79" t="s">
        <v>1117</v>
      </c>
      <c r="AN59" s="79" t="b">
        <v>0</v>
      </c>
      <c r="AO59" s="85" t="s">
        <v>971</v>
      </c>
      <c r="AP59" s="79" t="s">
        <v>176</v>
      </c>
      <c r="AQ59" s="79">
        <v>0</v>
      </c>
      <c r="AR59" s="79">
        <v>0</v>
      </c>
      <c r="AS59" s="79"/>
      <c r="AT59" s="79"/>
      <c r="AU59" s="79"/>
      <c r="AV59" s="79"/>
      <c r="AW59" s="79"/>
      <c r="AX59" s="79"/>
      <c r="AY59" s="79"/>
      <c r="AZ59" s="79"/>
      <c r="BA59">
        <v>1</v>
      </c>
      <c r="BB59" s="78" t="str">
        <f>REPLACE(INDEX(GroupVertices[Group],MATCH(Edges[[#This Row],[Vertex 1]],GroupVertices[Vertex],0)),1,1,"")</f>
        <v>4</v>
      </c>
      <c r="BC59" s="78" t="str">
        <f>REPLACE(INDEX(GroupVertices[Group],MATCH(Edges[[#This Row],[Vertex 2]],GroupVertices[Vertex],0)),1,1,"")</f>
        <v>4</v>
      </c>
      <c r="BD59" s="48">
        <v>0</v>
      </c>
      <c r="BE59" s="49">
        <v>0</v>
      </c>
      <c r="BF59" s="48">
        <v>0</v>
      </c>
      <c r="BG59" s="49">
        <v>0</v>
      </c>
      <c r="BH59" s="48">
        <v>0</v>
      </c>
      <c r="BI59" s="49">
        <v>0</v>
      </c>
      <c r="BJ59" s="48">
        <v>11</v>
      </c>
      <c r="BK59" s="49">
        <v>100</v>
      </c>
      <c r="BL59" s="48">
        <v>11</v>
      </c>
    </row>
    <row r="60" spans="1:64" ht="15">
      <c r="A60" s="64" t="s">
        <v>254</v>
      </c>
      <c r="B60" s="64" t="s">
        <v>254</v>
      </c>
      <c r="C60" s="65" t="s">
        <v>3279</v>
      </c>
      <c r="D60" s="66">
        <v>3</v>
      </c>
      <c r="E60" s="67" t="s">
        <v>132</v>
      </c>
      <c r="F60" s="68">
        <v>35</v>
      </c>
      <c r="G60" s="65"/>
      <c r="H60" s="69"/>
      <c r="I60" s="70"/>
      <c r="J60" s="70"/>
      <c r="K60" s="34" t="s">
        <v>65</v>
      </c>
      <c r="L60" s="77">
        <v>60</v>
      </c>
      <c r="M60" s="77"/>
      <c r="N60" s="72"/>
      <c r="O60" s="79" t="s">
        <v>176</v>
      </c>
      <c r="P60" s="81">
        <v>43630.55747685185</v>
      </c>
      <c r="Q60" s="79" t="s">
        <v>387</v>
      </c>
      <c r="R60" s="83" t="s">
        <v>484</v>
      </c>
      <c r="S60" s="79" t="s">
        <v>533</v>
      </c>
      <c r="T60" s="79" t="s">
        <v>577</v>
      </c>
      <c r="U60" s="79"/>
      <c r="V60" s="83" t="s">
        <v>710</v>
      </c>
      <c r="W60" s="81">
        <v>43630.55747685185</v>
      </c>
      <c r="X60" s="83" t="s">
        <v>795</v>
      </c>
      <c r="Y60" s="79"/>
      <c r="Z60" s="79"/>
      <c r="AA60" s="85" t="s">
        <v>961</v>
      </c>
      <c r="AB60" s="79"/>
      <c r="AC60" s="79" t="b">
        <v>0</v>
      </c>
      <c r="AD60" s="79">
        <v>2</v>
      </c>
      <c r="AE60" s="85" t="s">
        <v>1101</v>
      </c>
      <c r="AF60" s="79" t="b">
        <v>0</v>
      </c>
      <c r="AG60" s="79" t="s">
        <v>1105</v>
      </c>
      <c r="AH60" s="79"/>
      <c r="AI60" s="85" t="s">
        <v>1101</v>
      </c>
      <c r="AJ60" s="79" t="b">
        <v>0</v>
      </c>
      <c r="AK60" s="79">
        <v>1</v>
      </c>
      <c r="AL60" s="85" t="s">
        <v>1101</v>
      </c>
      <c r="AM60" s="79" t="s">
        <v>1123</v>
      </c>
      <c r="AN60" s="79" t="b">
        <v>0</v>
      </c>
      <c r="AO60" s="85" t="s">
        <v>961</v>
      </c>
      <c r="AP60" s="79" t="s">
        <v>176</v>
      </c>
      <c r="AQ60" s="79">
        <v>0</v>
      </c>
      <c r="AR60" s="79">
        <v>0</v>
      </c>
      <c r="AS60" s="79"/>
      <c r="AT60" s="79"/>
      <c r="AU60" s="79"/>
      <c r="AV60" s="79"/>
      <c r="AW60" s="79"/>
      <c r="AX60" s="79"/>
      <c r="AY60" s="79"/>
      <c r="AZ60" s="79"/>
      <c r="BA60">
        <v>1</v>
      </c>
      <c r="BB60" s="78" t="str">
        <f>REPLACE(INDEX(GroupVertices[Group],MATCH(Edges[[#This Row],[Vertex 1]],GroupVertices[Vertex],0)),1,1,"")</f>
        <v>23</v>
      </c>
      <c r="BC60" s="78" t="str">
        <f>REPLACE(INDEX(GroupVertices[Group],MATCH(Edges[[#This Row],[Vertex 2]],GroupVertices[Vertex],0)),1,1,"")</f>
        <v>23</v>
      </c>
      <c r="BD60" s="48">
        <v>1</v>
      </c>
      <c r="BE60" s="49">
        <v>2.7777777777777777</v>
      </c>
      <c r="BF60" s="48">
        <v>0</v>
      </c>
      <c r="BG60" s="49">
        <v>0</v>
      </c>
      <c r="BH60" s="48">
        <v>0</v>
      </c>
      <c r="BI60" s="49">
        <v>0</v>
      </c>
      <c r="BJ60" s="48">
        <v>35</v>
      </c>
      <c r="BK60" s="49">
        <v>97.22222222222223</v>
      </c>
      <c r="BL60" s="48">
        <v>36</v>
      </c>
    </row>
    <row r="61" spans="1:64" ht="15">
      <c r="A61" s="64" t="s">
        <v>255</v>
      </c>
      <c r="B61" s="64" t="s">
        <v>254</v>
      </c>
      <c r="C61" s="65" t="s">
        <v>3279</v>
      </c>
      <c r="D61" s="66">
        <v>3</v>
      </c>
      <c r="E61" s="67" t="s">
        <v>132</v>
      </c>
      <c r="F61" s="68">
        <v>35</v>
      </c>
      <c r="G61" s="65"/>
      <c r="H61" s="69"/>
      <c r="I61" s="70"/>
      <c r="J61" s="70"/>
      <c r="K61" s="34" t="s">
        <v>65</v>
      </c>
      <c r="L61" s="77">
        <v>61</v>
      </c>
      <c r="M61" s="77"/>
      <c r="N61" s="72"/>
      <c r="O61" s="79" t="s">
        <v>361</v>
      </c>
      <c r="P61" s="81">
        <v>43630.671944444446</v>
      </c>
      <c r="Q61" s="79" t="s">
        <v>388</v>
      </c>
      <c r="R61" s="79"/>
      <c r="S61" s="79"/>
      <c r="T61" s="79"/>
      <c r="U61" s="79"/>
      <c r="V61" s="83" t="s">
        <v>711</v>
      </c>
      <c r="W61" s="81">
        <v>43630.671944444446</v>
      </c>
      <c r="X61" s="83" t="s">
        <v>796</v>
      </c>
      <c r="Y61" s="79"/>
      <c r="Z61" s="79"/>
      <c r="AA61" s="85" t="s">
        <v>962</v>
      </c>
      <c r="AB61" s="79"/>
      <c r="AC61" s="79" t="b">
        <v>0</v>
      </c>
      <c r="AD61" s="79">
        <v>0</v>
      </c>
      <c r="AE61" s="85" t="s">
        <v>1101</v>
      </c>
      <c r="AF61" s="79" t="b">
        <v>0</v>
      </c>
      <c r="AG61" s="79" t="s">
        <v>1105</v>
      </c>
      <c r="AH61" s="79"/>
      <c r="AI61" s="85" t="s">
        <v>1101</v>
      </c>
      <c r="AJ61" s="79" t="b">
        <v>0</v>
      </c>
      <c r="AK61" s="79">
        <v>1</v>
      </c>
      <c r="AL61" s="85" t="s">
        <v>961</v>
      </c>
      <c r="AM61" s="79" t="s">
        <v>1115</v>
      </c>
      <c r="AN61" s="79" t="b">
        <v>0</v>
      </c>
      <c r="AO61" s="85" t="s">
        <v>961</v>
      </c>
      <c r="AP61" s="79" t="s">
        <v>176</v>
      </c>
      <c r="AQ61" s="79">
        <v>0</v>
      </c>
      <c r="AR61" s="79">
        <v>0</v>
      </c>
      <c r="AS61" s="79"/>
      <c r="AT61" s="79"/>
      <c r="AU61" s="79"/>
      <c r="AV61" s="79"/>
      <c r="AW61" s="79"/>
      <c r="AX61" s="79"/>
      <c r="AY61" s="79"/>
      <c r="AZ61" s="79"/>
      <c r="BA61">
        <v>1</v>
      </c>
      <c r="BB61" s="78" t="str">
        <f>REPLACE(INDEX(GroupVertices[Group],MATCH(Edges[[#This Row],[Vertex 1]],GroupVertices[Vertex],0)),1,1,"")</f>
        <v>23</v>
      </c>
      <c r="BC61" s="78" t="str">
        <f>REPLACE(INDEX(GroupVertices[Group],MATCH(Edges[[#This Row],[Vertex 2]],GroupVertices[Vertex],0)),1,1,"")</f>
        <v>23</v>
      </c>
      <c r="BD61" s="48">
        <v>1</v>
      </c>
      <c r="BE61" s="49">
        <v>4.3478260869565215</v>
      </c>
      <c r="BF61" s="48">
        <v>0</v>
      </c>
      <c r="BG61" s="49">
        <v>0</v>
      </c>
      <c r="BH61" s="48">
        <v>0</v>
      </c>
      <c r="BI61" s="49">
        <v>0</v>
      </c>
      <c r="BJ61" s="48">
        <v>22</v>
      </c>
      <c r="BK61" s="49">
        <v>95.65217391304348</v>
      </c>
      <c r="BL61" s="48">
        <v>23</v>
      </c>
    </row>
    <row r="62" spans="1:64" ht="15">
      <c r="A62" s="64" t="s">
        <v>256</v>
      </c>
      <c r="B62" s="64" t="s">
        <v>257</v>
      </c>
      <c r="C62" s="65" t="s">
        <v>3279</v>
      </c>
      <c r="D62" s="66">
        <v>3</v>
      </c>
      <c r="E62" s="67" t="s">
        <v>132</v>
      </c>
      <c r="F62" s="68">
        <v>35</v>
      </c>
      <c r="G62" s="65"/>
      <c r="H62" s="69"/>
      <c r="I62" s="70"/>
      <c r="J62" s="70"/>
      <c r="K62" s="34" t="s">
        <v>65</v>
      </c>
      <c r="L62" s="77">
        <v>62</v>
      </c>
      <c r="M62" s="77"/>
      <c r="N62" s="72"/>
      <c r="O62" s="79" t="s">
        <v>361</v>
      </c>
      <c r="P62" s="81">
        <v>43631.26476851852</v>
      </c>
      <c r="Q62" s="79" t="s">
        <v>389</v>
      </c>
      <c r="R62" s="79"/>
      <c r="S62" s="79"/>
      <c r="T62" s="79" t="s">
        <v>578</v>
      </c>
      <c r="U62" s="79"/>
      <c r="V62" s="83" t="s">
        <v>712</v>
      </c>
      <c r="W62" s="81">
        <v>43631.26476851852</v>
      </c>
      <c r="X62" s="83" t="s">
        <v>797</v>
      </c>
      <c r="Y62" s="79"/>
      <c r="Z62" s="79"/>
      <c r="AA62" s="85" t="s">
        <v>963</v>
      </c>
      <c r="AB62" s="79"/>
      <c r="AC62" s="79" t="b">
        <v>0</v>
      </c>
      <c r="AD62" s="79">
        <v>0</v>
      </c>
      <c r="AE62" s="85" t="s">
        <v>1101</v>
      </c>
      <c r="AF62" s="79" t="b">
        <v>0</v>
      </c>
      <c r="AG62" s="79" t="s">
        <v>1105</v>
      </c>
      <c r="AH62" s="79"/>
      <c r="AI62" s="85" t="s">
        <v>1101</v>
      </c>
      <c r="AJ62" s="79" t="b">
        <v>0</v>
      </c>
      <c r="AK62" s="79">
        <v>2</v>
      </c>
      <c r="AL62" s="85" t="s">
        <v>965</v>
      </c>
      <c r="AM62" s="79" t="s">
        <v>1124</v>
      </c>
      <c r="AN62" s="79" t="b">
        <v>0</v>
      </c>
      <c r="AO62" s="85" t="s">
        <v>965</v>
      </c>
      <c r="AP62" s="79" t="s">
        <v>176</v>
      </c>
      <c r="AQ62" s="79">
        <v>0</v>
      </c>
      <c r="AR62" s="79">
        <v>0</v>
      </c>
      <c r="AS62" s="79"/>
      <c r="AT62" s="79"/>
      <c r="AU62" s="79"/>
      <c r="AV62" s="79"/>
      <c r="AW62" s="79"/>
      <c r="AX62" s="79"/>
      <c r="AY62" s="79"/>
      <c r="AZ62" s="79"/>
      <c r="BA62">
        <v>1</v>
      </c>
      <c r="BB62" s="78" t="str">
        <f>REPLACE(INDEX(GroupVertices[Group],MATCH(Edges[[#This Row],[Vertex 1]],GroupVertices[Vertex],0)),1,1,"")</f>
        <v>17</v>
      </c>
      <c r="BC62" s="78" t="str">
        <f>REPLACE(INDEX(GroupVertices[Group],MATCH(Edges[[#This Row],[Vertex 2]],GroupVertices[Vertex],0)),1,1,"")</f>
        <v>17</v>
      </c>
      <c r="BD62" s="48">
        <v>1</v>
      </c>
      <c r="BE62" s="49">
        <v>5</v>
      </c>
      <c r="BF62" s="48">
        <v>0</v>
      </c>
      <c r="BG62" s="49">
        <v>0</v>
      </c>
      <c r="BH62" s="48">
        <v>0</v>
      </c>
      <c r="BI62" s="49">
        <v>0</v>
      </c>
      <c r="BJ62" s="48">
        <v>19</v>
      </c>
      <c r="BK62" s="49">
        <v>95</v>
      </c>
      <c r="BL62" s="48">
        <v>20</v>
      </c>
    </row>
    <row r="63" spans="1:64" ht="15">
      <c r="A63" s="64" t="s">
        <v>257</v>
      </c>
      <c r="B63" s="64" t="s">
        <v>257</v>
      </c>
      <c r="C63" s="65" t="s">
        <v>3280</v>
      </c>
      <c r="D63" s="66">
        <v>4</v>
      </c>
      <c r="E63" s="67" t="s">
        <v>136</v>
      </c>
      <c r="F63" s="68">
        <v>31.714285714285715</v>
      </c>
      <c r="G63" s="65"/>
      <c r="H63" s="69"/>
      <c r="I63" s="70"/>
      <c r="J63" s="70"/>
      <c r="K63" s="34" t="s">
        <v>65</v>
      </c>
      <c r="L63" s="77">
        <v>63</v>
      </c>
      <c r="M63" s="77"/>
      <c r="N63" s="72"/>
      <c r="O63" s="79" t="s">
        <v>176</v>
      </c>
      <c r="P63" s="81">
        <v>43627.50393518519</v>
      </c>
      <c r="Q63" s="79" t="s">
        <v>390</v>
      </c>
      <c r="R63" s="83" t="s">
        <v>485</v>
      </c>
      <c r="S63" s="79" t="s">
        <v>534</v>
      </c>
      <c r="T63" s="79" t="s">
        <v>579</v>
      </c>
      <c r="U63" s="83" t="s">
        <v>649</v>
      </c>
      <c r="V63" s="83" t="s">
        <v>649</v>
      </c>
      <c r="W63" s="81">
        <v>43627.50393518519</v>
      </c>
      <c r="X63" s="83" t="s">
        <v>798</v>
      </c>
      <c r="Y63" s="79"/>
      <c r="Z63" s="79"/>
      <c r="AA63" s="85" t="s">
        <v>964</v>
      </c>
      <c r="AB63" s="79"/>
      <c r="AC63" s="79" t="b">
        <v>0</v>
      </c>
      <c r="AD63" s="79">
        <v>0</v>
      </c>
      <c r="AE63" s="85" t="s">
        <v>1101</v>
      </c>
      <c r="AF63" s="79" t="b">
        <v>0</v>
      </c>
      <c r="AG63" s="79" t="s">
        <v>1105</v>
      </c>
      <c r="AH63" s="79"/>
      <c r="AI63" s="85" t="s">
        <v>1101</v>
      </c>
      <c r="AJ63" s="79" t="b">
        <v>0</v>
      </c>
      <c r="AK63" s="79">
        <v>0</v>
      </c>
      <c r="AL63" s="85" t="s">
        <v>1101</v>
      </c>
      <c r="AM63" s="79" t="s">
        <v>1114</v>
      </c>
      <c r="AN63" s="79" t="b">
        <v>0</v>
      </c>
      <c r="AO63" s="85" t="s">
        <v>964</v>
      </c>
      <c r="AP63" s="79" t="s">
        <v>176</v>
      </c>
      <c r="AQ63" s="79">
        <v>0</v>
      </c>
      <c r="AR63" s="79">
        <v>0</v>
      </c>
      <c r="AS63" s="79"/>
      <c r="AT63" s="79"/>
      <c r="AU63" s="79"/>
      <c r="AV63" s="79"/>
      <c r="AW63" s="79"/>
      <c r="AX63" s="79"/>
      <c r="AY63" s="79"/>
      <c r="AZ63" s="79"/>
      <c r="BA63">
        <v>2</v>
      </c>
      <c r="BB63" s="78" t="str">
        <f>REPLACE(INDEX(GroupVertices[Group],MATCH(Edges[[#This Row],[Vertex 1]],GroupVertices[Vertex],0)),1,1,"")</f>
        <v>17</v>
      </c>
      <c r="BC63" s="78" t="str">
        <f>REPLACE(INDEX(GroupVertices[Group],MATCH(Edges[[#This Row],[Vertex 2]],GroupVertices[Vertex],0)),1,1,"")</f>
        <v>17</v>
      </c>
      <c r="BD63" s="48">
        <v>0</v>
      </c>
      <c r="BE63" s="49">
        <v>0</v>
      </c>
      <c r="BF63" s="48">
        <v>0</v>
      </c>
      <c r="BG63" s="49">
        <v>0</v>
      </c>
      <c r="BH63" s="48">
        <v>0</v>
      </c>
      <c r="BI63" s="49">
        <v>0</v>
      </c>
      <c r="BJ63" s="48">
        <v>30</v>
      </c>
      <c r="BK63" s="49">
        <v>100</v>
      </c>
      <c r="BL63" s="48">
        <v>30</v>
      </c>
    </row>
    <row r="64" spans="1:64" ht="15">
      <c r="A64" s="64" t="s">
        <v>257</v>
      </c>
      <c r="B64" s="64" t="s">
        <v>257</v>
      </c>
      <c r="C64" s="65" t="s">
        <v>3280</v>
      </c>
      <c r="D64" s="66">
        <v>4</v>
      </c>
      <c r="E64" s="67" t="s">
        <v>136</v>
      </c>
      <c r="F64" s="68">
        <v>31.714285714285715</v>
      </c>
      <c r="G64" s="65"/>
      <c r="H64" s="69"/>
      <c r="I64" s="70"/>
      <c r="J64" s="70"/>
      <c r="K64" s="34" t="s">
        <v>65</v>
      </c>
      <c r="L64" s="77">
        <v>64</v>
      </c>
      <c r="M64" s="77"/>
      <c r="N64" s="72"/>
      <c r="O64" s="79" t="s">
        <v>176</v>
      </c>
      <c r="P64" s="81">
        <v>43631.2565625</v>
      </c>
      <c r="Q64" s="79" t="s">
        <v>391</v>
      </c>
      <c r="R64" s="83" t="s">
        <v>485</v>
      </c>
      <c r="S64" s="79" t="s">
        <v>534</v>
      </c>
      <c r="T64" s="79" t="s">
        <v>580</v>
      </c>
      <c r="U64" s="83" t="s">
        <v>650</v>
      </c>
      <c r="V64" s="83" t="s">
        <v>650</v>
      </c>
      <c r="W64" s="81">
        <v>43631.2565625</v>
      </c>
      <c r="X64" s="83" t="s">
        <v>799</v>
      </c>
      <c r="Y64" s="79"/>
      <c r="Z64" s="79"/>
      <c r="AA64" s="85" t="s">
        <v>965</v>
      </c>
      <c r="AB64" s="79"/>
      <c r="AC64" s="79" t="b">
        <v>0</v>
      </c>
      <c r="AD64" s="79">
        <v>3</v>
      </c>
      <c r="AE64" s="85" t="s">
        <v>1101</v>
      </c>
      <c r="AF64" s="79" t="b">
        <v>0</v>
      </c>
      <c r="AG64" s="79" t="s">
        <v>1105</v>
      </c>
      <c r="AH64" s="79"/>
      <c r="AI64" s="85" t="s">
        <v>1101</v>
      </c>
      <c r="AJ64" s="79" t="b">
        <v>0</v>
      </c>
      <c r="AK64" s="79">
        <v>2</v>
      </c>
      <c r="AL64" s="85" t="s">
        <v>1101</v>
      </c>
      <c r="AM64" s="79" t="s">
        <v>1114</v>
      </c>
      <c r="AN64" s="79" t="b">
        <v>0</v>
      </c>
      <c r="AO64" s="85" t="s">
        <v>965</v>
      </c>
      <c r="AP64" s="79" t="s">
        <v>176</v>
      </c>
      <c r="AQ64" s="79">
        <v>0</v>
      </c>
      <c r="AR64" s="79">
        <v>0</v>
      </c>
      <c r="AS64" s="79"/>
      <c r="AT64" s="79"/>
      <c r="AU64" s="79"/>
      <c r="AV64" s="79"/>
      <c r="AW64" s="79"/>
      <c r="AX64" s="79"/>
      <c r="AY64" s="79"/>
      <c r="AZ64" s="79"/>
      <c r="BA64">
        <v>2</v>
      </c>
      <c r="BB64" s="78" t="str">
        <f>REPLACE(INDEX(GroupVertices[Group],MATCH(Edges[[#This Row],[Vertex 1]],GroupVertices[Vertex],0)),1,1,"")</f>
        <v>17</v>
      </c>
      <c r="BC64" s="78" t="str">
        <f>REPLACE(INDEX(GroupVertices[Group],MATCH(Edges[[#This Row],[Vertex 2]],GroupVertices[Vertex],0)),1,1,"")</f>
        <v>17</v>
      </c>
      <c r="BD64" s="48">
        <v>1</v>
      </c>
      <c r="BE64" s="49">
        <v>3.5714285714285716</v>
      </c>
      <c r="BF64" s="48">
        <v>0</v>
      </c>
      <c r="BG64" s="49">
        <v>0</v>
      </c>
      <c r="BH64" s="48">
        <v>0</v>
      </c>
      <c r="BI64" s="49">
        <v>0</v>
      </c>
      <c r="BJ64" s="48">
        <v>27</v>
      </c>
      <c r="BK64" s="49">
        <v>96.42857142857143</v>
      </c>
      <c r="BL64" s="48">
        <v>28</v>
      </c>
    </row>
    <row r="65" spans="1:64" ht="15">
      <c r="A65" s="64" t="s">
        <v>258</v>
      </c>
      <c r="B65" s="64" t="s">
        <v>257</v>
      </c>
      <c r="C65" s="65" t="s">
        <v>3279</v>
      </c>
      <c r="D65" s="66">
        <v>3</v>
      </c>
      <c r="E65" s="67" t="s">
        <v>132</v>
      </c>
      <c r="F65" s="68">
        <v>35</v>
      </c>
      <c r="G65" s="65"/>
      <c r="H65" s="69"/>
      <c r="I65" s="70"/>
      <c r="J65" s="70"/>
      <c r="K65" s="34" t="s">
        <v>65</v>
      </c>
      <c r="L65" s="77">
        <v>65</v>
      </c>
      <c r="M65" s="77"/>
      <c r="N65" s="72"/>
      <c r="O65" s="79" t="s">
        <v>361</v>
      </c>
      <c r="P65" s="81">
        <v>43631.436689814815</v>
      </c>
      <c r="Q65" s="79" t="s">
        <v>389</v>
      </c>
      <c r="R65" s="79"/>
      <c r="S65" s="79"/>
      <c r="T65" s="79" t="s">
        <v>578</v>
      </c>
      <c r="U65" s="79"/>
      <c r="V65" s="83" t="s">
        <v>713</v>
      </c>
      <c r="W65" s="81">
        <v>43631.436689814815</v>
      </c>
      <c r="X65" s="83" t="s">
        <v>800</v>
      </c>
      <c r="Y65" s="79"/>
      <c r="Z65" s="79"/>
      <c r="AA65" s="85" t="s">
        <v>966</v>
      </c>
      <c r="AB65" s="79"/>
      <c r="AC65" s="79" t="b">
        <v>0</v>
      </c>
      <c r="AD65" s="79">
        <v>0</v>
      </c>
      <c r="AE65" s="85" t="s">
        <v>1101</v>
      </c>
      <c r="AF65" s="79" t="b">
        <v>0</v>
      </c>
      <c r="AG65" s="79" t="s">
        <v>1105</v>
      </c>
      <c r="AH65" s="79"/>
      <c r="AI65" s="85" t="s">
        <v>1101</v>
      </c>
      <c r="AJ65" s="79" t="b">
        <v>0</v>
      </c>
      <c r="AK65" s="79">
        <v>2</v>
      </c>
      <c r="AL65" s="85" t="s">
        <v>965</v>
      </c>
      <c r="AM65" s="79" t="s">
        <v>1114</v>
      </c>
      <c r="AN65" s="79" t="b">
        <v>0</v>
      </c>
      <c r="AO65" s="85" t="s">
        <v>965</v>
      </c>
      <c r="AP65" s="79" t="s">
        <v>176</v>
      </c>
      <c r="AQ65" s="79">
        <v>0</v>
      </c>
      <c r="AR65" s="79">
        <v>0</v>
      </c>
      <c r="AS65" s="79"/>
      <c r="AT65" s="79"/>
      <c r="AU65" s="79"/>
      <c r="AV65" s="79"/>
      <c r="AW65" s="79"/>
      <c r="AX65" s="79"/>
      <c r="AY65" s="79"/>
      <c r="AZ65" s="79"/>
      <c r="BA65">
        <v>1</v>
      </c>
      <c r="BB65" s="78" t="str">
        <f>REPLACE(INDEX(GroupVertices[Group],MATCH(Edges[[#This Row],[Vertex 1]],GroupVertices[Vertex],0)),1,1,"")</f>
        <v>17</v>
      </c>
      <c r="BC65" s="78" t="str">
        <f>REPLACE(INDEX(GroupVertices[Group],MATCH(Edges[[#This Row],[Vertex 2]],GroupVertices[Vertex],0)),1,1,"")</f>
        <v>17</v>
      </c>
      <c r="BD65" s="48">
        <v>1</v>
      </c>
      <c r="BE65" s="49">
        <v>5</v>
      </c>
      <c r="BF65" s="48">
        <v>0</v>
      </c>
      <c r="BG65" s="49">
        <v>0</v>
      </c>
      <c r="BH65" s="48">
        <v>0</v>
      </c>
      <c r="BI65" s="49">
        <v>0</v>
      </c>
      <c r="BJ65" s="48">
        <v>19</v>
      </c>
      <c r="BK65" s="49">
        <v>95</v>
      </c>
      <c r="BL65" s="48">
        <v>20</v>
      </c>
    </row>
    <row r="66" spans="1:64" ht="15">
      <c r="A66" s="64" t="s">
        <v>259</v>
      </c>
      <c r="B66" s="64" t="s">
        <v>325</v>
      </c>
      <c r="C66" s="65" t="s">
        <v>3279</v>
      </c>
      <c r="D66" s="66">
        <v>3</v>
      </c>
      <c r="E66" s="67" t="s">
        <v>132</v>
      </c>
      <c r="F66" s="68">
        <v>35</v>
      </c>
      <c r="G66" s="65"/>
      <c r="H66" s="69"/>
      <c r="I66" s="70"/>
      <c r="J66" s="70"/>
      <c r="K66" s="34" t="s">
        <v>65</v>
      </c>
      <c r="L66" s="77">
        <v>66</v>
      </c>
      <c r="M66" s="77"/>
      <c r="N66" s="72"/>
      <c r="O66" s="79" t="s">
        <v>361</v>
      </c>
      <c r="P66" s="81">
        <v>43631.58640046296</v>
      </c>
      <c r="Q66" s="79" t="s">
        <v>392</v>
      </c>
      <c r="R66" s="79"/>
      <c r="S66" s="79"/>
      <c r="T66" s="79" t="s">
        <v>581</v>
      </c>
      <c r="U66" s="79"/>
      <c r="V66" s="83" t="s">
        <v>714</v>
      </c>
      <c r="W66" s="81">
        <v>43631.58640046296</v>
      </c>
      <c r="X66" s="83" t="s">
        <v>801</v>
      </c>
      <c r="Y66" s="79"/>
      <c r="Z66" s="79"/>
      <c r="AA66" s="85" t="s">
        <v>967</v>
      </c>
      <c r="AB66" s="79"/>
      <c r="AC66" s="79" t="b">
        <v>0</v>
      </c>
      <c r="AD66" s="79">
        <v>0</v>
      </c>
      <c r="AE66" s="85" t="s">
        <v>1101</v>
      </c>
      <c r="AF66" s="79" t="b">
        <v>1</v>
      </c>
      <c r="AG66" s="79" t="s">
        <v>1107</v>
      </c>
      <c r="AH66" s="79"/>
      <c r="AI66" s="85" t="s">
        <v>1110</v>
      </c>
      <c r="AJ66" s="79" t="b">
        <v>0</v>
      </c>
      <c r="AK66" s="79">
        <v>2</v>
      </c>
      <c r="AL66" s="85" t="s">
        <v>969</v>
      </c>
      <c r="AM66" s="79" t="s">
        <v>1118</v>
      </c>
      <c r="AN66" s="79" t="b">
        <v>0</v>
      </c>
      <c r="AO66" s="85" t="s">
        <v>969</v>
      </c>
      <c r="AP66" s="79" t="s">
        <v>176</v>
      </c>
      <c r="AQ66" s="79">
        <v>0</v>
      </c>
      <c r="AR66" s="79">
        <v>0</v>
      </c>
      <c r="AS66" s="79"/>
      <c r="AT66" s="79"/>
      <c r="AU66" s="79"/>
      <c r="AV66" s="79"/>
      <c r="AW66" s="79"/>
      <c r="AX66" s="79"/>
      <c r="AY66" s="79"/>
      <c r="AZ66" s="79"/>
      <c r="BA66">
        <v>1</v>
      </c>
      <c r="BB66" s="78" t="str">
        <f>REPLACE(INDEX(GroupVertices[Group],MATCH(Edges[[#This Row],[Vertex 1]],GroupVertices[Vertex],0)),1,1,"")</f>
        <v>4</v>
      </c>
      <c r="BC66" s="78" t="str">
        <f>REPLACE(INDEX(GroupVertices[Group],MATCH(Edges[[#This Row],[Vertex 2]],GroupVertices[Vertex],0)),1,1,"")</f>
        <v>4</v>
      </c>
      <c r="BD66" s="48"/>
      <c r="BE66" s="49"/>
      <c r="BF66" s="48"/>
      <c r="BG66" s="49"/>
      <c r="BH66" s="48"/>
      <c r="BI66" s="49"/>
      <c r="BJ66" s="48"/>
      <c r="BK66" s="49"/>
      <c r="BL66" s="48"/>
    </row>
    <row r="67" spans="1:64" ht="15">
      <c r="A67" s="64" t="s">
        <v>259</v>
      </c>
      <c r="B67" s="64" t="s">
        <v>326</v>
      </c>
      <c r="C67" s="65" t="s">
        <v>3279</v>
      </c>
      <c r="D67" s="66">
        <v>3</v>
      </c>
      <c r="E67" s="67" t="s">
        <v>132</v>
      </c>
      <c r="F67" s="68">
        <v>35</v>
      </c>
      <c r="G67" s="65"/>
      <c r="H67" s="69"/>
      <c r="I67" s="70"/>
      <c r="J67" s="70"/>
      <c r="K67" s="34" t="s">
        <v>65</v>
      </c>
      <c r="L67" s="77">
        <v>67</v>
      </c>
      <c r="M67" s="77"/>
      <c r="N67" s="72"/>
      <c r="O67" s="79" t="s">
        <v>361</v>
      </c>
      <c r="P67" s="81">
        <v>43631.58640046296</v>
      </c>
      <c r="Q67" s="79" t="s">
        <v>392</v>
      </c>
      <c r="R67" s="79"/>
      <c r="S67" s="79"/>
      <c r="T67" s="79" t="s">
        <v>581</v>
      </c>
      <c r="U67" s="79"/>
      <c r="V67" s="83" t="s">
        <v>714</v>
      </c>
      <c r="W67" s="81">
        <v>43631.58640046296</v>
      </c>
      <c r="X67" s="83" t="s">
        <v>801</v>
      </c>
      <c r="Y67" s="79"/>
      <c r="Z67" s="79"/>
      <c r="AA67" s="85" t="s">
        <v>967</v>
      </c>
      <c r="AB67" s="79"/>
      <c r="AC67" s="79" t="b">
        <v>0</v>
      </c>
      <c r="AD67" s="79">
        <v>0</v>
      </c>
      <c r="AE67" s="85" t="s">
        <v>1101</v>
      </c>
      <c r="AF67" s="79" t="b">
        <v>1</v>
      </c>
      <c r="AG67" s="79" t="s">
        <v>1107</v>
      </c>
      <c r="AH67" s="79"/>
      <c r="AI67" s="85" t="s">
        <v>1110</v>
      </c>
      <c r="AJ67" s="79" t="b">
        <v>0</v>
      </c>
      <c r="AK67" s="79">
        <v>2</v>
      </c>
      <c r="AL67" s="85" t="s">
        <v>969</v>
      </c>
      <c r="AM67" s="79" t="s">
        <v>1118</v>
      </c>
      <c r="AN67" s="79" t="b">
        <v>0</v>
      </c>
      <c r="AO67" s="85" t="s">
        <v>969</v>
      </c>
      <c r="AP67" s="79" t="s">
        <v>176</v>
      </c>
      <c r="AQ67" s="79">
        <v>0</v>
      </c>
      <c r="AR67" s="79">
        <v>0</v>
      </c>
      <c r="AS67" s="79"/>
      <c r="AT67" s="79"/>
      <c r="AU67" s="79"/>
      <c r="AV67" s="79"/>
      <c r="AW67" s="79"/>
      <c r="AX67" s="79"/>
      <c r="AY67" s="79"/>
      <c r="AZ67" s="79"/>
      <c r="BA67">
        <v>1</v>
      </c>
      <c r="BB67" s="78" t="str">
        <f>REPLACE(INDEX(GroupVertices[Group],MATCH(Edges[[#This Row],[Vertex 1]],GroupVertices[Vertex],0)),1,1,"")</f>
        <v>4</v>
      </c>
      <c r="BC67" s="78" t="str">
        <f>REPLACE(INDEX(GroupVertices[Group],MATCH(Edges[[#This Row],[Vertex 2]],GroupVertices[Vertex],0)),1,1,"")</f>
        <v>4</v>
      </c>
      <c r="BD67" s="48"/>
      <c r="BE67" s="49"/>
      <c r="BF67" s="48"/>
      <c r="BG67" s="49"/>
      <c r="BH67" s="48"/>
      <c r="BI67" s="49"/>
      <c r="BJ67" s="48"/>
      <c r="BK67" s="49"/>
      <c r="BL67" s="48"/>
    </row>
    <row r="68" spans="1:64" ht="15">
      <c r="A68" s="64" t="s">
        <v>259</v>
      </c>
      <c r="B68" s="64" t="s">
        <v>327</v>
      </c>
      <c r="C68" s="65" t="s">
        <v>3279</v>
      </c>
      <c r="D68" s="66">
        <v>3</v>
      </c>
      <c r="E68" s="67" t="s">
        <v>132</v>
      </c>
      <c r="F68" s="68">
        <v>35</v>
      </c>
      <c r="G68" s="65"/>
      <c r="H68" s="69"/>
      <c r="I68" s="70"/>
      <c r="J68" s="70"/>
      <c r="K68" s="34" t="s">
        <v>65</v>
      </c>
      <c r="L68" s="77">
        <v>68</v>
      </c>
      <c r="M68" s="77"/>
      <c r="N68" s="72"/>
      <c r="O68" s="79" t="s">
        <v>361</v>
      </c>
      <c r="P68" s="81">
        <v>43631.58640046296</v>
      </c>
      <c r="Q68" s="79" t="s">
        <v>392</v>
      </c>
      <c r="R68" s="79"/>
      <c r="S68" s="79"/>
      <c r="T68" s="79" t="s">
        <v>581</v>
      </c>
      <c r="U68" s="79"/>
      <c r="V68" s="83" t="s">
        <v>714</v>
      </c>
      <c r="W68" s="81">
        <v>43631.58640046296</v>
      </c>
      <c r="X68" s="83" t="s">
        <v>801</v>
      </c>
      <c r="Y68" s="79"/>
      <c r="Z68" s="79"/>
      <c r="AA68" s="85" t="s">
        <v>967</v>
      </c>
      <c r="AB68" s="79"/>
      <c r="AC68" s="79" t="b">
        <v>0</v>
      </c>
      <c r="AD68" s="79">
        <v>0</v>
      </c>
      <c r="AE68" s="85" t="s">
        <v>1101</v>
      </c>
      <c r="AF68" s="79" t="b">
        <v>1</v>
      </c>
      <c r="AG68" s="79" t="s">
        <v>1107</v>
      </c>
      <c r="AH68" s="79"/>
      <c r="AI68" s="85" t="s">
        <v>1110</v>
      </c>
      <c r="AJ68" s="79" t="b">
        <v>0</v>
      </c>
      <c r="AK68" s="79">
        <v>2</v>
      </c>
      <c r="AL68" s="85" t="s">
        <v>969</v>
      </c>
      <c r="AM68" s="79" t="s">
        <v>1118</v>
      </c>
      <c r="AN68" s="79" t="b">
        <v>0</v>
      </c>
      <c r="AO68" s="85" t="s">
        <v>969</v>
      </c>
      <c r="AP68" s="79" t="s">
        <v>176</v>
      </c>
      <c r="AQ68" s="79">
        <v>0</v>
      </c>
      <c r="AR68" s="79">
        <v>0</v>
      </c>
      <c r="AS68" s="79"/>
      <c r="AT68" s="79"/>
      <c r="AU68" s="79"/>
      <c r="AV68" s="79"/>
      <c r="AW68" s="79"/>
      <c r="AX68" s="79"/>
      <c r="AY68" s="79"/>
      <c r="AZ68" s="79"/>
      <c r="BA68">
        <v>1</v>
      </c>
      <c r="BB68" s="78" t="str">
        <f>REPLACE(INDEX(GroupVertices[Group],MATCH(Edges[[#This Row],[Vertex 1]],GroupVertices[Vertex],0)),1,1,"")</f>
        <v>4</v>
      </c>
      <c r="BC68" s="78" t="str">
        <f>REPLACE(INDEX(GroupVertices[Group],MATCH(Edges[[#This Row],[Vertex 2]],GroupVertices[Vertex],0)),1,1,"")</f>
        <v>4</v>
      </c>
      <c r="BD68" s="48"/>
      <c r="BE68" s="49"/>
      <c r="BF68" s="48"/>
      <c r="BG68" s="49"/>
      <c r="BH68" s="48"/>
      <c r="BI68" s="49"/>
      <c r="BJ68" s="48"/>
      <c r="BK68" s="49"/>
      <c r="BL68" s="48"/>
    </row>
    <row r="69" spans="1:64" ht="15">
      <c r="A69" s="64" t="s">
        <v>259</v>
      </c>
      <c r="B69" s="64" t="s">
        <v>328</v>
      </c>
      <c r="C69" s="65" t="s">
        <v>3279</v>
      </c>
      <c r="D69" s="66">
        <v>3</v>
      </c>
      <c r="E69" s="67" t="s">
        <v>132</v>
      </c>
      <c r="F69" s="68">
        <v>35</v>
      </c>
      <c r="G69" s="65"/>
      <c r="H69" s="69"/>
      <c r="I69" s="70"/>
      <c r="J69" s="70"/>
      <c r="K69" s="34" t="s">
        <v>65</v>
      </c>
      <c r="L69" s="77">
        <v>69</v>
      </c>
      <c r="M69" s="77"/>
      <c r="N69" s="72"/>
      <c r="O69" s="79" t="s">
        <v>361</v>
      </c>
      <c r="P69" s="81">
        <v>43631.58640046296</v>
      </c>
      <c r="Q69" s="79" t="s">
        <v>392</v>
      </c>
      <c r="R69" s="79"/>
      <c r="S69" s="79"/>
      <c r="T69" s="79" t="s">
        <v>581</v>
      </c>
      <c r="U69" s="79"/>
      <c r="V69" s="83" t="s">
        <v>714</v>
      </c>
      <c r="W69" s="81">
        <v>43631.58640046296</v>
      </c>
      <c r="X69" s="83" t="s">
        <v>801</v>
      </c>
      <c r="Y69" s="79"/>
      <c r="Z69" s="79"/>
      <c r="AA69" s="85" t="s">
        <v>967</v>
      </c>
      <c r="AB69" s="79"/>
      <c r="AC69" s="79" t="b">
        <v>0</v>
      </c>
      <c r="AD69" s="79">
        <v>0</v>
      </c>
      <c r="AE69" s="85" t="s">
        <v>1101</v>
      </c>
      <c r="AF69" s="79" t="b">
        <v>1</v>
      </c>
      <c r="AG69" s="79" t="s">
        <v>1107</v>
      </c>
      <c r="AH69" s="79"/>
      <c r="AI69" s="85" t="s">
        <v>1110</v>
      </c>
      <c r="AJ69" s="79" t="b">
        <v>0</v>
      </c>
      <c r="AK69" s="79">
        <v>2</v>
      </c>
      <c r="AL69" s="85" t="s">
        <v>969</v>
      </c>
      <c r="AM69" s="79" t="s">
        <v>1118</v>
      </c>
      <c r="AN69" s="79" t="b">
        <v>0</v>
      </c>
      <c r="AO69" s="85" t="s">
        <v>969</v>
      </c>
      <c r="AP69" s="79" t="s">
        <v>176</v>
      </c>
      <c r="AQ69" s="79">
        <v>0</v>
      </c>
      <c r="AR69" s="79">
        <v>0</v>
      </c>
      <c r="AS69" s="79"/>
      <c r="AT69" s="79"/>
      <c r="AU69" s="79"/>
      <c r="AV69" s="79"/>
      <c r="AW69" s="79"/>
      <c r="AX69" s="79"/>
      <c r="AY69" s="79"/>
      <c r="AZ69" s="79"/>
      <c r="BA69">
        <v>1</v>
      </c>
      <c r="BB69" s="78" t="str">
        <f>REPLACE(INDEX(GroupVertices[Group],MATCH(Edges[[#This Row],[Vertex 1]],GroupVertices[Vertex],0)),1,1,"")</f>
        <v>4</v>
      </c>
      <c r="BC69" s="78" t="str">
        <f>REPLACE(INDEX(GroupVertices[Group],MATCH(Edges[[#This Row],[Vertex 2]],GroupVertices[Vertex],0)),1,1,"")</f>
        <v>4</v>
      </c>
      <c r="BD69" s="48"/>
      <c r="BE69" s="49"/>
      <c r="BF69" s="48"/>
      <c r="BG69" s="49"/>
      <c r="BH69" s="48"/>
      <c r="BI69" s="49"/>
      <c r="BJ69" s="48"/>
      <c r="BK69" s="49"/>
      <c r="BL69" s="48"/>
    </row>
    <row r="70" spans="1:64" ht="15">
      <c r="A70" s="64" t="s">
        <v>259</v>
      </c>
      <c r="B70" s="64" t="s">
        <v>329</v>
      </c>
      <c r="C70" s="65" t="s">
        <v>3279</v>
      </c>
      <c r="D70" s="66">
        <v>3</v>
      </c>
      <c r="E70" s="67" t="s">
        <v>132</v>
      </c>
      <c r="F70" s="68">
        <v>35</v>
      </c>
      <c r="G70" s="65"/>
      <c r="H70" s="69"/>
      <c r="I70" s="70"/>
      <c r="J70" s="70"/>
      <c r="K70" s="34" t="s">
        <v>65</v>
      </c>
      <c r="L70" s="77">
        <v>70</v>
      </c>
      <c r="M70" s="77"/>
      <c r="N70" s="72"/>
      <c r="O70" s="79" t="s">
        <v>361</v>
      </c>
      <c r="P70" s="81">
        <v>43631.58640046296</v>
      </c>
      <c r="Q70" s="79" t="s">
        <v>392</v>
      </c>
      <c r="R70" s="79"/>
      <c r="S70" s="79"/>
      <c r="T70" s="79" t="s">
        <v>581</v>
      </c>
      <c r="U70" s="79"/>
      <c r="V70" s="83" t="s">
        <v>714</v>
      </c>
      <c r="W70" s="81">
        <v>43631.58640046296</v>
      </c>
      <c r="X70" s="83" t="s">
        <v>801</v>
      </c>
      <c r="Y70" s="79"/>
      <c r="Z70" s="79"/>
      <c r="AA70" s="85" t="s">
        <v>967</v>
      </c>
      <c r="AB70" s="79"/>
      <c r="AC70" s="79" t="b">
        <v>0</v>
      </c>
      <c r="AD70" s="79">
        <v>0</v>
      </c>
      <c r="AE70" s="85" t="s">
        <v>1101</v>
      </c>
      <c r="AF70" s="79" t="b">
        <v>1</v>
      </c>
      <c r="AG70" s="79" t="s">
        <v>1107</v>
      </c>
      <c r="AH70" s="79"/>
      <c r="AI70" s="85" t="s">
        <v>1110</v>
      </c>
      <c r="AJ70" s="79" t="b">
        <v>0</v>
      </c>
      <c r="AK70" s="79">
        <v>2</v>
      </c>
      <c r="AL70" s="85" t="s">
        <v>969</v>
      </c>
      <c r="AM70" s="79" t="s">
        <v>1118</v>
      </c>
      <c r="AN70" s="79" t="b">
        <v>0</v>
      </c>
      <c r="AO70" s="85" t="s">
        <v>969</v>
      </c>
      <c r="AP70" s="79" t="s">
        <v>176</v>
      </c>
      <c r="AQ70" s="79">
        <v>0</v>
      </c>
      <c r="AR70" s="79">
        <v>0</v>
      </c>
      <c r="AS70" s="79"/>
      <c r="AT70" s="79"/>
      <c r="AU70" s="79"/>
      <c r="AV70" s="79"/>
      <c r="AW70" s="79"/>
      <c r="AX70" s="79"/>
      <c r="AY70" s="79"/>
      <c r="AZ70" s="79"/>
      <c r="BA70">
        <v>1</v>
      </c>
      <c r="BB70" s="78" t="str">
        <f>REPLACE(INDEX(GroupVertices[Group],MATCH(Edges[[#This Row],[Vertex 1]],GroupVertices[Vertex],0)),1,1,"")</f>
        <v>4</v>
      </c>
      <c r="BC70" s="78" t="str">
        <f>REPLACE(INDEX(GroupVertices[Group],MATCH(Edges[[#This Row],[Vertex 2]],GroupVertices[Vertex],0)),1,1,"")</f>
        <v>4</v>
      </c>
      <c r="BD70" s="48">
        <v>0</v>
      </c>
      <c r="BE70" s="49">
        <v>0</v>
      </c>
      <c r="BF70" s="48">
        <v>0</v>
      </c>
      <c r="BG70" s="49">
        <v>0</v>
      </c>
      <c r="BH70" s="48">
        <v>0</v>
      </c>
      <c r="BI70" s="49">
        <v>0</v>
      </c>
      <c r="BJ70" s="48">
        <v>12</v>
      </c>
      <c r="BK70" s="49">
        <v>100</v>
      </c>
      <c r="BL70" s="48">
        <v>12</v>
      </c>
    </row>
    <row r="71" spans="1:64" ht="15">
      <c r="A71" s="64" t="s">
        <v>259</v>
      </c>
      <c r="B71" s="64" t="s">
        <v>260</v>
      </c>
      <c r="C71" s="65" t="s">
        <v>3279</v>
      </c>
      <c r="D71" s="66">
        <v>3</v>
      </c>
      <c r="E71" s="67" t="s">
        <v>132</v>
      </c>
      <c r="F71" s="68">
        <v>35</v>
      </c>
      <c r="G71" s="65"/>
      <c r="H71" s="69"/>
      <c r="I71" s="70"/>
      <c r="J71" s="70"/>
      <c r="K71" s="34" t="s">
        <v>65</v>
      </c>
      <c r="L71" s="77">
        <v>71</v>
      </c>
      <c r="M71" s="77"/>
      <c r="N71" s="72"/>
      <c r="O71" s="79" t="s">
        <v>361</v>
      </c>
      <c r="P71" s="81">
        <v>43631.58640046296</v>
      </c>
      <c r="Q71" s="79" t="s">
        <v>392</v>
      </c>
      <c r="R71" s="79"/>
      <c r="S71" s="79"/>
      <c r="T71" s="79" t="s">
        <v>581</v>
      </c>
      <c r="U71" s="79"/>
      <c r="V71" s="83" t="s">
        <v>714</v>
      </c>
      <c r="W71" s="81">
        <v>43631.58640046296</v>
      </c>
      <c r="X71" s="83" t="s">
        <v>801</v>
      </c>
      <c r="Y71" s="79"/>
      <c r="Z71" s="79"/>
      <c r="AA71" s="85" t="s">
        <v>967</v>
      </c>
      <c r="AB71" s="79"/>
      <c r="AC71" s="79" t="b">
        <v>0</v>
      </c>
      <c r="AD71" s="79">
        <v>0</v>
      </c>
      <c r="AE71" s="85" t="s">
        <v>1101</v>
      </c>
      <c r="AF71" s="79" t="b">
        <v>1</v>
      </c>
      <c r="AG71" s="79" t="s">
        <v>1107</v>
      </c>
      <c r="AH71" s="79"/>
      <c r="AI71" s="85" t="s">
        <v>1110</v>
      </c>
      <c r="AJ71" s="79" t="b">
        <v>0</v>
      </c>
      <c r="AK71" s="79">
        <v>2</v>
      </c>
      <c r="AL71" s="85" t="s">
        <v>969</v>
      </c>
      <c r="AM71" s="79" t="s">
        <v>1118</v>
      </c>
      <c r="AN71" s="79" t="b">
        <v>0</v>
      </c>
      <c r="AO71" s="85" t="s">
        <v>969</v>
      </c>
      <c r="AP71" s="79" t="s">
        <v>176</v>
      </c>
      <c r="AQ71" s="79">
        <v>0</v>
      </c>
      <c r="AR71" s="79">
        <v>0</v>
      </c>
      <c r="AS71" s="79"/>
      <c r="AT71" s="79"/>
      <c r="AU71" s="79"/>
      <c r="AV71" s="79"/>
      <c r="AW71" s="79"/>
      <c r="AX71" s="79"/>
      <c r="AY71" s="79"/>
      <c r="AZ71" s="79"/>
      <c r="BA71">
        <v>1</v>
      </c>
      <c r="BB71" s="78" t="str">
        <f>REPLACE(INDEX(GroupVertices[Group],MATCH(Edges[[#This Row],[Vertex 1]],GroupVertices[Vertex],0)),1,1,"")</f>
        <v>4</v>
      </c>
      <c r="BC71" s="78" t="str">
        <f>REPLACE(INDEX(GroupVertices[Group],MATCH(Edges[[#This Row],[Vertex 2]],GroupVertices[Vertex],0)),1,1,"")</f>
        <v>4</v>
      </c>
      <c r="BD71" s="48"/>
      <c r="BE71" s="49"/>
      <c r="BF71" s="48"/>
      <c r="BG71" s="49"/>
      <c r="BH71" s="48"/>
      <c r="BI71" s="49"/>
      <c r="BJ71" s="48"/>
      <c r="BK71" s="49"/>
      <c r="BL71" s="48"/>
    </row>
    <row r="72" spans="1:64" ht="15">
      <c r="A72" s="64" t="s">
        <v>260</v>
      </c>
      <c r="B72" s="64" t="s">
        <v>330</v>
      </c>
      <c r="C72" s="65" t="s">
        <v>3279</v>
      </c>
      <c r="D72" s="66">
        <v>3</v>
      </c>
      <c r="E72" s="67" t="s">
        <v>132</v>
      </c>
      <c r="F72" s="68">
        <v>35</v>
      </c>
      <c r="G72" s="65"/>
      <c r="H72" s="69"/>
      <c r="I72" s="70"/>
      <c r="J72" s="70"/>
      <c r="K72" s="34" t="s">
        <v>65</v>
      </c>
      <c r="L72" s="77">
        <v>72</v>
      </c>
      <c r="M72" s="77"/>
      <c r="N72" s="72"/>
      <c r="O72" s="79" t="s">
        <v>361</v>
      </c>
      <c r="P72" s="81">
        <v>43631.49421296296</v>
      </c>
      <c r="Q72" s="79" t="s">
        <v>393</v>
      </c>
      <c r="R72" s="83" t="s">
        <v>486</v>
      </c>
      <c r="S72" s="79" t="s">
        <v>529</v>
      </c>
      <c r="T72" s="79" t="s">
        <v>582</v>
      </c>
      <c r="U72" s="79"/>
      <c r="V72" s="83" t="s">
        <v>715</v>
      </c>
      <c r="W72" s="81">
        <v>43631.49421296296</v>
      </c>
      <c r="X72" s="83" t="s">
        <v>802</v>
      </c>
      <c r="Y72" s="79"/>
      <c r="Z72" s="79"/>
      <c r="AA72" s="85" t="s">
        <v>968</v>
      </c>
      <c r="AB72" s="79"/>
      <c r="AC72" s="79" t="b">
        <v>0</v>
      </c>
      <c r="AD72" s="79">
        <v>0</v>
      </c>
      <c r="AE72" s="85" t="s">
        <v>1101</v>
      </c>
      <c r="AF72" s="79" t="b">
        <v>1</v>
      </c>
      <c r="AG72" s="79" t="s">
        <v>1107</v>
      </c>
      <c r="AH72" s="79"/>
      <c r="AI72" s="85" t="s">
        <v>1111</v>
      </c>
      <c r="AJ72" s="79" t="b">
        <v>0</v>
      </c>
      <c r="AK72" s="79">
        <v>0</v>
      </c>
      <c r="AL72" s="85" t="s">
        <v>1101</v>
      </c>
      <c r="AM72" s="79" t="s">
        <v>1114</v>
      </c>
      <c r="AN72" s="79" t="b">
        <v>0</v>
      </c>
      <c r="AO72" s="85" t="s">
        <v>968</v>
      </c>
      <c r="AP72" s="79" t="s">
        <v>176</v>
      </c>
      <c r="AQ72" s="79">
        <v>0</v>
      </c>
      <c r="AR72" s="79">
        <v>0</v>
      </c>
      <c r="AS72" s="79"/>
      <c r="AT72" s="79"/>
      <c r="AU72" s="79"/>
      <c r="AV72" s="79"/>
      <c r="AW72" s="79"/>
      <c r="AX72" s="79"/>
      <c r="AY72" s="79"/>
      <c r="AZ72" s="79"/>
      <c r="BA72">
        <v>1</v>
      </c>
      <c r="BB72" s="78" t="str">
        <f>REPLACE(INDEX(GroupVertices[Group],MATCH(Edges[[#This Row],[Vertex 1]],GroupVertices[Vertex],0)),1,1,"")</f>
        <v>4</v>
      </c>
      <c r="BC72" s="78" t="str">
        <f>REPLACE(INDEX(GroupVertices[Group],MATCH(Edges[[#This Row],[Vertex 2]],GroupVertices[Vertex],0)),1,1,"")</f>
        <v>4</v>
      </c>
      <c r="BD72" s="48">
        <v>0</v>
      </c>
      <c r="BE72" s="49">
        <v>0</v>
      </c>
      <c r="BF72" s="48">
        <v>0</v>
      </c>
      <c r="BG72" s="49">
        <v>0</v>
      </c>
      <c r="BH72" s="48">
        <v>0</v>
      </c>
      <c r="BI72" s="49">
        <v>0</v>
      </c>
      <c r="BJ72" s="48">
        <v>8</v>
      </c>
      <c r="BK72" s="49">
        <v>100</v>
      </c>
      <c r="BL72" s="48">
        <v>8</v>
      </c>
    </row>
    <row r="73" spans="1:64" ht="15">
      <c r="A73" s="64" t="s">
        <v>260</v>
      </c>
      <c r="B73" s="64" t="s">
        <v>325</v>
      </c>
      <c r="C73" s="65" t="s">
        <v>3281</v>
      </c>
      <c r="D73" s="66">
        <v>5</v>
      </c>
      <c r="E73" s="67" t="s">
        <v>136</v>
      </c>
      <c r="F73" s="68">
        <v>28.42857142857143</v>
      </c>
      <c r="G73" s="65"/>
      <c r="H73" s="69"/>
      <c r="I73" s="70"/>
      <c r="J73" s="70"/>
      <c r="K73" s="34" t="s">
        <v>65</v>
      </c>
      <c r="L73" s="77">
        <v>73</v>
      </c>
      <c r="M73" s="77"/>
      <c r="N73" s="72"/>
      <c r="O73" s="79" t="s">
        <v>361</v>
      </c>
      <c r="P73" s="81">
        <v>43631.1196875</v>
      </c>
      <c r="Q73" s="79" t="s">
        <v>394</v>
      </c>
      <c r="R73" s="83" t="s">
        <v>487</v>
      </c>
      <c r="S73" s="79" t="s">
        <v>529</v>
      </c>
      <c r="T73" s="79" t="s">
        <v>581</v>
      </c>
      <c r="U73" s="79"/>
      <c r="V73" s="83" t="s">
        <v>715</v>
      </c>
      <c r="W73" s="81">
        <v>43631.1196875</v>
      </c>
      <c r="X73" s="83" t="s">
        <v>803</v>
      </c>
      <c r="Y73" s="79"/>
      <c r="Z73" s="79"/>
      <c r="AA73" s="85" t="s">
        <v>969</v>
      </c>
      <c r="AB73" s="79"/>
      <c r="AC73" s="79" t="b">
        <v>0</v>
      </c>
      <c r="AD73" s="79">
        <v>1</v>
      </c>
      <c r="AE73" s="85" t="s">
        <v>1101</v>
      </c>
      <c r="AF73" s="79" t="b">
        <v>1</v>
      </c>
      <c r="AG73" s="79" t="s">
        <v>1107</v>
      </c>
      <c r="AH73" s="79"/>
      <c r="AI73" s="85" t="s">
        <v>1110</v>
      </c>
      <c r="AJ73" s="79" t="b">
        <v>0</v>
      </c>
      <c r="AK73" s="79">
        <v>2</v>
      </c>
      <c r="AL73" s="85" t="s">
        <v>1101</v>
      </c>
      <c r="AM73" s="79" t="s">
        <v>1115</v>
      </c>
      <c r="AN73" s="79" t="b">
        <v>0</v>
      </c>
      <c r="AO73" s="85" t="s">
        <v>969</v>
      </c>
      <c r="AP73" s="79" t="s">
        <v>176</v>
      </c>
      <c r="AQ73" s="79">
        <v>0</v>
      </c>
      <c r="AR73" s="79">
        <v>0</v>
      </c>
      <c r="AS73" s="79" t="s">
        <v>1133</v>
      </c>
      <c r="AT73" s="79" t="s">
        <v>1137</v>
      </c>
      <c r="AU73" s="79" t="s">
        <v>1139</v>
      </c>
      <c r="AV73" s="79" t="s">
        <v>1141</v>
      </c>
      <c r="AW73" s="79" t="s">
        <v>1145</v>
      </c>
      <c r="AX73" s="79" t="s">
        <v>1149</v>
      </c>
      <c r="AY73" s="79" t="s">
        <v>1152</v>
      </c>
      <c r="AZ73" s="83" t="s">
        <v>1155</v>
      </c>
      <c r="BA73">
        <v>3</v>
      </c>
      <c r="BB73" s="78" t="str">
        <f>REPLACE(INDEX(GroupVertices[Group],MATCH(Edges[[#This Row],[Vertex 1]],GroupVertices[Vertex],0)),1,1,"")</f>
        <v>4</v>
      </c>
      <c r="BC73" s="78" t="str">
        <f>REPLACE(INDEX(GroupVertices[Group],MATCH(Edges[[#This Row],[Vertex 2]],GroupVertices[Vertex],0)),1,1,"")</f>
        <v>4</v>
      </c>
      <c r="BD73" s="48"/>
      <c r="BE73" s="49"/>
      <c r="BF73" s="48"/>
      <c r="BG73" s="49"/>
      <c r="BH73" s="48"/>
      <c r="BI73" s="49"/>
      <c r="BJ73" s="48"/>
      <c r="BK73" s="49"/>
      <c r="BL73" s="48"/>
    </row>
    <row r="74" spans="1:64" ht="15">
      <c r="A74" s="64" t="s">
        <v>260</v>
      </c>
      <c r="B74" s="64" t="s">
        <v>325</v>
      </c>
      <c r="C74" s="65" t="s">
        <v>3281</v>
      </c>
      <c r="D74" s="66">
        <v>5</v>
      </c>
      <c r="E74" s="67" t="s">
        <v>136</v>
      </c>
      <c r="F74" s="68">
        <v>28.42857142857143</v>
      </c>
      <c r="G74" s="65"/>
      <c r="H74" s="69"/>
      <c r="I74" s="70"/>
      <c r="J74" s="70"/>
      <c r="K74" s="34" t="s">
        <v>65</v>
      </c>
      <c r="L74" s="77">
        <v>74</v>
      </c>
      <c r="M74" s="77"/>
      <c r="N74" s="72"/>
      <c r="O74" s="79" t="s">
        <v>361</v>
      </c>
      <c r="P74" s="81">
        <v>43631.49421296296</v>
      </c>
      <c r="Q74" s="79" t="s">
        <v>393</v>
      </c>
      <c r="R74" s="83" t="s">
        <v>486</v>
      </c>
      <c r="S74" s="79" t="s">
        <v>529</v>
      </c>
      <c r="T74" s="79" t="s">
        <v>582</v>
      </c>
      <c r="U74" s="79"/>
      <c r="V74" s="83" t="s">
        <v>715</v>
      </c>
      <c r="W74" s="81">
        <v>43631.49421296296</v>
      </c>
      <c r="X74" s="83" t="s">
        <v>802</v>
      </c>
      <c r="Y74" s="79"/>
      <c r="Z74" s="79"/>
      <c r="AA74" s="85" t="s">
        <v>968</v>
      </c>
      <c r="AB74" s="79"/>
      <c r="AC74" s="79" t="b">
        <v>0</v>
      </c>
      <c r="AD74" s="79">
        <v>0</v>
      </c>
      <c r="AE74" s="85" t="s">
        <v>1101</v>
      </c>
      <c r="AF74" s="79" t="b">
        <v>1</v>
      </c>
      <c r="AG74" s="79" t="s">
        <v>1107</v>
      </c>
      <c r="AH74" s="79"/>
      <c r="AI74" s="85" t="s">
        <v>1111</v>
      </c>
      <c r="AJ74" s="79" t="b">
        <v>0</v>
      </c>
      <c r="AK74" s="79">
        <v>0</v>
      </c>
      <c r="AL74" s="85" t="s">
        <v>1101</v>
      </c>
      <c r="AM74" s="79" t="s">
        <v>1114</v>
      </c>
      <c r="AN74" s="79" t="b">
        <v>0</v>
      </c>
      <c r="AO74" s="85" t="s">
        <v>968</v>
      </c>
      <c r="AP74" s="79" t="s">
        <v>176</v>
      </c>
      <c r="AQ74" s="79">
        <v>0</v>
      </c>
      <c r="AR74" s="79">
        <v>0</v>
      </c>
      <c r="AS74" s="79"/>
      <c r="AT74" s="79"/>
      <c r="AU74" s="79"/>
      <c r="AV74" s="79"/>
      <c r="AW74" s="79"/>
      <c r="AX74" s="79"/>
      <c r="AY74" s="79"/>
      <c r="AZ74" s="79"/>
      <c r="BA74">
        <v>3</v>
      </c>
      <c r="BB74" s="78" t="str">
        <f>REPLACE(INDEX(GroupVertices[Group],MATCH(Edges[[#This Row],[Vertex 1]],GroupVertices[Vertex],0)),1,1,"")</f>
        <v>4</v>
      </c>
      <c r="BC74" s="78" t="str">
        <f>REPLACE(INDEX(GroupVertices[Group],MATCH(Edges[[#This Row],[Vertex 2]],GroupVertices[Vertex],0)),1,1,"")</f>
        <v>4</v>
      </c>
      <c r="BD74" s="48"/>
      <c r="BE74" s="49"/>
      <c r="BF74" s="48"/>
      <c r="BG74" s="49"/>
      <c r="BH74" s="48"/>
      <c r="BI74" s="49"/>
      <c r="BJ74" s="48"/>
      <c r="BK74" s="49"/>
      <c r="BL74" s="48"/>
    </row>
    <row r="75" spans="1:64" ht="15">
      <c r="A75" s="64" t="s">
        <v>260</v>
      </c>
      <c r="B75" s="64" t="s">
        <v>325</v>
      </c>
      <c r="C75" s="65" t="s">
        <v>3281</v>
      </c>
      <c r="D75" s="66">
        <v>5</v>
      </c>
      <c r="E75" s="67" t="s">
        <v>136</v>
      </c>
      <c r="F75" s="68">
        <v>28.42857142857143</v>
      </c>
      <c r="G75" s="65"/>
      <c r="H75" s="69"/>
      <c r="I75" s="70"/>
      <c r="J75" s="70"/>
      <c r="K75" s="34" t="s">
        <v>65</v>
      </c>
      <c r="L75" s="77">
        <v>75</v>
      </c>
      <c r="M75" s="77"/>
      <c r="N75" s="72"/>
      <c r="O75" s="79" t="s">
        <v>361</v>
      </c>
      <c r="P75" s="81">
        <v>43631.606354166666</v>
      </c>
      <c r="Q75" s="79" t="s">
        <v>392</v>
      </c>
      <c r="R75" s="79"/>
      <c r="S75" s="79"/>
      <c r="T75" s="79" t="s">
        <v>581</v>
      </c>
      <c r="U75" s="79"/>
      <c r="V75" s="83" t="s">
        <v>715</v>
      </c>
      <c r="W75" s="81">
        <v>43631.606354166666</v>
      </c>
      <c r="X75" s="83" t="s">
        <v>804</v>
      </c>
      <c r="Y75" s="79"/>
      <c r="Z75" s="79"/>
      <c r="AA75" s="85" t="s">
        <v>970</v>
      </c>
      <c r="AB75" s="79"/>
      <c r="AC75" s="79" t="b">
        <v>0</v>
      </c>
      <c r="AD75" s="79">
        <v>0</v>
      </c>
      <c r="AE75" s="85" t="s">
        <v>1101</v>
      </c>
      <c r="AF75" s="79" t="b">
        <v>1</v>
      </c>
      <c r="AG75" s="79" t="s">
        <v>1107</v>
      </c>
      <c r="AH75" s="79"/>
      <c r="AI75" s="85" t="s">
        <v>1110</v>
      </c>
      <c r="AJ75" s="79" t="b">
        <v>0</v>
      </c>
      <c r="AK75" s="79">
        <v>2</v>
      </c>
      <c r="AL75" s="85" t="s">
        <v>969</v>
      </c>
      <c r="AM75" s="79" t="s">
        <v>1115</v>
      </c>
      <c r="AN75" s="79" t="b">
        <v>0</v>
      </c>
      <c r="AO75" s="85" t="s">
        <v>969</v>
      </c>
      <c r="AP75" s="79" t="s">
        <v>176</v>
      </c>
      <c r="AQ75" s="79">
        <v>0</v>
      </c>
      <c r="AR75" s="79">
        <v>0</v>
      </c>
      <c r="AS75" s="79"/>
      <c r="AT75" s="79"/>
      <c r="AU75" s="79"/>
      <c r="AV75" s="79"/>
      <c r="AW75" s="79"/>
      <c r="AX75" s="79"/>
      <c r="AY75" s="79"/>
      <c r="AZ75" s="79"/>
      <c r="BA75">
        <v>3</v>
      </c>
      <c r="BB75" s="78" t="str">
        <f>REPLACE(INDEX(GroupVertices[Group],MATCH(Edges[[#This Row],[Vertex 1]],GroupVertices[Vertex],0)),1,1,"")</f>
        <v>4</v>
      </c>
      <c r="BC75" s="78" t="str">
        <f>REPLACE(INDEX(GroupVertices[Group],MATCH(Edges[[#This Row],[Vertex 2]],GroupVertices[Vertex],0)),1,1,"")</f>
        <v>4</v>
      </c>
      <c r="BD75" s="48"/>
      <c r="BE75" s="49"/>
      <c r="BF75" s="48"/>
      <c r="BG75" s="49"/>
      <c r="BH75" s="48"/>
      <c r="BI75" s="49"/>
      <c r="BJ75" s="48"/>
      <c r="BK75" s="49"/>
      <c r="BL75" s="48"/>
    </row>
    <row r="76" spans="1:64" ht="15">
      <c r="A76" s="64" t="s">
        <v>260</v>
      </c>
      <c r="B76" s="64" t="s">
        <v>326</v>
      </c>
      <c r="C76" s="65" t="s">
        <v>3281</v>
      </c>
      <c r="D76" s="66">
        <v>5</v>
      </c>
      <c r="E76" s="67" t="s">
        <v>136</v>
      </c>
      <c r="F76" s="68">
        <v>28.42857142857143</v>
      </c>
      <c r="G76" s="65"/>
      <c r="H76" s="69"/>
      <c r="I76" s="70"/>
      <c r="J76" s="70"/>
      <c r="K76" s="34" t="s">
        <v>65</v>
      </c>
      <c r="L76" s="77">
        <v>76</v>
      </c>
      <c r="M76" s="77"/>
      <c r="N76" s="72"/>
      <c r="O76" s="79" t="s">
        <v>361</v>
      </c>
      <c r="P76" s="81">
        <v>43631.1196875</v>
      </c>
      <c r="Q76" s="79" t="s">
        <v>394</v>
      </c>
      <c r="R76" s="83" t="s">
        <v>487</v>
      </c>
      <c r="S76" s="79" t="s">
        <v>529</v>
      </c>
      <c r="T76" s="79" t="s">
        <v>581</v>
      </c>
      <c r="U76" s="79"/>
      <c r="V76" s="83" t="s">
        <v>715</v>
      </c>
      <c r="W76" s="81">
        <v>43631.1196875</v>
      </c>
      <c r="X76" s="83" t="s">
        <v>803</v>
      </c>
      <c r="Y76" s="79"/>
      <c r="Z76" s="79"/>
      <c r="AA76" s="85" t="s">
        <v>969</v>
      </c>
      <c r="AB76" s="79"/>
      <c r="AC76" s="79" t="b">
        <v>0</v>
      </c>
      <c r="AD76" s="79">
        <v>1</v>
      </c>
      <c r="AE76" s="85" t="s">
        <v>1101</v>
      </c>
      <c r="AF76" s="79" t="b">
        <v>1</v>
      </c>
      <c r="AG76" s="79" t="s">
        <v>1107</v>
      </c>
      <c r="AH76" s="79"/>
      <c r="AI76" s="85" t="s">
        <v>1110</v>
      </c>
      <c r="AJ76" s="79" t="b">
        <v>0</v>
      </c>
      <c r="AK76" s="79">
        <v>2</v>
      </c>
      <c r="AL76" s="85" t="s">
        <v>1101</v>
      </c>
      <c r="AM76" s="79" t="s">
        <v>1115</v>
      </c>
      <c r="AN76" s="79" t="b">
        <v>0</v>
      </c>
      <c r="AO76" s="85" t="s">
        <v>969</v>
      </c>
      <c r="AP76" s="79" t="s">
        <v>176</v>
      </c>
      <c r="AQ76" s="79">
        <v>0</v>
      </c>
      <c r="AR76" s="79">
        <v>0</v>
      </c>
      <c r="AS76" s="79" t="s">
        <v>1133</v>
      </c>
      <c r="AT76" s="79" t="s">
        <v>1137</v>
      </c>
      <c r="AU76" s="79" t="s">
        <v>1139</v>
      </c>
      <c r="AV76" s="79" t="s">
        <v>1141</v>
      </c>
      <c r="AW76" s="79" t="s">
        <v>1145</v>
      </c>
      <c r="AX76" s="79" t="s">
        <v>1149</v>
      </c>
      <c r="AY76" s="79" t="s">
        <v>1152</v>
      </c>
      <c r="AZ76" s="83" t="s">
        <v>1155</v>
      </c>
      <c r="BA76">
        <v>3</v>
      </c>
      <c r="BB76" s="78" t="str">
        <f>REPLACE(INDEX(GroupVertices[Group],MATCH(Edges[[#This Row],[Vertex 1]],GroupVertices[Vertex],0)),1,1,"")</f>
        <v>4</v>
      </c>
      <c r="BC76" s="78" t="str">
        <f>REPLACE(INDEX(GroupVertices[Group],MATCH(Edges[[#This Row],[Vertex 2]],GroupVertices[Vertex],0)),1,1,"")</f>
        <v>4</v>
      </c>
      <c r="BD76" s="48"/>
      <c r="BE76" s="49"/>
      <c r="BF76" s="48"/>
      <c r="BG76" s="49"/>
      <c r="BH76" s="48"/>
      <c r="BI76" s="49"/>
      <c r="BJ76" s="48"/>
      <c r="BK76" s="49"/>
      <c r="BL76" s="48"/>
    </row>
    <row r="77" spans="1:64" ht="15">
      <c r="A77" s="64" t="s">
        <v>260</v>
      </c>
      <c r="B77" s="64" t="s">
        <v>326</v>
      </c>
      <c r="C77" s="65" t="s">
        <v>3281</v>
      </c>
      <c r="D77" s="66">
        <v>5</v>
      </c>
      <c r="E77" s="67" t="s">
        <v>136</v>
      </c>
      <c r="F77" s="68">
        <v>28.42857142857143</v>
      </c>
      <c r="G77" s="65"/>
      <c r="H77" s="69"/>
      <c r="I77" s="70"/>
      <c r="J77" s="70"/>
      <c r="K77" s="34" t="s">
        <v>65</v>
      </c>
      <c r="L77" s="77">
        <v>77</v>
      </c>
      <c r="M77" s="77"/>
      <c r="N77" s="72"/>
      <c r="O77" s="79" t="s">
        <v>361</v>
      </c>
      <c r="P77" s="81">
        <v>43631.49421296296</v>
      </c>
      <c r="Q77" s="79" t="s">
        <v>393</v>
      </c>
      <c r="R77" s="83" t="s">
        <v>486</v>
      </c>
      <c r="S77" s="79" t="s">
        <v>529</v>
      </c>
      <c r="T77" s="79" t="s">
        <v>582</v>
      </c>
      <c r="U77" s="79"/>
      <c r="V77" s="83" t="s">
        <v>715</v>
      </c>
      <c r="W77" s="81">
        <v>43631.49421296296</v>
      </c>
      <c r="X77" s="83" t="s">
        <v>802</v>
      </c>
      <c r="Y77" s="79"/>
      <c r="Z77" s="79"/>
      <c r="AA77" s="85" t="s">
        <v>968</v>
      </c>
      <c r="AB77" s="79"/>
      <c r="AC77" s="79" t="b">
        <v>0</v>
      </c>
      <c r="AD77" s="79">
        <v>0</v>
      </c>
      <c r="AE77" s="85" t="s">
        <v>1101</v>
      </c>
      <c r="AF77" s="79" t="b">
        <v>1</v>
      </c>
      <c r="AG77" s="79" t="s">
        <v>1107</v>
      </c>
      <c r="AH77" s="79"/>
      <c r="AI77" s="85" t="s">
        <v>1111</v>
      </c>
      <c r="AJ77" s="79" t="b">
        <v>0</v>
      </c>
      <c r="AK77" s="79">
        <v>0</v>
      </c>
      <c r="AL77" s="85" t="s">
        <v>1101</v>
      </c>
      <c r="AM77" s="79" t="s">
        <v>1114</v>
      </c>
      <c r="AN77" s="79" t="b">
        <v>0</v>
      </c>
      <c r="AO77" s="85" t="s">
        <v>968</v>
      </c>
      <c r="AP77" s="79" t="s">
        <v>176</v>
      </c>
      <c r="AQ77" s="79">
        <v>0</v>
      </c>
      <c r="AR77" s="79">
        <v>0</v>
      </c>
      <c r="AS77" s="79"/>
      <c r="AT77" s="79"/>
      <c r="AU77" s="79"/>
      <c r="AV77" s="79"/>
      <c r="AW77" s="79"/>
      <c r="AX77" s="79"/>
      <c r="AY77" s="79"/>
      <c r="AZ77" s="79"/>
      <c r="BA77">
        <v>3</v>
      </c>
      <c r="BB77" s="78" t="str">
        <f>REPLACE(INDEX(GroupVertices[Group],MATCH(Edges[[#This Row],[Vertex 1]],GroupVertices[Vertex],0)),1,1,"")</f>
        <v>4</v>
      </c>
      <c r="BC77" s="78" t="str">
        <f>REPLACE(INDEX(GroupVertices[Group],MATCH(Edges[[#This Row],[Vertex 2]],GroupVertices[Vertex],0)),1,1,"")</f>
        <v>4</v>
      </c>
      <c r="BD77" s="48"/>
      <c r="BE77" s="49"/>
      <c r="BF77" s="48"/>
      <c r="BG77" s="49"/>
      <c r="BH77" s="48"/>
      <c r="BI77" s="49"/>
      <c r="BJ77" s="48"/>
      <c r="BK77" s="49"/>
      <c r="BL77" s="48"/>
    </row>
    <row r="78" spans="1:64" ht="15">
      <c r="A78" s="64" t="s">
        <v>260</v>
      </c>
      <c r="B78" s="64" t="s">
        <v>326</v>
      </c>
      <c r="C78" s="65" t="s">
        <v>3281</v>
      </c>
      <c r="D78" s="66">
        <v>5</v>
      </c>
      <c r="E78" s="67" t="s">
        <v>136</v>
      </c>
      <c r="F78" s="68">
        <v>28.42857142857143</v>
      </c>
      <c r="G78" s="65"/>
      <c r="H78" s="69"/>
      <c r="I78" s="70"/>
      <c r="J78" s="70"/>
      <c r="K78" s="34" t="s">
        <v>65</v>
      </c>
      <c r="L78" s="77">
        <v>78</v>
      </c>
      <c r="M78" s="77"/>
      <c r="N78" s="72"/>
      <c r="O78" s="79" t="s">
        <v>361</v>
      </c>
      <c r="P78" s="81">
        <v>43631.606354166666</v>
      </c>
      <c r="Q78" s="79" t="s">
        <v>392</v>
      </c>
      <c r="R78" s="79"/>
      <c r="S78" s="79"/>
      <c r="T78" s="79" t="s">
        <v>581</v>
      </c>
      <c r="U78" s="79"/>
      <c r="V78" s="83" t="s">
        <v>715</v>
      </c>
      <c r="W78" s="81">
        <v>43631.606354166666</v>
      </c>
      <c r="X78" s="83" t="s">
        <v>804</v>
      </c>
      <c r="Y78" s="79"/>
      <c r="Z78" s="79"/>
      <c r="AA78" s="85" t="s">
        <v>970</v>
      </c>
      <c r="AB78" s="79"/>
      <c r="AC78" s="79" t="b">
        <v>0</v>
      </c>
      <c r="AD78" s="79">
        <v>0</v>
      </c>
      <c r="AE78" s="85" t="s">
        <v>1101</v>
      </c>
      <c r="AF78" s="79" t="b">
        <v>1</v>
      </c>
      <c r="AG78" s="79" t="s">
        <v>1107</v>
      </c>
      <c r="AH78" s="79"/>
      <c r="AI78" s="85" t="s">
        <v>1110</v>
      </c>
      <c r="AJ78" s="79" t="b">
        <v>0</v>
      </c>
      <c r="AK78" s="79">
        <v>2</v>
      </c>
      <c r="AL78" s="85" t="s">
        <v>969</v>
      </c>
      <c r="AM78" s="79" t="s">
        <v>1115</v>
      </c>
      <c r="AN78" s="79" t="b">
        <v>0</v>
      </c>
      <c r="AO78" s="85" t="s">
        <v>969</v>
      </c>
      <c r="AP78" s="79" t="s">
        <v>176</v>
      </c>
      <c r="AQ78" s="79">
        <v>0</v>
      </c>
      <c r="AR78" s="79">
        <v>0</v>
      </c>
      <c r="AS78" s="79"/>
      <c r="AT78" s="79"/>
      <c r="AU78" s="79"/>
      <c r="AV78" s="79"/>
      <c r="AW78" s="79"/>
      <c r="AX78" s="79"/>
      <c r="AY78" s="79"/>
      <c r="AZ78" s="79"/>
      <c r="BA78">
        <v>3</v>
      </c>
      <c r="BB78" s="78" t="str">
        <f>REPLACE(INDEX(GroupVertices[Group],MATCH(Edges[[#This Row],[Vertex 1]],GroupVertices[Vertex],0)),1,1,"")</f>
        <v>4</v>
      </c>
      <c r="BC78" s="78" t="str">
        <f>REPLACE(INDEX(GroupVertices[Group],MATCH(Edges[[#This Row],[Vertex 2]],GroupVertices[Vertex],0)),1,1,"")</f>
        <v>4</v>
      </c>
      <c r="BD78" s="48"/>
      <c r="BE78" s="49"/>
      <c r="BF78" s="48"/>
      <c r="BG78" s="49"/>
      <c r="BH78" s="48"/>
      <c r="BI78" s="49"/>
      <c r="BJ78" s="48"/>
      <c r="BK78" s="49"/>
      <c r="BL78" s="48"/>
    </row>
    <row r="79" spans="1:64" ht="15">
      <c r="A79" s="64" t="s">
        <v>260</v>
      </c>
      <c r="B79" s="64" t="s">
        <v>327</v>
      </c>
      <c r="C79" s="65" t="s">
        <v>3280</v>
      </c>
      <c r="D79" s="66">
        <v>4</v>
      </c>
      <c r="E79" s="67" t="s">
        <v>136</v>
      </c>
      <c r="F79" s="68">
        <v>31.714285714285715</v>
      </c>
      <c r="G79" s="65"/>
      <c r="H79" s="69"/>
      <c r="I79" s="70"/>
      <c r="J79" s="70"/>
      <c r="K79" s="34" t="s">
        <v>65</v>
      </c>
      <c r="L79" s="77">
        <v>79</v>
      </c>
      <c r="M79" s="77"/>
      <c r="N79" s="72"/>
      <c r="O79" s="79" t="s">
        <v>361</v>
      </c>
      <c r="P79" s="81">
        <v>43631.1196875</v>
      </c>
      <c r="Q79" s="79" t="s">
        <v>394</v>
      </c>
      <c r="R79" s="83" t="s">
        <v>487</v>
      </c>
      <c r="S79" s="79" t="s">
        <v>529</v>
      </c>
      <c r="T79" s="79" t="s">
        <v>581</v>
      </c>
      <c r="U79" s="79"/>
      <c r="V79" s="83" t="s">
        <v>715</v>
      </c>
      <c r="W79" s="81">
        <v>43631.1196875</v>
      </c>
      <c r="X79" s="83" t="s">
        <v>803</v>
      </c>
      <c r="Y79" s="79"/>
      <c r="Z79" s="79"/>
      <c r="AA79" s="85" t="s">
        <v>969</v>
      </c>
      <c r="AB79" s="79"/>
      <c r="AC79" s="79" t="b">
        <v>0</v>
      </c>
      <c r="AD79" s="79">
        <v>1</v>
      </c>
      <c r="AE79" s="85" t="s">
        <v>1101</v>
      </c>
      <c r="AF79" s="79" t="b">
        <v>1</v>
      </c>
      <c r="AG79" s="79" t="s">
        <v>1107</v>
      </c>
      <c r="AH79" s="79"/>
      <c r="AI79" s="85" t="s">
        <v>1110</v>
      </c>
      <c r="AJ79" s="79" t="b">
        <v>0</v>
      </c>
      <c r="AK79" s="79">
        <v>2</v>
      </c>
      <c r="AL79" s="85" t="s">
        <v>1101</v>
      </c>
      <c r="AM79" s="79" t="s">
        <v>1115</v>
      </c>
      <c r="AN79" s="79" t="b">
        <v>0</v>
      </c>
      <c r="AO79" s="85" t="s">
        <v>969</v>
      </c>
      <c r="AP79" s="79" t="s">
        <v>176</v>
      </c>
      <c r="AQ79" s="79">
        <v>0</v>
      </c>
      <c r="AR79" s="79">
        <v>0</v>
      </c>
      <c r="AS79" s="79" t="s">
        <v>1133</v>
      </c>
      <c r="AT79" s="79" t="s">
        <v>1137</v>
      </c>
      <c r="AU79" s="79" t="s">
        <v>1139</v>
      </c>
      <c r="AV79" s="79" t="s">
        <v>1141</v>
      </c>
      <c r="AW79" s="79" t="s">
        <v>1145</v>
      </c>
      <c r="AX79" s="79" t="s">
        <v>1149</v>
      </c>
      <c r="AY79" s="79" t="s">
        <v>1152</v>
      </c>
      <c r="AZ79" s="83" t="s">
        <v>1155</v>
      </c>
      <c r="BA79">
        <v>2</v>
      </c>
      <c r="BB79" s="78" t="str">
        <f>REPLACE(INDEX(GroupVertices[Group],MATCH(Edges[[#This Row],[Vertex 1]],GroupVertices[Vertex],0)),1,1,"")</f>
        <v>4</v>
      </c>
      <c r="BC79" s="78" t="str">
        <f>REPLACE(INDEX(GroupVertices[Group],MATCH(Edges[[#This Row],[Vertex 2]],GroupVertices[Vertex],0)),1,1,"")</f>
        <v>4</v>
      </c>
      <c r="BD79" s="48"/>
      <c r="BE79" s="49"/>
      <c r="BF79" s="48"/>
      <c r="BG79" s="49"/>
      <c r="BH79" s="48"/>
      <c r="BI79" s="49"/>
      <c r="BJ79" s="48"/>
      <c r="BK79" s="49"/>
      <c r="BL79" s="48"/>
    </row>
    <row r="80" spans="1:64" ht="15">
      <c r="A80" s="64" t="s">
        <v>260</v>
      </c>
      <c r="B80" s="64" t="s">
        <v>327</v>
      </c>
      <c r="C80" s="65" t="s">
        <v>3280</v>
      </c>
      <c r="D80" s="66">
        <v>4</v>
      </c>
      <c r="E80" s="67" t="s">
        <v>136</v>
      </c>
      <c r="F80" s="68">
        <v>31.714285714285715</v>
      </c>
      <c r="G80" s="65"/>
      <c r="H80" s="69"/>
      <c r="I80" s="70"/>
      <c r="J80" s="70"/>
      <c r="K80" s="34" t="s">
        <v>65</v>
      </c>
      <c r="L80" s="77">
        <v>80</v>
      </c>
      <c r="M80" s="77"/>
      <c r="N80" s="72"/>
      <c r="O80" s="79" t="s">
        <v>361</v>
      </c>
      <c r="P80" s="81">
        <v>43631.606354166666</v>
      </c>
      <c r="Q80" s="79" t="s">
        <v>392</v>
      </c>
      <c r="R80" s="79"/>
      <c r="S80" s="79"/>
      <c r="T80" s="79" t="s">
        <v>581</v>
      </c>
      <c r="U80" s="79"/>
      <c r="V80" s="83" t="s">
        <v>715</v>
      </c>
      <c r="W80" s="81">
        <v>43631.606354166666</v>
      </c>
      <c r="X80" s="83" t="s">
        <v>804</v>
      </c>
      <c r="Y80" s="79"/>
      <c r="Z80" s="79"/>
      <c r="AA80" s="85" t="s">
        <v>970</v>
      </c>
      <c r="AB80" s="79"/>
      <c r="AC80" s="79" t="b">
        <v>0</v>
      </c>
      <c r="AD80" s="79">
        <v>0</v>
      </c>
      <c r="AE80" s="85" t="s">
        <v>1101</v>
      </c>
      <c r="AF80" s="79" t="b">
        <v>1</v>
      </c>
      <c r="AG80" s="79" t="s">
        <v>1107</v>
      </c>
      <c r="AH80" s="79"/>
      <c r="AI80" s="85" t="s">
        <v>1110</v>
      </c>
      <c r="AJ80" s="79" t="b">
        <v>0</v>
      </c>
      <c r="AK80" s="79">
        <v>2</v>
      </c>
      <c r="AL80" s="85" t="s">
        <v>969</v>
      </c>
      <c r="AM80" s="79" t="s">
        <v>1115</v>
      </c>
      <c r="AN80" s="79" t="b">
        <v>0</v>
      </c>
      <c r="AO80" s="85" t="s">
        <v>969</v>
      </c>
      <c r="AP80" s="79" t="s">
        <v>176</v>
      </c>
      <c r="AQ80" s="79">
        <v>0</v>
      </c>
      <c r="AR80" s="79">
        <v>0</v>
      </c>
      <c r="AS80" s="79"/>
      <c r="AT80" s="79"/>
      <c r="AU80" s="79"/>
      <c r="AV80" s="79"/>
      <c r="AW80" s="79"/>
      <c r="AX80" s="79"/>
      <c r="AY80" s="79"/>
      <c r="AZ80" s="79"/>
      <c r="BA80">
        <v>2</v>
      </c>
      <c r="BB80" s="78" t="str">
        <f>REPLACE(INDEX(GroupVertices[Group],MATCH(Edges[[#This Row],[Vertex 1]],GroupVertices[Vertex],0)),1,1,"")</f>
        <v>4</v>
      </c>
      <c r="BC80" s="78" t="str">
        <f>REPLACE(INDEX(GroupVertices[Group],MATCH(Edges[[#This Row],[Vertex 2]],GroupVertices[Vertex],0)),1,1,"")</f>
        <v>4</v>
      </c>
      <c r="BD80" s="48"/>
      <c r="BE80" s="49"/>
      <c r="BF80" s="48"/>
      <c r="BG80" s="49"/>
      <c r="BH80" s="48"/>
      <c r="BI80" s="49"/>
      <c r="BJ80" s="48"/>
      <c r="BK80" s="49"/>
      <c r="BL80" s="48"/>
    </row>
    <row r="81" spans="1:64" ht="15">
      <c r="A81" s="64" t="s">
        <v>260</v>
      </c>
      <c r="B81" s="64" t="s">
        <v>328</v>
      </c>
      <c r="C81" s="65" t="s">
        <v>3281</v>
      </c>
      <c r="D81" s="66">
        <v>5</v>
      </c>
      <c r="E81" s="67" t="s">
        <v>136</v>
      </c>
      <c r="F81" s="68">
        <v>28.42857142857143</v>
      </c>
      <c r="G81" s="65"/>
      <c r="H81" s="69"/>
      <c r="I81" s="70"/>
      <c r="J81" s="70"/>
      <c r="K81" s="34" t="s">
        <v>65</v>
      </c>
      <c r="L81" s="77">
        <v>81</v>
      </c>
      <c r="M81" s="77"/>
      <c r="N81" s="72"/>
      <c r="O81" s="79" t="s">
        <v>361</v>
      </c>
      <c r="P81" s="81">
        <v>43631.1196875</v>
      </c>
      <c r="Q81" s="79" t="s">
        <v>394</v>
      </c>
      <c r="R81" s="83" t="s">
        <v>487</v>
      </c>
      <c r="S81" s="79" t="s">
        <v>529</v>
      </c>
      <c r="T81" s="79" t="s">
        <v>581</v>
      </c>
      <c r="U81" s="79"/>
      <c r="V81" s="83" t="s">
        <v>715</v>
      </c>
      <c r="W81" s="81">
        <v>43631.1196875</v>
      </c>
      <c r="X81" s="83" t="s">
        <v>803</v>
      </c>
      <c r="Y81" s="79"/>
      <c r="Z81" s="79"/>
      <c r="AA81" s="85" t="s">
        <v>969</v>
      </c>
      <c r="AB81" s="79"/>
      <c r="AC81" s="79" t="b">
        <v>0</v>
      </c>
      <c r="AD81" s="79">
        <v>1</v>
      </c>
      <c r="AE81" s="85" t="s">
        <v>1101</v>
      </c>
      <c r="AF81" s="79" t="b">
        <v>1</v>
      </c>
      <c r="AG81" s="79" t="s">
        <v>1107</v>
      </c>
      <c r="AH81" s="79"/>
      <c r="AI81" s="85" t="s">
        <v>1110</v>
      </c>
      <c r="AJ81" s="79" t="b">
        <v>0</v>
      </c>
      <c r="AK81" s="79">
        <v>2</v>
      </c>
      <c r="AL81" s="85" t="s">
        <v>1101</v>
      </c>
      <c r="AM81" s="79" t="s">
        <v>1115</v>
      </c>
      <c r="AN81" s="79" t="b">
        <v>0</v>
      </c>
      <c r="AO81" s="85" t="s">
        <v>969</v>
      </c>
      <c r="AP81" s="79" t="s">
        <v>176</v>
      </c>
      <c r="AQ81" s="79">
        <v>0</v>
      </c>
      <c r="AR81" s="79">
        <v>0</v>
      </c>
      <c r="AS81" s="79" t="s">
        <v>1133</v>
      </c>
      <c r="AT81" s="79" t="s">
        <v>1137</v>
      </c>
      <c r="AU81" s="79" t="s">
        <v>1139</v>
      </c>
      <c r="AV81" s="79" t="s">
        <v>1141</v>
      </c>
      <c r="AW81" s="79" t="s">
        <v>1145</v>
      </c>
      <c r="AX81" s="79" t="s">
        <v>1149</v>
      </c>
      <c r="AY81" s="79" t="s">
        <v>1152</v>
      </c>
      <c r="AZ81" s="83" t="s">
        <v>1155</v>
      </c>
      <c r="BA81">
        <v>3</v>
      </c>
      <c r="BB81" s="78" t="str">
        <f>REPLACE(INDEX(GroupVertices[Group],MATCH(Edges[[#This Row],[Vertex 1]],GroupVertices[Vertex],0)),1,1,"")</f>
        <v>4</v>
      </c>
      <c r="BC81" s="78" t="str">
        <f>REPLACE(INDEX(GroupVertices[Group],MATCH(Edges[[#This Row],[Vertex 2]],GroupVertices[Vertex],0)),1,1,"")</f>
        <v>4</v>
      </c>
      <c r="BD81" s="48"/>
      <c r="BE81" s="49"/>
      <c r="BF81" s="48"/>
      <c r="BG81" s="49"/>
      <c r="BH81" s="48"/>
      <c r="BI81" s="49"/>
      <c r="BJ81" s="48"/>
      <c r="BK81" s="49"/>
      <c r="BL81" s="48"/>
    </row>
    <row r="82" spans="1:64" ht="15">
      <c r="A82" s="64" t="s">
        <v>260</v>
      </c>
      <c r="B82" s="64" t="s">
        <v>328</v>
      </c>
      <c r="C82" s="65" t="s">
        <v>3281</v>
      </c>
      <c r="D82" s="66">
        <v>5</v>
      </c>
      <c r="E82" s="67" t="s">
        <v>136</v>
      </c>
      <c r="F82" s="68">
        <v>28.42857142857143</v>
      </c>
      <c r="G82" s="65"/>
      <c r="H82" s="69"/>
      <c r="I82" s="70"/>
      <c r="J82" s="70"/>
      <c r="K82" s="34" t="s">
        <v>65</v>
      </c>
      <c r="L82" s="77">
        <v>82</v>
      </c>
      <c r="M82" s="77"/>
      <c r="N82" s="72"/>
      <c r="O82" s="79" t="s">
        <v>361</v>
      </c>
      <c r="P82" s="81">
        <v>43631.49421296296</v>
      </c>
      <c r="Q82" s="79" t="s">
        <v>393</v>
      </c>
      <c r="R82" s="83" t="s">
        <v>486</v>
      </c>
      <c r="S82" s="79" t="s">
        <v>529</v>
      </c>
      <c r="T82" s="79" t="s">
        <v>582</v>
      </c>
      <c r="U82" s="79"/>
      <c r="V82" s="83" t="s">
        <v>715</v>
      </c>
      <c r="W82" s="81">
        <v>43631.49421296296</v>
      </c>
      <c r="X82" s="83" t="s">
        <v>802</v>
      </c>
      <c r="Y82" s="79"/>
      <c r="Z82" s="79"/>
      <c r="AA82" s="85" t="s">
        <v>968</v>
      </c>
      <c r="AB82" s="79"/>
      <c r="AC82" s="79" t="b">
        <v>0</v>
      </c>
      <c r="AD82" s="79">
        <v>0</v>
      </c>
      <c r="AE82" s="85" t="s">
        <v>1101</v>
      </c>
      <c r="AF82" s="79" t="b">
        <v>1</v>
      </c>
      <c r="AG82" s="79" t="s">
        <v>1107</v>
      </c>
      <c r="AH82" s="79"/>
      <c r="AI82" s="85" t="s">
        <v>1111</v>
      </c>
      <c r="AJ82" s="79" t="b">
        <v>0</v>
      </c>
      <c r="AK82" s="79">
        <v>0</v>
      </c>
      <c r="AL82" s="85" t="s">
        <v>1101</v>
      </c>
      <c r="AM82" s="79" t="s">
        <v>1114</v>
      </c>
      <c r="AN82" s="79" t="b">
        <v>0</v>
      </c>
      <c r="AO82" s="85" t="s">
        <v>968</v>
      </c>
      <c r="AP82" s="79" t="s">
        <v>176</v>
      </c>
      <c r="AQ82" s="79">
        <v>0</v>
      </c>
      <c r="AR82" s="79">
        <v>0</v>
      </c>
      <c r="AS82" s="79"/>
      <c r="AT82" s="79"/>
      <c r="AU82" s="79"/>
      <c r="AV82" s="79"/>
      <c r="AW82" s="79"/>
      <c r="AX82" s="79"/>
      <c r="AY82" s="79"/>
      <c r="AZ82" s="79"/>
      <c r="BA82">
        <v>3</v>
      </c>
      <c r="BB82" s="78" t="str">
        <f>REPLACE(INDEX(GroupVertices[Group],MATCH(Edges[[#This Row],[Vertex 1]],GroupVertices[Vertex],0)),1,1,"")</f>
        <v>4</v>
      </c>
      <c r="BC82" s="78" t="str">
        <f>REPLACE(INDEX(GroupVertices[Group],MATCH(Edges[[#This Row],[Vertex 2]],GroupVertices[Vertex],0)),1,1,"")</f>
        <v>4</v>
      </c>
      <c r="BD82" s="48"/>
      <c r="BE82" s="49"/>
      <c r="BF82" s="48"/>
      <c r="BG82" s="49"/>
      <c r="BH82" s="48"/>
      <c r="BI82" s="49"/>
      <c r="BJ82" s="48"/>
      <c r="BK82" s="49"/>
      <c r="BL82" s="48"/>
    </row>
    <row r="83" spans="1:64" ht="15">
      <c r="A83" s="64" t="s">
        <v>260</v>
      </c>
      <c r="B83" s="64" t="s">
        <v>328</v>
      </c>
      <c r="C83" s="65" t="s">
        <v>3281</v>
      </c>
      <c r="D83" s="66">
        <v>5</v>
      </c>
      <c r="E83" s="67" t="s">
        <v>136</v>
      </c>
      <c r="F83" s="68">
        <v>28.42857142857143</v>
      </c>
      <c r="G83" s="65"/>
      <c r="H83" s="69"/>
      <c r="I83" s="70"/>
      <c r="J83" s="70"/>
      <c r="K83" s="34" t="s">
        <v>65</v>
      </c>
      <c r="L83" s="77">
        <v>83</v>
      </c>
      <c r="M83" s="77"/>
      <c r="N83" s="72"/>
      <c r="O83" s="79" t="s">
        <v>361</v>
      </c>
      <c r="P83" s="81">
        <v>43631.606354166666</v>
      </c>
      <c r="Q83" s="79" t="s">
        <v>392</v>
      </c>
      <c r="R83" s="79"/>
      <c r="S83" s="79"/>
      <c r="T83" s="79" t="s">
        <v>581</v>
      </c>
      <c r="U83" s="79"/>
      <c r="V83" s="83" t="s">
        <v>715</v>
      </c>
      <c r="W83" s="81">
        <v>43631.606354166666</v>
      </c>
      <c r="X83" s="83" t="s">
        <v>804</v>
      </c>
      <c r="Y83" s="79"/>
      <c r="Z83" s="79"/>
      <c r="AA83" s="85" t="s">
        <v>970</v>
      </c>
      <c r="AB83" s="79"/>
      <c r="AC83" s="79" t="b">
        <v>0</v>
      </c>
      <c r="AD83" s="79">
        <v>0</v>
      </c>
      <c r="AE83" s="85" t="s">
        <v>1101</v>
      </c>
      <c r="AF83" s="79" t="b">
        <v>1</v>
      </c>
      <c r="AG83" s="79" t="s">
        <v>1107</v>
      </c>
      <c r="AH83" s="79"/>
      <c r="AI83" s="85" t="s">
        <v>1110</v>
      </c>
      <c r="AJ83" s="79" t="b">
        <v>0</v>
      </c>
      <c r="AK83" s="79">
        <v>2</v>
      </c>
      <c r="AL83" s="85" t="s">
        <v>969</v>
      </c>
      <c r="AM83" s="79" t="s">
        <v>1115</v>
      </c>
      <c r="AN83" s="79" t="b">
        <v>0</v>
      </c>
      <c r="AO83" s="85" t="s">
        <v>969</v>
      </c>
      <c r="AP83" s="79" t="s">
        <v>176</v>
      </c>
      <c r="AQ83" s="79">
        <v>0</v>
      </c>
      <c r="AR83" s="79">
        <v>0</v>
      </c>
      <c r="AS83" s="79"/>
      <c r="AT83" s="79"/>
      <c r="AU83" s="79"/>
      <c r="AV83" s="79"/>
      <c r="AW83" s="79"/>
      <c r="AX83" s="79"/>
      <c r="AY83" s="79"/>
      <c r="AZ83" s="79"/>
      <c r="BA83">
        <v>3</v>
      </c>
      <c r="BB83" s="78" t="str">
        <f>REPLACE(INDEX(GroupVertices[Group],MATCH(Edges[[#This Row],[Vertex 1]],GroupVertices[Vertex],0)),1,1,"")</f>
        <v>4</v>
      </c>
      <c r="BC83" s="78" t="str">
        <f>REPLACE(INDEX(GroupVertices[Group],MATCH(Edges[[#This Row],[Vertex 2]],GroupVertices[Vertex],0)),1,1,"")</f>
        <v>4</v>
      </c>
      <c r="BD83" s="48"/>
      <c r="BE83" s="49"/>
      <c r="BF83" s="48"/>
      <c r="BG83" s="49"/>
      <c r="BH83" s="48"/>
      <c r="BI83" s="49"/>
      <c r="BJ83" s="48"/>
      <c r="BK83" s="49"/>
      <c r="BL83" s="48"/>
    </row>
    <row r="84" spans="1:64" ht="15">
      <c r="A84" s="64" t="s">
        <v>260</v>
      </c>
      <c r="B84" s="64" t="s">
        <v>329</v>
      </c>
      <c r="C84" s="65" t="s">
        <v>3281</v>
      </c>
      <c r="D84" s="66">
        <v>5</v>
      </c>
      <c r="E84" s="67" t="s">
        <v>136</v>
      </c>
      <c r="F84" s="68">
        <v>28.42857142857143</v>
      </c>
      <c r="G84" s="65"/>
      <c r="H84" s="69"/>
      <c r="I84" s="70"/>
      <c r="J84" s="70"/>
      <c r="K84" s="34" t="s">
        <v>65</v>
      </c>
      <c r="L84" s="77">
        <v>84</v>
      </c>
      <c r="M84" s="77"/>
      <c r="N84" s="72"/>
      <c r="O84" s="79" t="s">
        <v>361</v>
      </c>
      <c r="P84" s="81">
        <v>43631.1196875</v>
      </c>
      <c r="Q84" s="79" t="s">
        <v>394</v>
      </c>
      <c r="R84" s="83" t="s">
        <v>487</v>
      </c>
      <c r="S84" s="79" t="s">
        <v>529</v>
      </c>
      <c r="T84" s="79" t="s">
        <v>581</v>
      </c>
      <c r="U84" s="79"/>
      <c r="V84" s="83" t="s">
        <v>715</v>
      </c>
      <c r="W84" s="81">
        <v>43631.1196875</v>
      </c>
      <c r="X84" s="83" t="s">
        <v>803</v>
      </c>
      <c r="Y84" s="79"/>
      <c r="Z84" s="79"/>
      <c r="AA84" s="85" t="s">
        <v>969</v>
      </c>
      <c r="AB84" s="79"/>
      <c r="AC84" s="79" t="b">
        <v>0</v>
      </c>
      <c r="AD84" s="79">
        <v>1</v>
      </c>
      <c r="AE84" s="85" t="s">
        <v>1101</v>
      </c>
      <c r="AF84" s="79" t="b">
        <v>1</v>
      </c>
      <c r="AG84" s="79" t="s">
        <v>1107</v>
      </c>
      <c r="AH84" s="79"/>
      <c r="AI84" s="85" t="s">
        <v>1110</v>
      </c>
      <c r="AJ84" s="79" t="b">
        <v>0</v>
      </c>
      <c r="AK84" s="79">
        <v>2</v>
      </c>
      <c r="AL84" s="85" t="s">
        <v>1101</v>
      </c>
      <c r="AM84" s="79" t="s">
        <v>1115</v>
      </c>
      <c r="AN84" s="79" t="b">
        <v>0</v>
      </c>
      <c r="AO84" s="85" t="s">
        <v>969</v>
      </c>
      <c r="AP84" s="79" t="s">
        <v>176</v>
      </c>
      <c r="AQ84" s="79">
        <v>0</v>
      </c>
      <c r="AR84" s="79">
        <v>0</v>
      </c>
      <c r="AS84" s="79" t="s">
        <v>1133</v>
      </c>
      <c r="AT84" s="79" t="s">
        <v>1137</v>
      </c>
      <c r="AU84" s="79" t="s">
        <v>1139</v>
      </c>
      <c r="AV84" s="79" t="s">
        <v>1141</v>
      </c>
      <c r="AW84" s="79" t="s">
        <v>1145</v>
      </c>
      <c r="AX84" s="79" t="s">
        <v>1149</v>
      </c>
      <c r="AY84" s="79" t="s">
        <v>1152</v>
      </c>
      <c r="AZ84" s="83" t="s">
        <v>1155</v>
      </c>
      <c r="BA84">
        <v>3</v>
      </c>
      <c r="BB84" s="78" t="str">
        <f>REPLACE(INDEX(GroupVertices[Group],MATCH(Edges[[#This Row],[Vertex 1]],GroupVertices[Vertex],0)),1,1,"")</f>
        <v>4</v>
      </c>
      <c r="BC84" s="78" t="str">
        <f>REPLACE(INDEX(GroupVertices[Group],MATCH(Edges[[#This Row],[Vertex 2]],GroupVertices[Vertex],0)),1,1,"")</f>
        <v>4</v>
      </c>
      <c r="BD84" s="48">
        <v>0</v>
      </c>
      <c r="BE84" s="49">
        <v>0</v>
      </c>
      <c r="BF84" s="48">
        <v>0</v>
      </c>
      <c r="BG84" s="49">
        <v>0</v>
      </c>
      <c r="BH84" s="48">
        <v>0</v>
      </c>
      <c r="BI84" s="49">
        <v>0</v>
      </c>
      <c r="BJ84" s="48">
        <v>10</v>
      </c>
      <c r="BK84" s="49">
        <v>100</v>
      </c>
      <c r="BL84" s="48">
        <v>10</v>
      </c>
    </row>
    <row r="85" spans="1:64" ht="15">
      <c r="A85" s="64" t="s">
        <v>260</v>
      </c>
      <c r="B85" s="64" t="s">
        <v>329</v>
      </c>
      <c r="C85" s="65" t="s">
        <v>3281</v>
      </c>
      <c r="D85" s="66">
        <v>5</v>
      </c>
      <c r="E85" s="67" t="s">
        <v>136</v>
      </c>
      <c r="F85" s="68">
        <v>28.42857142857143</v>
      </c>
      <c r="G85" s="65"/>
      <c r="H85" s="69"/>
      <c r="I85" s="70"/>
      <c r="J85" s="70"/>
      <c r="K85" s="34" t="s">
        <v>65</v>
      </c>
      <c r="L85" s="77">
        <v>85</v>
      </c>
      <c r="M85" s="77"/>
      <c r="N85" s="72"/>
      <c r="O85" s="79" t="s">
        <v>361</v>
      </c>
      <c r="P85" s="81">
        <v>43631.49421296296</v>
      </c>
      <c r="Q85" s="79" t="s">
        <v>393</v>
      </c>
      <c r="R85" s="83" t="s">
        <v>486</v>
      </c>
      <c r="S85" s="79" t="s">
        <v>529</v>
      </c>
      <c r="T85" s="79" t="s">
        <v>582</v>
      </c>
      <c r="U85" s="79"/>
      <c r="V85" s="83" t="s">
        <v>715</v>
      </c>
      <c r="W85" s="81">
        <v>43631.49421296296</v>
      </c>
      <c r="X85" s="83" t="s">
        <v>802</v>
      </c>
      <c r="Y85" s="79"/>
      <c r="Z85" s="79"/>
      <c r="AA85" s="85" t="s">
        <v>968</v>
      </c>
      <c r="AB85" s="79"/>
      <c r="AC85" s="79" t="b">
        <v>0</v>
      </c>
      <c r="AD85" s="79">
        <v>0</v>
      </c>
      <c r="AE85" s="85" t="s">
        <v>1101</v>
      </c>
      <c r="AF85" s="79" t="b">
        <v>1</v>
      </c>
      <c r="AG85" s="79" t="s">
        <v>1107</v>
      </c>
      <c r="AH85" s="79"/>
      <c r="AI85" s="85" t="s">
        <v>1111</v>
      </c>
      <c r="AJ85" s="79" t="b">
        <v>0</v>
      </c>
      <c r="AK85" s="79">
        <v>0</v>
      </c>
      <c r="AL85" s="85" t="s">
        <v>1101</v>
      </c>
      <c r="AM85" s="79" t="s">
        <v>1114</v>
      </c>
      <c r="AN85" s="79" t="b">
        <v>0</v>
      </c>
      <c r="AO85" s="85" t="s">
        <v>968</v>
      </c>
      <c r="AP85" s="79" t="s">
        <v>176</v>
      </c>
      <c r="AQ85" s="79">
        <v>0</v>
      </c>
      <c r="AR85" s="79">
        <v>0</v>
      </c>
      <c r="AS85" s="79"/>
      <c r="AT85" s="79"/>
      <c r="AU85" s="79"/>
      <c r="AV85" s="79"/>
      <c r="AW85" s="79"/>
      <c r="AX85" s="79"/>
      <c r="AY85" s="79"/>
      <c r="AZ85" s="79"/>
      <c r="BA85">
        <v>3</v>
      </c>
      <c r="BB85" s="78" t="str">
        <f>REPLACE(INDEX(GroupVertices[Group],MATCH(Edges[[#This Row],[Vertex 1]],GroupVertices[Vertex],0)),1,1,"")</f>
        <v>4</v>
      </c>
      <c r="BC85" s="78" t="str">
        <f>REPLACE(INDEX(GroupVertices[Group],MATCH(Edges[[#This Row],[Vertex 2]],GroupVertices[Vertex],0)),1,1,"")</f>
        <v>4</v>
      </c>
      <c r="BD85" s="48"/>
      <c r="BE85" s="49"/>
      <c r="BF85" s="48"/>
      <c r="BG85" s="49"/>
      <c r="BH85" s="48"/>
      <c r="BI85" s="49"/>
      <c r="BJ85" s="48"/>
      <c r="BK85" s="49"/>
      <c r="BL85" s="48"/>
    </row>
    <row r="86" spans="1:64" ht="15">
      <c r="A86" s="64" t="s">
        <v>260</v>
      </c>
      <c r="B86" s="64" t="s">
        <v>329</v>
      </c>
      <c r="C86" s="65" t="s">
        <v>3281</v>
      </c>
      <c r="D86" s="66">
        <v>5</v>
      </c>
      <c r="E86" s="67" t="s">
        <v>136</v>
      </c>
      <c r="F86" s="68">
        <v>28.42857142857143</v>
      </c>
      <c r="G86" s="65"/>
      <c r="H86" s="69"/>
      <c r="I86" s="70"/>
      <c r="J86" s="70"/>
      <c r="K86" s="34" t="s">
        <v>65</v>
      </c>
      <c r="L86" s="77">
        <v>86</v>
      </c>
      <c r="M86" s="77"/>
      <c r="N86" s="72"/>
      <c r="O86" s="79" t="s">
        <v>361</v>
      </c>
      <c r="P86" s="81">
        <v>43631.606354166666</v>
      </c>
      <c r="Q86" s="79" t="s">
        <v>392</v>
      </c>
      <c r="R86" s="79"/>
      <c r="S86" s="79"/>
      <c r="T86" s="79" t="s">
        <v>581</v>
      </c>
      <c r="U86" s="79"/>
      <c r="V86" s="83" t="s">
        <v>715</v>
      </c>
      <c r="W86" s="81">
        <v>43631.606354166666</v>
      </c>
      <c r="X86" s="83" t="s">
        <v>804</v>
      </c>
      <c r="Y86" s="79"/>
      <c r="Z86" s="79"/>
      <c r="AA86" s="85" t="s">
        <v>970</v>
      </c>
      <c r="AB86" s="79"/>
      <c r="AC86" s="79" t="b">
        <v>0</v>
      </c>
      <c r="AD86" s="79">
        <v>0</v>
      </c>
      <c r="AE86" s="85" t="s">
        <v>1101</v>
      </c>
      <c r="AF86" s="79" t="b">
        <v>1</v>
      </c>
      <c r="AG86" s="79" t="s">
        <v>1107</v>
      </c>
      <c r="AH86" s="79"/>
      <c r="AI86" s="85" t="s">
        <v>1110</v>
      </c>
      <c r="AJ86" s="79" t="b">
        <v>0</v>
      </c>
      <c r="AK86" s="79">
        <v>2</v>
      </c>
      <c r="AL86" s="85" t="s">
        <v>969</v>
      </c>
      <c r="AM86" s="79" t="s">
        <v>1115</v>
      </c>
      <c r="AN86" s="79" t="b">
        <v>0</v>
      </c>
      <c r="AO86" s="85" t="s">
        <v>969</v>
      </c>
      <c r="AP86" s="79" t="s">
        <v>176</v>
      </c>
      <c r="AQ86" s="79">
        <v>0</v>
      </c>
      <c r="AR86" s="79">
        <v>0</v>
      </c>
      <c r="AS86" s="79"/>
      <c r="AT86" s="79"/>
      <c r="AU86" s="79"/>
      <c r="AV86" s="79"/>
      <c r="AW86" s="79"/>
      <c r="AX86" s="79"/>
      <c r="AY86" s="79"/>
      <c r="AZ86" s="79"/>
      <c r="BA86">
        <v>3</v>
      </c>
      <c r="BB86" s="78" t="str">
        <f>REPLACE(INDEX(GroupVertices[Group],MATCH(Edges[[#This Row],[Vertex 1]],GroupVertices[Vertex],0)),1,1,"")</f>
        <v>4</v>
      </c>
      <c r="BC86" s="78" t="str">
        <f>REPLACE(INDEX(GroupVertices[Group],MATCH(Edges[[#This Row],[Vertex 2]],GroupVertices[Vertex],0)),1,1,"")</f>
        <v>4</v>
      </c>
      <c r="BD86" s="48">
        <v>0</v>
      </c>
      <c r="BE86" s="49">
        <v>0</v>
      </c>
      <c r="BF86" s="48">
        <v>0</v>
      </c>
      <c r="BG86" s="49">
        <v>0</v>
      </c>
      <c r="BH86" s="48">
        <v>0</v>
      </c>
      <c r="BI86" s="49">
        <v>0</v>
      </c>
      <c r="BJ86" s="48">
        <v>12</v>
      </c>
      <c r="BK86" s="49">
        <v>100</v>
      </c>
      <c r="BL86" s="48">
        <v>12</v>
      </c>
    </row>
    <row r="87" spans="1:64" ht="15">
      <c r="A87" s="64" t="s">
        <v>260</v>
      </c>
      <c r="B87" s="64" t="s">
        <v>260</v>
      </c>
      <c r="C87" s="65" t="s">
        <v>3280</v>
      </c>
      <c r="D87" s="66">
        <v>4</v>
      </c>
      <c r="E87" s="67" t="s">
        <v>136</v>
      </c>
      <c r="F87" s="68">
        <v>31.714285714285715</v>
      </c>
      <c r="G87" s="65"/>
      <c r="H87" s="69"/>
      <c r="I87" s="70"/>
      <c r="J87" s="70"/>
      <c r="K87" s="34" t="s">
        <v>65</v>
      </c>
      <c r="L87" s="77">
        <v>87</v>
      </c>
      <c r="M87" s="77"/>
      <c r="N87" s="72"/>
      <c r="O87" s="79" t="s">
        <v>176</v>
      </c>
      <c r="P87" s="81">
        <v>43629.95465277778</v>
      </c>
      <c r="Q87" s="79" t="s">
        <v>395</v>
      </c>
      <c r="R87" s="83" t="s">
        <v>488</v>
      </c>
      <c r="S87" s="79" t="s">
        <v>529</v>
      </c>
      <c r="T87" s="79" t="s">
        <v>583</v>
      </c>
      <c r="U87" s="79"/>
      <c r="V87" s="83" t="s">
        <v>715</v>
      </c>
      <c r="W87" s="81">
        <v>43629.95465277778</v>
      </c>
      <c r="X87" s="83" t="s">
        <v>805</v>
      </c>
      <c r="Y87" s="79"/>
      <c r="Z87" s="79"/>
      <c r="AA87" s="85" t="s">
        <v>971</v>
      </c>
      <c r="AB87" s="79"/>
      <c r="AC87" s="79" t="b">
        <v>0</v>
      </c>
      <c r="AD87" s="79">
        <v>5</v>
      </c>
      <c r="AE87" s="85" t="s">
        <v>1101</v>
      </c>
      <c r="AF87" s="79" t="b">
        <v>1</v>
      </c>
      <c r="AG87" s="79" t="s">
        <v>1107</v>
      </c>
      <c r="AH87" s="79"/>
      <c r="AI87" s="85" t="s">
        <v>1109</v>
      </c>
      <c r="AJ87" s="79" t="b">
        <v>0</v>
      </c>
      <c r="AK87" s="79">
        <v>4</v>
      </c>
      <c r="AL87" s="85" t="s">
        <v>1101</v>
      </c>
      <c r="AM87" s="79" t="s">
        <v>1115</v>
      </c>
      <c r="AN87" s="79" t="b">
        <v>0</v>
      </c>
      <c r="AO87" s="85" t="s">
        <v>971</v>
      </c>
      <c r="AP87" s="79" t="s">
        <v>176</v>
      </c>
      <c r="AQ87" s="79">
        <v>0</v>
      </c>
      <c r="AR87" s="79">
        <v>0</v>
      </c>
      <c r="AS87" s="79" t="s">
        <v>1133</v>
      </c>
      <c r="AT87" s="79" t="s">
        <v>1137</v>
      </c>
      <c r="AU87" s="79" t="s">
        <v>1139</v>
      </c>
      <c r="AV87" s="79" t="s">
        <v>1141</v>
      </c>
      <c r="AW87" s="79" t="s">
        <v>1145</v>
      </c>
      <c r="AX87" s="79" t="s">
        <v>1149</v>
      </c>
      <c r="AY87" s="79" t="s">
        <v>1152</v>
      </c>
      <c r="AZ87" s="83" t="s">
        <v>1155</v>
      </c>
      <c r="BA87">
        <v>2</v>
      </c>
      <c r="BB87" s="78" t="str">
        <f>REPLACE(INDEX(GroupVertices[Group],MATCH(Edges[[#This Row],[Vertex 1]],GroupVertices[Vertex],0)),1,1,"")</f>
        <v>4</v>
      </c>
      <c r="BC87" s="78" t="str">
        <f>REPLACE(INDEX(GroupVertices[Group],MATCH(Edges[[#This Row],[Vertex 2]],GroupVertices[Vertex],0)),1,1,"")</f>
        <v>4</v>
      </c>
      <c r="BD87" s="48">
        <v>0</v>
      </c>
      <c r="BE87" s="49">
        <v>0</v>
      </c>
      <c r="BF87" s="48">
        <v>0</v>
      </c>
      <c r="BG87" s="49">
        <v>0</v>
      </c>
      <c r="BH87" s="48">
        <v>0</v>
      </c>
      <c r="BI87" s="49">
        <v>0</v>
      </c>
      <c r="BJ87" s="48">
        <v>16</v>
      </c>
      <c r="BK87" s="49">
        <v>100</v>
      </c>
      <c r="BL87" s="48">
        <v>16</v>
      </c>
    </row>
    <row r="88" spans="1:64" ht="15">
      <c r="A88" s="64" t="s">
        <v>260</v>
      </c>
      <c r="B88" s="64" t="s">
        <v>260</v>
      </c>
      <c r="C88" s="65" t="s">
        <v>3280</v>
      </c>
      <c r="D88" s="66">
        <v>4</v>
      </c>
      <c r="E88" s="67" t="s">
        <v>136</v>
      </c>
      <c r="F88" s="68">
        <v>31.714285714285715</v>
      </c>
      <c r="G88" s="65"/>
      <c r="H88" s="69"/>
      <c r="I88" s="70"/>
      <c r="J88" s="70"/>
      <c r="K88" s="34" t="s">
        <v>65</v>
      </c>
      <c r="L88" s="77">
        <v>88</v>
      </c>
      <c r="M88" s="77"/>
      <c r="N88" s="72"/>
      <c r="O88" s="79" t="s">
        <v>176</v>
      </c>
      <c r="P88" s="81">
        <v>43631.02390046296</v>
      </c>
      <c r="Q88" s="79" t="s">
        <v>386</v>
      </c>
      <c r="R88" s="79"/>
      <c r="S88" s="79"/>
      <c r="T88" s="79" t="s">
        <v>576</v>
      </c>
      <c r="U88" s="79"/>
      <c r="V88" s="83" t="s">
        <v>715</v>
      </c>
      <c r="W88" s="81">
        <v>43631.02390046296</v>
      </c>
      <c r="X88" s="83" t="s">
        <v>806</v>
      </c>
      <c r="Y88" s="79"/>
      <c r="Z88" s="79"/>
      <c r="AA88" s="85" t="s">
        <v>972</v>
      </c>
      <c r="AB88" s="79"/>
      <c r="AC88" s="79" t="b">
        <v>0</v>
      </c>
      <c r="AD88" s="79">
        <v>0</v>
      </c>
      <c r="AE88" s="85" t="s">
        <v>1101</v>
      </c>
      <c r="AF88" s="79" t="b">
        <v>1</v>
      </c>
      <c r="AG88" s="79" t="s">
        <v>1107</v>
      </c>
      <c r="AH88" s="79"/>
      <c r="AI88" s="85" t="s">
        <v>1109</v>
      </c>
      <c r="AJ88" s="79" t="b">
        <v>0</v>
      </c>
      <c r="AK88" s="79">
        <v>6</v>
      </c>
      <c r="AL88" s="85" t="s">
        <v>971</v>
      </c>
      <c r="AM88" s="79" t="s">
        <v>1115</v>
      </c>
      <c r="AN88" s="79" t="b">
        <v>0</v>
      </c>
      <c r="AO88" s="85" t="s">
        <v>971</v>
      </c>
      <c r="AP88" s="79" t="s">
        <v>176</v>
      </c>
      <c r="AQ88" s="79">
        <v>0</v>
      </c>
      <c r="AR88" s="79">
        <v>0</v>
      </c>
      <c r="AS88" s="79"/>
      <c r="AT88" s="79"/>
      <c r="AU88" s="79"/>
      <c r="AV88" s="79"/>
      <c r="AW88" s="79"/>
      <c r="AX88" s="79"/>
      <c r="AY88" s="79"/>
      <c r="AZ88" s="79"/>
      <c r="BA88">
        <v>2</v>
      </c>
      <c r="BB88" s="78" t="str">
        <f>REPLACE(INDEX(GroupVertices[Group],MATCH(Edges[[#This Row],[Vertex 1]],GroupVertices[Vertex],0)),1,1,"")</f>
        <v>4</v>
      </c>
      <c r="BC88" s="78" t="str">
        <f>REPLACE(INDEX(GroupVertices[Group],MATCH(Edges[[#This Row],[Vertex 2]],GroupVertices[Vertex],0)),1,1,"")</f>
        <v>4</v>
      </c>
      <c r="BD88" s="48">
        <v>0</v>
      </c>
      <c r="BE88" s="49">
        <v>0</v>
      </c>
      <c r="BF88" s="48">
        <v>0</v>
      </c>
      <c r="BG88" s="49">
        <v>0</v>
      </c>
      <c r="BH88" s="48">
        <v>0</v>
      </c>
      <c r="BI88" s="49">
        <v>0</v>
      </c>
      <c r="BJ88" s="48">
        <v>11</v>
      </c>
      <c r="BK88" s="49">
        <v>100</v>
      </c>
      <c r="BL88" s="48">
        <v>11</v>
      </c>
    </row>
    <row r="89" spans="1:64" ht="15">
      <c r="A89" s="64" t="s">
        <v>261</v>
      </c>
      <c r="B89" s="64" t="s">
        <v>261</v>
      </c>
      <c r="C89" s="65" t="s">
        <v>3279</v>
      </c>
      <c r="D89" s="66">
        <v>3</v>
      </c>
      <c r="E89" s="67" t="s">
        <v>132</v>
      </c>
      <c r="F89" s="68">
        <v>35</v>
      </c>
      <c r="G89" s="65"/>
      <c r="H89" s="69"/>
      <c r="I89" s="70"/>
      <c r="J89" s="70"/>
      <c r="K89" s="34" t="s">
        <v>65</v>
      </c>
      <c r="L89" s="77">
        <v>89</v>
      </c>
      <c r="M89" s="77"/>
      <c r="N89" s="72"/>
      <c r="O89" s="79" t="s">
        <v>176</v>
      </c>
      <c r="P89" s="81">
        <v>43632.803506944445</v>
      </c>
      <c r="Q89" s="79" t="s">
        <v>396</v>
      </c>
      <c r="R89" s="83" t="s">
        <v>489</v>
      </c>
      <c r="S89" s="79" t="s">
        <v>535</v>
      </c>
      <c r="T89" s="79" t="s">
        <v>584</v>
      </c>
      <c r="U89" s="83" t="s">
        <v>651</v>
      </c>
      <c r="V89" s="83" t="s">
        <v>651</v>
      </c>
      <c r="W89" s="81">
        <v>43632.803506944445</v>
      </c>
      <c r="X89" s="83" t="s">
        <v>807</v>
      </c>
      <c r="Y89" s="79"/>
      <c r="Z89" s="79"/>
      <c r="AA89" s="85" t="s">
        <v>973</v>
      </c>
      <c r="AB89" s="79"/>
      <c r="AC89" s="79" t="b">
        <v>0</v>
      </c>
      <c r="AD89" s="79">
        <v>1</v>
      </c>
      <c r="AE89" s="85" t="s">
        <v>1101</v>
      </c>
      <c r="AF89" s="79" t="b">
        <v>0</v>
      </c>
      <c r="AG89" s="79" t="s">
        <v>1105</v>
      </c>
      <c r="AH89" s="79"/>
      <c r="AI89" s="85" t="s">
        <v>1101</v>
      </c>
      <c r="AJ89" s="79" t="b">
        <v>0</v>
      </c>
      <c r="AK89" s="79">
        <v>0</v>
      </c>
      <c r="AL89" s="85" t="s">
        <v>1101</v>
      </c>
      <c r="AM89" s="79" t="s">
        <v>1118</v>
      </c>
      <c r="AN89" s="79" t="b">
        <v>0</v>
      </c>
      <c r="AO89" s="85" t="s">
        <v>973</v>
      </c>
      <c r="AP89" s="79" t="s">
        <v>176</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3</v>
      </c>
      <c r="BD89" s="48">
        <v>0</v>
      </c>
      <c r="BE89" s="49">
        <v>0</v>
      </c>
      <c r="BF89" s="48">
        <v>0</v>
      </c>
      <c r="BG89" s="49">
        <v>0</v>
      </c>
      <c r="BH89" s="48">
        <v>0</v>
      </c>
      <c r="BI89" s="49">
        <v>0</v>
      </c>
      <c r="BJ89" s="48">
        <v>27</v>
      </c>
      <c r="BK89" s="49">
        <v>100</v>
      </c>
      <c r="BL89" s="48">
        <v>27</v>
      </c>
    </row>
    <row r="90" spans="1:64" ht="15">
      <c r="A90" s="64" t="s">
        <v>262</v>
      </c>
      <c r="B90" s="64" t="s">
        <v>262</v>
      </c>
      <c r="C90" s="65" t="s">
        <v>3279</v>
      </c>
      <c r="D90" s="66">
        <v>3</v>
      </c>
      <c r="E90" s="67" t="s">
        <v>132</v>
      </c>
      <c r="F90" s="68">
        <v>35</v>
      </c>
      <c r="G90" s="65"/>
      <c r="H90" s="69"/>
      <c r="I90" s="70"/>
      <c r="J90" s="70"/>
      <c r="K90" s="34" t="s">
        <v>65</v>
      </c>
      <c r="L90" s="77">
        <v>90</v>
      </c>
      <c r="M90" s="77"/>
      <c r="N90" s="72"/>
      <c r="O90" s="79" t="s">
        <v>176</v>
      </c>
      <c r="P90" s="81">
        <v>43601.534895833334</v>
      </c>
      <c r="Q90" s="79" t="s">
        <v>397</v>
      </c>
      <c r="R90" s="83" t="s">
        <v>490</v>
      </c>
      <c r="S90" s="79" t="s">
        <v>536</v>
      </c>
      <c r="T90" s="79" t="s">
        <v>585</v>
      </c>
      <c r="U90" s="79"/>
      <c r="V90" s="83" t="s">
        <v>716</v>
      </c>
      <c r="W90" s="81">
        <v>43601.534895833334</v>
      </c>
      <c r="X90" s="83" t="s">
        <v>808</v>
      </c>
      <c r="Y90" s="79"/>
      <c r="Z90" s="79"/>
      <c r="AA90" s="85" t="s">
        <v>974</v>
      </c>
      <c r="AB90" s="79"/>
      <c r="AC90" s="79" t="b">
        <v>0</v>
      </c>
      <c r="AD90" s="79">
        <v>5</v>
      </c>
      <c r="AE90" s="85" t="s">
        <v>1101</v>
      </c>
      <c r="AF90" s="79" t="b">
        <v>0</v>
      </c>
      <c r="AG90" s="79" t="s">
        <v>1105</v>
      </c>
      <c r="AH90" s="79"/>
      <c r="AI90" s="85" t="s">
        <v>1101</v>
      </c>
      <c r="AJ90" s="79" t="b">
        <v>0</v>
      </c>
      <c r="AK90" s="79">
        <v>4</v>
      </c>
      <c r="AL90" s="85" t="s">
        <v>1101</v>
      </c>
      <c r="AM90" s="79" t="s">
        <v>1114</v>
      </c>
      <c r="AN90" s="79" t="b">
        <v>0</v>
      </c>
      <c r="AO90" s="85" t="s">
        <v>974</v>
      </c>
      <c r="AP90" s="79" t="s">
        <v>1131</v>
      </c>
      <c r="AQ90" s="79">
        <v>0</v>
      </c>
      <c r="AR90" s="79">
        <v>0</v>
      </c>
      <c r="AS90" s="79"/>
      <c r="AT90" s="79"/>
      <c r="AU90" s="79"/>
      <c r="AV90" s="79"/>
      <c r="AW90" s="79"/>
      <c r="AX90" s="79"/>
      <c r="AY90" s="79"/>
      <c r="AZ90" s="79"/>
      <c r="BA90">
        <v>1</v>
      </c>
      <c r="BB90" s="78" t="str">
        <f>REPLACE(INDEX(GroupVertices[Group],MATCH(Edges[[#This Row],[Vertex 1]],GroupVertices[Vertex],0)),1,1,"")</f>
        <v>22</v>
      </c>
      <c r="BC90" s="78" t="str">
        <f>REPLACE(INDEX(GroupVertices[Group],MATCH(Edges[[#This Row],[Vertex 2]],GroupVertices[Vertex],0)),1,1,"")</f>
        <v>22</v>
      </c>
      <c r="BD90" s="48">
        <v>0</v>
      </c>
      <c r="BE90" s="49">
        <v>0</v>
      </c>
      <c r="BF90" s="48">
        <v>0</v>
      </c>
      <c r="BG90" s="49">
        <v>0</v>
      </c>
      <c r="BH90" s="48">
        <v>0</v>
      </c>
      <c r="BI90" s="49">
        <v>0</v>
      </c>
      <c r="BJ90" s="48">
        <v>23</v>
      </c>
      <c r="BK90" s="49">
        <v>100</v>
      </c>
      <c r="BL90" s="48">
        <v>23</v>
      </c>
    </row>
    <row r="91" spans="1:64" ht="15">
      <c r="A91" s="64" t="s">
        <v>263</v>
      </c>
      <c r="B91" s="64" t="s">
        <v>262</v>
      </c>
      <c r="C91" s="65" t="s">
        <v>3279</v>
      </c>
      <c r="D91" s="66">
        <v>3</v>
      </c>
      <c r="E91" s="67" t="s">
        <v>132</v>
      </c>
      <c r="F91" s="68">
        <v>35</v>
      </c>
      <c r="G91" s="65"/>
      <c r="H91" s="69"/>
      <c r="I91" s="70"/>
      <c r="J91" s="70"/>
      <c r="K91" s="34" t="s">
        <v>65</v>
      </c>
      <c r="L91" s="77">
        <v>91</v>
      </c>
      <c r="M91" s="77"/>
      <c r="N91" s="72"/>
      <c r="O91" s="79" t="s">
        <v>361</v>
      </c>
      <c r="P91" s="81">
        <v>43633.16305555555</v>
      </c>
      <c r="Q91" s="79" t="s">
        <v>398</v>
      </c>
      <c r="R91" s="79"/>
      <c r="S91" s="79"/>
      <c r="T91" s="79" t="s">
        <v>586</v>
      </c>
      <c r="U91" s="79"/>
      <c r="V91" s="83" t="s">
        <v>717</v>
      </c>
      <c r="W91" s="81">
        <v>43633.16305555555</v>
      </c>
      <c r="X91" s="83" t="s">
        <v>809</v>
      </c>
      <c r="Y91" s="79"/>
      <c r="Z91" s="79"/>
      <c r="AA91" s="85" t="s">
        <v>975</v>
      </c>
      <c r="AB91" s="79"/>
      <c r="AC91" s="79" t="b">
        <v>0</v>
      </c>
      <c r="AD91" s="79">
        <v>0</v>
      </c>
      <c r="AE91" s="85" t="s">
        <v>1101</v>
      </c>
      <c r="AF91" s="79" t="b">
        <v>0</v>
      </c>
      <c r="AG91" s="79" t="s">
        <v>1105</v>
      </c>
      <c r="AH91" s="79"/>
      <c r="AI91" s="85" t="s">
        <v>1101</v>
      </c>
      <c r="AJ91" s="79" t="b">
        <v>0</v>
      </c>
      <c r="AK91" s="79">
        <v>4</v>
      </c>
      <c r="AL91" s="85" t="s">
        <v>974</v>
      </c>
      <c r="AM91" s="79" t="s">
        <v>1118</v>
      </c>
      <c r="AN91" s="79" t="b">
        <v>0</v>
      </c>
      <c r="AO91" s="85" t="s">
        <v>974</v>
      </c>
      <c r="AP91" s="79" t="s">
        <v>176</v>
      </c>
      <c r="AQ91" s="79">
        <v>0</v>
      </c>
      <c r="AR91" s="79">
        <v>0</v>
      </c>
      <c r="AS91" s="79"/>
      <c r="AT91" s="79"/>
      <c r="AU91" s="79"/>
      <c r="AV91" s="79"/>
      <c r="AW91" s="79"/>
      <c r="AX91" s="79"/>
      <c r="AY91" s="79"/>
      <c r="AZ91" s="79"/>
      <c r="BA91">
        <v>1</v>
      </c>
      <c r="BB91" s="78" t="str">
        <f>REPLACE(INDEX(GroupVertices[Group],MATCH(Edges[[#This Row],[Vertex 1]],GroupVertices[Vertex],0)),1,1,"")</f>
        <v>22</v>
      </c>
      <c r="BC91" s="78" t="str">
        <f>REPLACE(INDEX(GroupVertices[Group],MATCH(Edges[[#This Row],[Vertex 2]],GroupVertices[Vertex],0)),1,1,"")</f>
        <v>22</v>
      </c>
      <c r="BD91" s="48">
        <v>0</v>
      </c>
      <c r="BE91" s="49">
        <v>0</v>
      </c>
      <c r="BF91" s="48">
        <v>0</v>
      </c>
      <c r="BG91" s="49">
        <v>0</v>
      </c>
      <c r="BH91" s="48">
        <v>0</v>
      </c>
      <c r="BI91" s="49">
        <v>0</v>
      </c>
      <c r="BJ91" s="48">
        <v>20</v>
      </c>
      <c r="BK91" s="49">
        <v>100</v>
      </c>
      <c r="BL91" s="48">
        <v>20</v>
      </c>
    </row>
    <row r="92" spans="1:64" ht="15">
      <c r="A92" s="64" t="s">
        <v>264</v>
      </c>
      <c r="B92" s="64" t="s">
        <v>264</v>
      </c>
      <c r="C92" s="65" t="s">
        <v>3279</v>
      </c>
      <c r="D92" s="66">
        <v>3</v>
      </c>
      <c r="E92" s="67" t="s">
        <v>132</v>
      </c>
      <c r="F92" s="68">
        <v>35</v>
      </c>
      <c r="G92" s="65"/>
      <c r="H92" s="69"/>
      <c r="I92" s="70"/>
      <c r="J92" s="70"/>
      <c r="K92" s="34" t="s">
        <v>65</v>
      </c>
      <c r="L92" s="77">
        <v>92</v>
      </c>
      <c r="M92" s="77"/>
      <c r="N92" s="72"/>
      <c r="O92" s="79" t="s">
        <v>176</v>
      </c>
      <c r="P92" s="81">
        <v>43633.45457175926</v>
      </c>
      <c r="Q92" s="79" t="s">
        <v>399</v>
      </c>
      <c r="R92" s="79"/>
      <c r="S92" s="79"/>
      <c r="T92" s="79" t="s">
        <v>587</v>
      </c>
      <c r="U92" s="83" t="s">
        <v>652</v>
      </c>
      <c r="V92" s="83" t="s">
        <v>652</v>
      </c>
      <c r="W92" s="81">
        <v>43633.45457175926</v>
      </c>
      <c r="X92" s="83" t="s">
        <v>810</v>
      </c>
      <c r="Y92" s="79"/>
      <c r="Z92" s="79"/>
      <c r="AA92" s="85" t="s">
        <v>976</v>
      </c>
      <c r="AB92" s="79"/>
      <c r="AC92" s="79" t="b">
        <v>0</v>
      </c>
      <c r="AD92" s="79">
        <v>0</v>
      </c>
      <c r="AE92" s="85" t="s">
        <v>1101</v>
      </c>
      <c r="AF92" s="79" t="b">
        <v>0</v>
      </c>
      <c r="AG92" s="79" t="s">
        <v>1105</v>
      </c>
      <c r="AH92" s="79"/>
      <c r="AI92" s="85" t="s">
        <v>1101</v>
      </c>
      <c r="AJ92" s="79" t="b">
        <v>0</v>
      </c>
      <c r="AK92" s="79">
        <v>0</v>
      </c>
      <c r="AL92" s="85" t="s">
        <v>1101</v>
      </c>
      <c r="AM92" s="79" t="s">
        <v>1114</v>
      </c>
      <c r="AN92" s="79" t="b">
        <v>0</v>
      </c>
      <c r="AO92" s="85" t="s">
        <v>976</v>
      </c>
      <c r="AP92" s="79" t="s">
        <v>176</v>
      </c>
      <c r="AQ92" s="79">
        <v>0</v>
      </c>
      <c r="AR92" s="79">
        <v>0</v>
      </c>
      <c r="AS92" s="79"/>
      <c r="AT92" s="79"/>
      <c r="AU92" s="79"/>
      <c r="AV92" s="79"/>
      <c r="AW92" s="79"/>
      <c r="AX92" s="79"/>
      <c r="AY92" s="79"/>
      <c r="AZ92" s="79"/>
      <c r="BA92">
        <v>1</v>
      </c>
      <c r="BB92" s="78" t="str">
        <f>REPLACE(INDEX(GroupVertices[Group],MATCH(Edges[[#This Row],[Vertex 1]],GroupVertices[Vertex],0)),1,1,"")</f>
        <v>3</v>
      </c>
      <c r="BC92" s="78" t="str">
        <f>REPLACE(INDEX(GroupVertices[Group],MATCH(Edges[[#This Row],[Vertex 2]],GroupVertices[Vertex],0)),1,1,"")</f>
        <v>3</v>
      </c>
      <c r="BD92" s="48">
        <v>1</v>
      </c>
      <c r="BE92" s="49">
        <v>6.25</v>
      </c>
      <c r="BF92" s="48">
        <v>0</v>
      </c>
      <c r="BG92" s="49">
        <v>0</v>
      </c>
      <c r="BH92" s="48">
        <v>0</v>
      </c>
      <c r="BI92" s="49">
        <v>0</v>
      </c>
      <c r="BJ92" s="48">
        <v>15</v>
      </c>
      <c r="BK92" s="49">
        <v>93.75</v>
      </c>
      <c r="BL92" s="48">
        <v>16</v>
      </c>
    </row>
    <row r="93" spans="1:64" ht="15">
      <c r="A93" s="64" t="s">
        <v>265</v>
      </c>
      <c r="B93" s="64" t="s">
        <v>265</v>
      </c>
      <c r="C93" s="65" t="s">
        <v>3279</v>
      </c>
      <c r="D93" s="66">
        <v>3</v>
      </c>
      <c r="E93" s="67" t="s">
        <v>132</v>
      </c>
      <c r="F93" s="68">
        <v>35</v>
      </c>
      <c r="G93" s="65"/>
      <c r="H93" s="69"/>
      <c r="I93" s="70"/>
      <c r="J93" s="70"/>
      <c r="K93" s="34" t="s">
        <v>65</v>
      </c>
      <c r="L93" s="77">
        <v>93</v>
      </c>
      <c r="M93" s="77"/>
      <c r="N93" s="72"/>
      <c r="O93" s="79" t="s">
        <v>176</v>
      </c>
      <c r="P93" s="81">
        <v>43633.84840277778</v>
      </c>
      <c r="Q93" s="79" t="s">
        <v>400</v>
      </c>
      <c r="R93" s="83" t="s">
        <v>491</v>
      </c>
      <c r="S93" s="79" t="s">
        <v>537</v>
      </c>
      <c r="T93" s="79" t="s">
        <v>588</v>
      </c>
      <c r="U93" s="83" t="s">
        <v>653</v>
      </c>
      <c r="V93" s="83" t="s">
        <v>653</v>
      </c>
      <c r="W93" s="81">
        <v>43633.84840277778</v>
      </c>
      <c r="X93" s="83" t="s">
        <v>811</v>
      </c>
      <c r="Y93" s="79"/>
      <c r="Z93" s="79"/>
      <c r="AA93" s="85" t="s">
        <v>977</v>
      </c>
      <c r="AB93" s="79"/>
      <c r="AC93" s="79" t="b">
        <v>0</v>
      </c>
      <c r="AD93" s="79">
        <v>0</v>
      </c>
      <c r="AE93" s="85" t="s">
        <v>1101</v>
      </c>
      <c r="AF93" s="79" t="b">
        <v>0</v>
      </c>
      <c r="AG93" s="79" t="s">
        <v>1105</v>
      </c>
      <c r="AH93" s="79"/>
      <c r="AI93" s="85" t="s">
        <v>1101</v>
      </c>
      <c r="AJ93" s="79" t="b">
        <v>0</v>
      </c>
      <c r="AK93" s="79">
        <v>0</v>
      </c>
      <c r="AL93" s="85" t="s">
        <v>1101</v>
      </c>
      <c r="AM93" s="79" t="s">
        <v>1114</v>
      </c>
      <c r="AN93" s="79" t="b">
        <v>0</v>
      </c>
      <c r="AO93" s="85" t="s">
        <v>977</v>
      </c>
      <c r="AP93" s="79" t="s">
        <v>176</v>
      </c>
      <c r="AQ93" s="79">
        <v>0</v>
      </c>
      <c r="AR93" s="79">
        <v>0</v>
      </c>
      <c r="AS93" s="79"/>
      <c r="AT93" s="79"/>
      <c r="AU93" s="79"/>
      <c r="AV93" s="79"/>
      <c r="AW93" s="79"/>
      <c r="AX93" s="79"/>
      <c r="AY93" s="79"/>
      <c r="AZ93" s="79"/>
      <c r="BA93">
        <v>1</v>
      </c>
      <c r="BB93" s="78" t="str">
        <f>REPLACE(INDEX(GroupVertices[Group],MATCH(Edges[[#This Row],[Vertex 1]],GroupVertices[Vertex],0)),1,1,"")</f>
        <v>3</v>
      </c>
      <c r="BC93" s="78" t="str">
        <f>REPLACE(INDEX(GroupVertices[Group],MATCH(Edges[[#This Row],[Vertex 2]],GroupVertices[Vertex],0)),1,1,"")</f>
        <v>3</v>
      </c>
      <c r="BD93" s="48">
        <v>0</v>
      </c>
      <c r="BE93" s="49">
        <v>0</v>
      </c>
      <c r="BF93" s="48">
        <v>0</v>
      </c>
      <c r="BG93" s="49">
        <v>0</v>
      </c>
      <c r="BH93" s="48">
        <v>0</v>
      </c>
      <c r="BI93" s="49">
        <v>0</v>
      </c>
      <c r="BJ93" s="48">
        <v>11</v>
      </c>
      <c r="BK93" s="49">
        <v>100</v>
      </c>
      <c r="BL93" s="48">
        <v>11</v>
      </c>
    </row>
    <row r="94" spans="1:64" ht="15">
      <c r="A94" s="64" t="s">
        <v>266</v>
      </c>
      <c r="B94" s="64" t="s">
        <v>266</v>
      </c>
      <c r="C94" s="65" t="s">
        <v>3279</v>
      </c>
      <c r="D94" s="66">
        <v>3</v>
      </c>
      <c r="E94" s="67" t="s">
        <v>132</v>
      </c>
      <c r="F94" s="68">
        <v>35</v>
      </c>
      <c r="G94" s="65"/>
      <c r="H94" s="69"/>
      <c r="I94" s="70"/>
      <c r="J94" s="70"/>
      <c r="K94" s="34" t="s">
        <v>65</v>
      </c>
      <c r="L94" s="77">
        <v>94</v>
      </c>
      <c r="M94" s="77"/>
      <c r="N94" s="72"/>
      <c r="O94" s="79" t="s">
        <v>176</v>
      </c>
      <c r="P94" s="81">
        <v>43634.15456018518</v>
      </c>
      <c r="Q94" s="79" t="s">
        <v>401</v>
      </c>
      <c r="R94" s="83" t="s">
        <v>492</v>
      </c>
      <c r="S94" s="79" t="s">
        <v>531</v>
      </c>
      <c r="T94" s="79" t="s">
        <v>589</v>
      </c>
      <c r="U94" s="79"/>
      <c r="V94" s="83" t="s">
        <v>718</v>
      </c>
      <c r="W94" s="81">
        <v>43634.15456018518</v>
      </c>
      <c r="X94" s="83" t="s">
        <v>812</v>
      </c>
      <c r="Y94" s="79"/>
      <c r="Z94" s="79"/>
      <c r="AA94" s="85" t="s">
        <v>978</v>
      </c>
      <c r="AB94" s="79"/>
      <c r="AC94" s="79" t="b">
        <v>0</v>
      </c>
      <c r="AD94" s="79">
        <v>2</v>
      </c>
      <c r="AE94" s="85" t="s">
        <v>1101</v>
      </c>
      <c r="AF94" s="79" t="b">
        <v>0</v>
      </c>
      <c r="AG94" s="79" t="s">
        <v>1105</v>
      </c>
      <c r="AH94" s="79"/>
      <c r="AI94" s="85" t="s">
        <v>1101</v>
      </c>
      <c r="AJ94" s="79" t="b">
        <v>0</v>
      </c>
      <c r="AK94" s="79">
        <v>0</v>
      </c>
      <c r="AL94" s="85" t="s">
        <v>1101</v>
      </c>
      <c r="AM94" s="79" t="s">
        <v>1121</v>
      </c>
      <c r="AN94" s="79" t="b">
        <v>0</v>
      </c>
      <c r="AO94" s="85" t="s">
        <v>978</v>
      </c>
      <c r="AP94" s="79" t="s">
        <v>176</v>
      </c>
      <c r="AQ94" s="79">
        <v>0</v>
      </c>
      <c r="AR94" s="79">
        <v>0</v>
      </c>
      <c r="AS94" s="79"/>
      <c r="AT94" s="79"/>
      <c r="AU94" s="79"/>
      <c r="AV94" s="79"/>
      <c r="AW94" s="79"/>
      <c r="AX94" s="79"/>
      <c r="AY94" s="79"/>
      <c r="AZ94" s="79"/>
      <c r="BA94">
        <v>1</v>
      </c>
      <c r="BB94" s="78" t="str">
        <f>REPLACE(INDEX(GroupVertices[Group],MATCH(Edges[[#This Row],[Vertex 1]],GroupVertices[Vertex],0)),1,1,"")</f>
        <v>3</v>
      </c>
      <c r="BC94" s="78" t="str">
        <f>REPLACE(INDEX(GroupVertices[Group],MATCH(Edges[[#This Row],[Vertex 2]],GroupVertices[Vertex],0)),1,1,"")</f>
        <v>3</v>
      </c>
      <c r="BD94" s="48">
        <v>0</v>
      </c>
      <c r="BE94" s="49">
        <v>0</v>
      </c>
      <c r="BF94" s="48">
        <v>0</v>
      </c>
      <c r="BG94" s="49">
        <v>0</v>
      </c>
      <c r="BH94" s="48">
        <v>0</v>
      </c>
      <c r="BI94" s="49">
        <v>0</v>
      </c>
      <c r="BJ94" s="48">
        <v>24</v>
      </c>
      <c r="BK94" s="49">
        <v>100</v>
      </c>
      <c r="BL94" s="48">
        <v>24</v>
      </c>
    </row>
    <row r="95" spans="1:64" ht="15">
      <c r="A95" s="64" t="s">
        <v>267</v>
      </c>
      <c r="B95" s="64" t="s">
        <v>289</v>
      </c>
      <c r="C95" s="65" t="s">
        <v>3279</v>
      </c>
      <c r="D95" s="66">
        <v>3</v>
      </c>
      <c r="E95" s="67" t="s">
        <v>132</v>
      </c>
      <c r="F95" s="68">
        <v>35</v>
      </c>
      <c r="G95" s="65"/>
      <c r="H95" s="69"/>
      <c r="I95" s="70"/>
      <c r="J95" s="70"/>
      <c r="K95" s="34" t="s">
        <v>65</v>
      </c>
      <c r="L95" s="77">
        <v>95</v>
      </c>
      <c r="M95" s="77"/>
      <c r="N95" s="72"/>
      <c r="O95" s="79" t="s">
        <v>361</v>
      </c>
      <c r="P95" s="81">
        <v>43634.36672453704</v>
      </c>
      <c r="Q95" s="79" t="s">
        <v>402</v>
      </c>
      <c r="R95" s="79"/>
      <c r="S95" s="79"/>
      <c r="T95" s="79" t="s">
        <v>590</v>
      </c>
      <c r="U95" s="79"/>
      <c r="V95" s="83" t="s">
        <v>719</v>
      </c>
      <c r="W95" s="81">
        <v>43634.36672453704</v>
      </c>
      <c r="X95" s="83" t="s">
        <v>813</v>
      </c>
      <c r="Y95" s="79"/>
      <c r="Z95" s="79"/>
      <c r="AA95" s="85" t="s">
        <v>979</v>
      </c>
      <c r="AB95" s="79"/>
      <c r="AC95" s="79" t="b">
        <v>0</v>
      </c>
      <c r="AD95" s="79">
        <v>0</v>
      </c>
      <c r="AE95" s="85" t="s">
        <v>1101</v>
      </c>
      <c r="AF95" s="79" t="b">
        <v>0</v>
      </c>
      <c r="AG95" s="79" t="s">
        <v>1105</v>
      </c>
      <c r="AH95" s="79"/>
      <c r="AI95" s="85" t="s">
        <v>1101</v>
      </c>
      <c r="AJ95" s="79" t="b">
        <v>0</v>
      </c>
      <c r="AK95" s="79">
        <v>3</v>
      </c>
      <c r="AL95" s="85" t="s">
        <v>1030</v>
      </c>
      <c r="AM95" s="79" t="s">
        <v>1118</v>
      </c>
      <c r="AN95" s="79" t="b">
        <v>0</v>
      </c>
      <c r="AO95" s="85" t="s">
        <v>1030</v>
      </c>
      <c r="AP95" s="79" t="s">
        <v>176</v>
      </c>
      <c r="AQ95" s="79">
        <v>0</v>
      </c>
      <c r="AR95" s="79">
        <v>0</v>
      </c>
      <c r="AS95" s="79"/>
      <c r="AT95" s="79"/>
      <c r="AU95" s="79"/>
      <c r="AV95" s="79"/>
      <c r="AW95" s="79"/>
      <c r="AX95" s="79"/>
      <c r="AY95" s="79"/>
      <c r="AZ95" s="79"/>
      <c r="BA95">
        <v>1</v>
      </c>
      <c r="BB95" s="78" t="str">
        <f>REPLACE(INDEX(GroupVertices[Group],MATCH(Edges[[#This Row],[Vertex 1]],GroupVertices[Vertex],0)),1,1,"")</f>
        <v>15</v>
      </c>
      <c r="BC95" s="78" t="str">
        <f>REPLACE(INDEX(GroupVertices[Group],MATCH(Edges[[#This Row],[Vertex 2]],GroupVertices[Vertex],0)),1,1,"")</f>
        <v>15</v>
      </c>
      <c r="BD95" s="48">
        <v>1</v>
      </c>
      <c r="BE95" s="49">
        <v>3.8461538461538463</v>
      </c>
      <c r="BF95" s="48">
        <v>0</v>
      </c>
      <c r="BG95" s="49">
        <v>0</v>
      </c>
      <c r="BH95" s="48">
        <v>0</v>
      </c>
      <c r="BI95" s="49">
        <v>0</v>
      </c>
      <c r="BJ95" s="48">
        <v>25</v>
      </c>
      <c r="BK95" s="49">
        <v>96.15384615384616</v>
      </c>
      <c r="BL95" s="48">
        <v>26</v>
      </c>
    </row>
    <row r="96" spans="1:64" ht="15">
      <c r="A96" s="64" t="s">
        <v>268</v>
      </c>
      <c r="B96" s="64" t="s">
        <v>299</v>
      </c>
      <c r="C96" s="65" t="s">
        <v>3279</v>
      </c>
      <c r="D96" s="66">
        <v>3</v>
      </c>
      <c r="E96" s="67" t="s">
        <v>132</v>
      </c>
      <c r="F96" s="68">
        <v>35</v>
      </c>
      <c r="G96" s="65"/>
      <c r="H96" s="69"/>
      <c r="I96" s="70"/>
      <c r="J96" s="70"/>
      <c r="K96" s="34" t="s">
        <v>65</v>
      </c>
      <c r="L96" s="77">
        <v>96</v>
      </c>
      <c r="M96" s="77"/>
      <c r="N96" s="72"/>
      <c r="O96" s="79" t="s">
        <v>361</v>
      </c>
      <c r="P96" s="81">
        <v>43634.64283564815</v>
      </c>
      <c r="Q96" s="79" t="s">
        <v>403</v>
      </c>
      <c r="R96" s="79"/>
      <c r="S96" s="79"/>
      <c r="T96" s="79"/>
      <c r="U96" s="79"/>
      <c r="V96" s="83" t="s">
        <v>720</v>
      </c>
      <c r="W96" s="81">
        <v>43634.64283564815</v>
      </c>
      <c r="X96" s="83" t="s">
        <v>814</v>
      </c>
      <c r="Y96" s="79"/>
      <c r="Z96" s="79"/>
      <c r="AA96" s="85" t="s">
        <v>980</v>
      </c>
      <c r="AB96" s="79"/>
      <c r="AC96" s="79" t="b">
        <v>0</v>
      </c>
      <c r="AD96" s="79">
        <v>0</v>
      </c>
      <c r="AE96" s="85" t="s">
        <v>1101</v>
      </c>
      <c r="AF96" s="79" t="b">
        <v>0</v>
      </c>
      <c r="AG96" s="79" t="s">
        <v>1105</v>
      </c>
      <c r="AH96" s="79"/>
      <c r="AI96" s="85" t="s">
        <v>1101</v>
      </c>
      <c r="AJ96" s="79" t="b">
        <v>0</v>
      </c>
      <c r="AK96" s="79">
        <v>2</v>
      </c>
      <c r="AL96" s="85" t="s">
        <v>1043</v>
      </c>
      <c r="AM96" s="79" t="s">
        <v>1118</v>
      </c>
      <c r="AN96" s="79" t="b">
        <v>0</v>
      </c>
      <c r="AO96" s="85" t="s">
        <v>1043</v>
      </c>
      <c r="AP96" s="79" t="s">
        <v>176</v>
      </c>
      <c r="AQ96" s="79">
        <v>0</v>
      </c>
      <c r="AR96" s="79">
        <v>0</v>
      </c>
      <c r="AS96" s="79"/>
      <c r="AT96" s="79"/>
      <c r="AU96" s="79"/>
      <c r="AV96" s="79"/>
      <c r="AW96" s="79"/>
      <c r="AX96" s="79"/>
      <c r="AY96" s="79"/>
      <c r="AZ96" s="79"/>
      <c r="BA96">
        <v>1</v>
      </c>
      <c r="BB96" s="78" t="str">
        <f>REPLACE(INDEX(GroupVertices[Group],MATCH(Edges[[#This Row],[Vertex 1]],GroupVertices[Vertex],0)),1,1,"")</f>
        <v>12</v>
      </c>
      <c r="BC96" s="78" t="str">
        <f>REPLACE(INDEX(GroupVertices[Group],MATCH(Edges[[#This Row],[Vertex 2]],GroupVertices[Vertex],0)),1,1,"")</f>
        <v>12</v>
      </c>
      <c r="BD96" s="48">
        <v>4</v>
      </c>
      <c r="BE96" s="49">
        <v>15.384615384615385</v>
      </c>
      <c r="BF96" s="48">
        <v>0</v>
      </c>
      <c r="BG96" s="49">
        <v>0</v>
      </c>
      <c r="BH96" s="48">
        <v>0</v>
      </c>
      <c r="BI96" s="49">
        <v>0</v>
      </c>
      <c r="BJ96" s="48">
        <v>22</v>
      </c>
      <c r="BK96" s="49">
        <v>84.61538461538461</v>
      </c>
      <c r="BL96" s="48">
        <v>26</v>
      </c>
    </row>
    <row r="97" spans="1:64" ht="15">
      <c r="A97" s="64" t="s">
        <v>269</v>
      </c>
      <c r="B97" s="64" t="s">
        <v>269</v>
      </c>
      <c r="C97" s="65" t="s">
        <v>3279</v>
      </c>
      <c r="D97" s="66">
        <v>3</v>
      </c>
      <c r="E97" s="67" t="s">
        <v>132</v>
      </c>
      <c r="F97" s="68">
        <v>35</v>
      </c>
      <c r="G97" s="65"/>
      <c r="H97" s="69"/>
      <c r="I97" s="70"/>
      <c r="J97" s="70"/>
      <c r="K97" s="34" t="s">
        <v>65</v>
      </c>
      <c r="L97" s="77">
        <v>97</v>
      </c>
      <c r="M97" s="77"/>
      <c r="N97" s="72"/>
      <c r="O97" s="79" t="s">
        <v>176</v>
      </c>
      <c r="P97" s="81">
        <v>43634.849328703705</v>
      </c>
      <c r="Q97" s="79" t="s">
        <v>404</v>
      </c>
      <c r="R97" s="83" t="s">
        <v>493</v>
      </c>
      <c r="S97" s="79" t="s">
        <v>538</v>
      </c>
      <c r="T97" s="79" t="s">
        <v>591</v>
      </c>
      <c r="U97" s="83" t="s">
        <v>654</v>
      </c>
      <c r="V97" s="83" t="s">
        <v>654</v>
      </c>
      <c r="W97" s="81">
        <v>43634.849328703705</v>
      </c>
      <c r="X97" s="83" t="s">
        <v>815</v>
      </c>
      <c r="Y97" s="79"/>
      <c r="Z97" s="79"/>
      <c r="AA97" s="85" t="s">
        <v>981</v>
      </c>
      <c r="AB97" s="79"/>
      <c r="AC97" s="79" t="b">
        <v>0</v>
      </c>
      <c r="AD97" s="79">
        <v>0</v>
      </c>
      <c r="AE97" s="85" t="s">
        <v>1101</v>
      </c>
      <c r="AF97" s="79" t="b">
        <v>0</v>
      </c>
      <c r="AG97" s="79" t="s">
        <v>1105</v>
      </c>
      <c r="AH97" s="79"/>
      <c r="AI97" s="85" t="s">
        <v>1101</v>
      </c>
      <c r="AJ97" s="79" t="b">
        <v>0</v>
      </c>
      <c r="AK97" s="79">
        <v>1</v>
      </c>
      <c r="AL97" s="85" t="s">
        <v>1101</v>
      </c>
      <c r="AM97" s="79" t="s">
        <v>1125</v>
      </c>
      <c r="AN97" s="79" t="b">
        <v>0</v>
      </c>
      <c r="AO97" s="85" t="s">
        <v>981</v>
      </c>
      <c r="AP97" s="79" t="s">
        <v>176</v>
      </c>
      <c r="AQ97" s="79">
        <v>0</v>
      </c>
      <c r="AR97" s="79">
        <v>0</v>
      </c>
      <c r="AS97" s="79"/>
      <c r="AT97" s="79"/>
      <c r="AU97" s="79"/>
      <c r="AV97" s="79"/>
      <c r="AW97" s="79"/>
      <c r="AX97" s="79"/>
      <c r="AY97" s="79"/>
      <c r="AZ97" s="79"/>
      <c r="BA97">
        <v>1</v>
      </c>
      <c r="BB97" s="78" t="str">
        <f>REPLACE(INDEX(GroupVertices[Group],MATCH(Edges[[#This Row],[Vertex 1]],GroupVertices[Vertex],0)),1,1,"")</f>
        <v>21</v>
      </c>
      <c r="BC97" s="78" t="str">
        <f>REPLACE(INDEX(GroupVertices[Group],MATCH(Edges[[#This Row],[Vertex 2]],GroupVertices[Vertex],0)),1,1,"")</f>
        <v>21</v>
      </c>
      <c r="BD97" s="48">
        <v>0</v>
      </c>
      <c r="BE97" s="49">
        <v>0</v>
      </c>
      <c r="BF97" s="48">
        <v>0</v>
      </c>
      <c r="BG97" s="49">
        <v>0</v>
      </c>
      <c r="BH97" s="48">
        <v>0</v>
      </c>
      <c r="BI97" s="49">
        <v>0</v>
      </c>
      <c r="BJ97" s="48">
        <v>32</v>
      </c>
      <c r="BK97" s="49">
        <v>100</v>
      </c>
      <c r="BL97" s="48">
        <v>32</v>
      </c>
    </row>
    <row r="98" spans="1:64" ht="15">
      <c r="A98" s="64" t="s">
        <v>270</v>
      </c>
      <c r="B98" s="64" t="s">
        <v>269</v>
      </c>
      <c r="C98" s="65" t="s">
        <v>3279</v>
      </c>
      <c r="D98" s="66">
        <v>3</v>
      </c>
      <c r="E98" s="67" t="s">
        <v>132</v>
      </c>
      <c r="F98" s="68">
        <v>35</v>
      </c>
      <c r="G98" s="65"/>
      <c r="H98" s="69"/>
      <c r="I98" s="70"/>
      <c r="J98" s="70"/>
      <c r="K98" s="34" t="s">
        <v>65</v>
      </c>
      <c r="L98" s="77">
        <v>98</v>
      </c>
      <c r="M98" s="77"/>
      <c r="N98" s="72"/>
      <c r="O98" s="79" t="s">
        <v>361</v>
      </c>
      <c r="P98" s="81">
        <v>43634.8575</v>
      </c>
      <c r="Q98" s="79" t="s">
        <v>405</v>
      </c>
      <c r="R98" s="83" t="s">
        <v>493</v>
      </c>
      <c r="S98" s="79" t="s">
        <v>538</v>
      </c>
      <c r="T98" s="79"/>
      <c r="U98" s="79"/>
      <c r="V98" s="83" t="s">
        <v>721</v>
      </c>
      <c r="W98" s="81">
        <v>43634.8575</v>
      </c>
      <c r="X98" s="83" t="s">
        <v>816</v>
      </c>
      <c r="Y98" s="79"/>
      <c r="Z98" s="79"/>
      <c r="AA98" s="85" t="s">
        <v>982</v>
      </c>
      <c r="AB98" s="79"/>
      <c r="AC98" s="79" t="b">
        <v>0</v>
      </c>
      <c r="AD98" s="79">
        <v>0</v>
      </c>
      <c r="AE98" s="85" t="s">
        <v>1101</v>
      </c>
      <c r="AF98" s="79" t="b">
        <v>0</v>
      </c>
      <c r="AG98" s="79" t="s">
        <v>1105</v>
      </c>
      <c r="AH98" s="79"/>
      <c r="AI98" s="85" t="s">
        <v>1101</v>
      </c>
      <c r="AJ98" s="79" t="b">
        <v>0</v>
      </c>
      <c r="AK98" s="79">
        <v>1</v>
      </c>
      <c r="AL98" s="85" t="s">
        <v>981</v>
      </c>
      <c r="AM98" s="79" t="s">
        <v>1115</v>
      </c>
      <c r="AN98" s="79" t="b">
        <v>0</v>
      </c>
      <c r="AO98" s="85" t="s">
        <v>981</v>
      </c>
      <c r="AP98" s="79" t="s">
        <v>176</v>
      </c>
      <c r="AQ98" s="79">
        <v>0</v>
      </c>
      <c r="AR98" s="79">
        <v>0</v>
      </c>
      <c r="AS98" s="79"/>
      <c r="AT98" s="79"/>
      <c r="AU98" s="79"/>
      <c r="AV98" s="79"/>
      <c r="AW98" s="79"/>
      <c r="AX98" s="79"/>
      <c r="AY98" s="79"/>
      <c r="AZ98" s="79"/>
      <c r="BA98">
        <v>1</v>
      </c>
      <c r="BB98" s="78" t="str">
        <f>REPLACE(INDEX(GroupVertices[Group],MATCH(Edges[[#This Row],[Vertex 1]],GroupVertices[Vertex],0)),1,1,"")</f>
        <v>21</v>
      </c>
      <c r="BC98" s="78" t="str">
        <f>REPLACE(INDEX(GroupVertices[Group],MATCH(Edges[[#This Row],[Vertex 2]],GroupVertices[Vertex],0)),1,1,"")</f>
        <v>21</v>
      </c>
      <c r="BD98" s="48">
        <v>0</v>
      </c>
      <c r="BE98" s="49">
        <v>0</v>
      </c>
      <c r="BF98" s="48">
        <v>0</v>
      </c>
      <c r="BG98" s="49">
        <v>0</v>
      </c>
      <c r="BH98" s="48">
        <v>0</v>
      </c>
      <c r="BI98" s="49">
        <v>0</v>
      </c>
      <c r="BJ98" s="48">
        <v>17</v>
      </c>
      <c r="BK98" s="49">
        <v>100</v>
      </c>
      <c r="BL98" s="48">
        <v>17</v>
      </c>
    </row>
    <row r="99" spans="1:64" ht="15">
      <c r="A99" s="64" t="s">
        <v>271</v>
      </c>
      <c r="B99" s="64" t="s">
        <v>331</v>
      </c>
      <c r="C99" s="65" t="s">
        <v>3279</v>
      </c>
      <c r="D99" s="66">
        <v>3</v>
      </c>
      <c r="E99" s="67" t="s">
        <v>132</v>
      </c>
      <c r="F99" s="68">
        <v>35</v>
      </c>
      <c r="G99" s="65"/>
      <c r="H99" s="69"/>
      <c r="I99" s="70"/>
      <c r="J99" s="70"/>
      <c r="K99" s="34" t="s">
        <v>65</v>
      </c>
      <c r="L99" s="77">
        <v>99</v>
      </c>
      <c r="M99" s="77"/>
      <c r="N99" s="72"/>
      <c r="O99" s="79" t="s">
        <v>361</v>
      </c>
      <c r="P99" s="81">
        <v>43635.270833333336</v>
      </c>
      <c r="Q99" s="79" t="s">
        <v>406</v>
      </c>
      <c r="R99" s="83" t="s">
        <v>494</v>
      </c>
      <c r="S99" s="79" t="s">
        <v>539</v>
      </c>
      <c r="T99" s="79" t="s">
        <v>592</v>
      </c>
      <c r="U99" s="79"/>
      <c r="V99" s="83" t="s">
        <v>722</v>
      </c>
      <c r="W99" s="81">
        <v>43635.270833333336</v>
      </c>
      <c r="X99" s="83" t="s">
        <v>817</v>
      </c>
      <c r="Y99" s="79"/>
      <c r="Z99" s="79"/>
      <c r="AA99" s="85" t="s">
        <v>983</v>
      </c>
      <c r="AB99" s="79"/>
      <c r="AC99" s="79" t="b">
        <v>0</v>
      </c>
      <c r="AD99" s="79">
        <v>2</v>
      </c>
      <c r="AE99" s="85" t="s">
        <v>1101</v>
      </c>
      <c r="AF99" s="79" t="b">
        <v>0</v>
      </c>
      <c r="AG99" s="79" t="s">
        <v>1105</v>
      </c>
      <c r="AH99" s="79"/>
      <c r="AI99" s="85" t="s">
        <v>1101</v>
      </c>
      <c r="AJ99" s="79" t="b">
        <v>0</v>
      </c>
      <c r="AK99" s="79">
        <v>0</v>
      </c>
      <c r="AL99" s="85" t="s">
        <v>1101</v>
      </c>
      <c r="AM99" s="79" t="s">
        <v>1126</v>
      </c>
      <c r="AN99" s="79" t="b">
        <v>0</v>
      </c>
      <c r="AO99" s="85" t="s">
        <v>983</v>
      </c>
      <c r="AP99" s="79" t="s">
        <v>176</v>
      </c>
      <c r="AQ99" s="79">
        <v>0</v>
      </c>
      <c r="AR99" s="79">
        <v>0</v>
      </c>
      <c r="AS99" s="79"/>
      <c r="AT99" s="79"/>
      <c r="AU99" s="79"/>
      <c r="AV99" s="79"/>
      <c r="AW99" s="79"/>
      <c r="AX99" s="79"/>
      <c r="AY99" s="79"/>
      <c r="AZ99" s="79"/>
      <c r="BA99">
        <v>1</v>
      </c>
      <c r="BB99" s="78" t="str">
        <f>REPLACE(INDEX(GroupVertices[Group],MATCH(Edges[[#This Row],[Vertex 1]],GroupVertices[Vertex],0)),1,1,"")</f>
        <v>20</v>
      </c>
      <c r="BC99" s="78" t="str">
        <f>REPLACE(INDEX(GroupVertices[Group],MATCH(Edges[[#This Row],[Vertex 2]],GroupVertices[Vertex],0)),1,1,"")</f>
        <v>20</v>
      </c>
      <c r="BD99" s="48">
        <v>0</v>
      </c>
      <c r="BE99" s="49">
        <v>0</v>
      </c>
      <c r="BF99" s="48">
        <v>0</v>
      </c>
      <c r="BG99" s="49">
        <v>0</v>
      </c>
      <c r="BH99" s="48">
        <v>0</v>
      </c>
      <c r="BI99" s="49">
        <v>0</v>
      </c>
      <c r="BJ99" s="48">
        <v>28</v>
      </c>
      <c r="BK99" s="49">
        <v>100</v>
      </c>
      <c r="BL99" s="48">
        <v>28</v>
      </c>
    </row>
    <row r="100" spans="1:64" ht="15">
      <c r="A100" s="64" t="s">
        <v>272</v>
      </c>
      <c r="B100" s="64" t="s">
        <v>304</v>
      </c>
      <c r="C100" s="65" t="s">
        <v>3279</v>
      </c>
      <c r="D100" s="66">
        <v>3</v>
      </c>
      <c r="E100" s="67" t="s">
        <v>132</v>
      </c>
      <c r="F100" s="68">
        <v>35</v>
      </c>
      <c r="G100" s="65"/>
      <c r="H100" s="69"/>
      <c r="I100" s="70"/>
      <c r="J100" s="70"/>
      <c r="K100" s="34" t="s">
        <v>65</v>
      </c>
      <c r="L100" s="77">
        <v>100</v>
      </c>
      <c r="M100" s="77"/>
      <c r="N100" s="72"/>
      <c r="O100" s="79" t="s">
        <v>361</v>
      </c>
      <c r="P100" s="81">
        <v>43635.967685185184</v>
      </c>
      <c r="Q100" s="79" t="s">
        <v>407</v>
      </c>
      <c r="R100" s="79"/>
      <c r="S100" s="79"/>
      <c r="T100" s="79" t="s">
        <v>593</v>
      </c>
      <c r="U100" s="79"/>
      <c r="V100" s="83" t="s">
        <v>707</v>
      </c>
      <c r="W100" s="81">
        <v>43635.967685185184</v>
      </c>
      <c r="X100" s="83" t="s">
        <v>818</v>
      </c>
      <c r="Y100" s="79"/>
      <c r="Z100" s="79"/>
      <c r="AA100" s="85" t="s">
        <v>984</v>
      </c>
      <c r="AB100" s="79"/>
      <c r="AC100" s="79" t="b">
        <v>0</v>
      </c>
      <c r="AD100" s="79">
        <v>0</v>
      </c>
      <c r="AE100" s="85" t="s">
        <v>1101</v>
      </c>
      <c r="AF100" s="79" t="b">
        <v>0</v>
      </c>
      <c r="AG100" s="79" t="s">
        <v>1105</v>
      </c>
      <c r="AH100" s="79"/>
      <c r="AI100" s="85" t="s">
        <v>1101</v>
      </c>
      <c r="AJ100" s="79" t="b">
        <v>0</v>
      </c>
      <c r="AK100" s="79">
        <v>2</v>
      </c>
      <c r="AL100" s="85" t="s">
        <v>1060</v>
      </c>
      <c r="AM100" s="79" t="s">
        <v>1115</v>
      </c>
      <c r="AN100" s="79" t="b">
        <v>0</v>
      </c>
      <c r="AO100" s="85" t="s">
        <v>1060</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6</v>
      </c>
      <c r="BC100" s="78" t="str">
        <f>REPLACE(INDEX(GroupVertices[Group],MATCH(Edges[[#This Row],[Vertex 2]],GroupVertices[Vertex],0)),1,1,"")</f>
        <v>6</v>
      </c>
      <c r="BD100" s="48">
        <v>3</v>
      </c>
      <c r="BE100" s="49">
        <v>14.285714285714286</v>
      </c>
      <c r="BF100" s="48">
        <v>0</v>
      </c>
      <c r="BG100" s="49">
        <v>0</v>
      </c>
      <c r="BH100" s="48">
        <v>0</v>
      </c>
      <c r="BI100" s="49">
        <v>0</v>
      </c>
      <c r="BJ100" s="48">
        <v>18</v>
      </c>
      <c r="BK100" s="49">
        <v>85.71428571428571</v>
      </c>
      <c r="BL100" s="48">
        <v>21</v>
      </c>
    </row>
    <row r="101" spans="1:64" ht="15">
      <c r="A101" s="64" t="s">
        <v>273</v>
      </c>
      <c r="B101" s="64" t="s">
        <v>304</v>
      </c>
      <c r="C101" s="65" t="s">
        <v>3279</v>
      </c>
      <c r="D101" s="66">
        <v>3</v>
      </c>
      <c r="E101" s="67" t="s">
        <v>132</v>
      </c>
      <c r="F101" s="68">
        <v>35</v>
      </c>
      <c r="G101" s="65"/>
      <c r="H101" s="69"/>
      <c r="I101" s="70"/>
      <c r="J101" s="70"/>
      <c r="K101" s="34" t="s">
        <v>65</v>
      </c>
      <c r="L101" s="77">
        <v>101</v>
      </c>
      <c r="M101" s="77"/>
      <c r="N101" s="72"/>
      <c r="O101" s="79" t="s">
        <v>361</v>
      </c>
      <c r="P101" s="81">
        <v>43635.97837962963</v>
      </c>
      <c r="Q101" s="79" t="s">
        <v>408</v>
      </c>
      <c r="R101" s="79"/>
      <c r="S101" s="79"/>
      <c r="T101" s="79" t="s">
        <v>594</v>
      </c>
      <c r="U101" s="79"/>
      <c r="V101" s="83" t="s">
        <v>723</v>
      </c>
      <c r="W101" s="81">
        <v>43635.97837962963</v>
      </c>
      <c r="X101" s="83" t="s">
        <v>819</v>
      </c>
      <c r="Y101" s="79"/>
      <c r="Z101" s="79"/>
      <c r="AA101" s="85" t="s">
        <v>985</v>
      </c>
      <c r="AB101" s="79"/>
      <c r="AC101" s="79" t="b">
        <v>0</v>
      </c>
      <c r="AD101" s="79">
        <v>0</v>
      </c>
      <c r="AE101" s="85" t="s">
        <v>1101</v>
      </c>
      <c r="AF101" s="79" t="b">
        <v>1</v>
      </c>
      <c r="AG101" s="79" t="s">
        <v>1105</v>
      </c>
      <c r="AH101" s="79"/>
      <c r="AI101" s="85" t="s">
        <v>1112</v>
      </c>
      <c r="AJ101" s="79" t="b">
        <v>0</v>
      </c>
      <c r="AK101" s="79">
        <v>3</v>
      </c>
      <c r="AL101" s="85" t="s">
        <v>1061</v>
      </c>
      <c r="AM101" s="79" t="s">
        <v>1115</v>
      </c>
      <c r="AN101" s="79" t="b">
        <v>0</v>
      </c>
      <c r="AO101" s="85" t="s">
        <v>1061</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6</v>
      </c>
      <c r="BC101" s="78" t="str">
        <f>REPLACE(INDEX(GroupVertices[Group],MATCH(Edges[[#This Row],[Vertex 2]],GroupVertices[Vertex],0)),1,1,"")</f>
        <v>6</v>
      </c>
      <c r="BD101" s="48">
        <v>1</v>
      </c>
      <c r="BE101" s="49">
        <v>4.545454545454546</v>
      </c>
      <c r="BF101" s="48">
        <v>1</v>
      </c>
      <c r="BG101" s="49">
        <v>4.545454545454546</v>
      </c>
      <c r="BH101" s="48">
        <v>0</v>
      </c>
      <c r="BI101" s="49">
        <v>0</v>
      </c>
      <c r="BJ101" s="48">
        <v>20</v>
      </c>
      <c r="BK101" s="49">
        <v>90.9090909090909</v>
      </c>
      <c r="BL101" s="48">
        <v>22</v>
      </c>
    </row>
    <row r="102" spans="1:64" ht="15">
      <c r="A102" s="64" t="s">
        <v>274</v>
      </c>
      <c r="B102" s="64" t="s">
        <v>332</v>
      </c>
      <c r="C102" s="65" t="s">
        <v>3279</v>
      </c>
      <c r="D102" s="66">
        <v>3</v>
      </c>
      <c r="E102" s="67" t="s">
        <v>132</v>
      </c>
      <c r="F102" s="68">
        <v>35</v>
      </c>
      <c r="G102" s="65"/>
      <c r="H102" s="69"/>
      <c r="I102" s="70"/>
      <c r="J102" s="70"/>
      <c r="K102" s="34" t="s">
        <v>65</v>
      </c>
      <c r="L102" s="77">
        <v>102</v>
      </c>
      <c r="M102" s="77"/>
      <c r="N102" s="72"/>
      <c r="O102" s="79" t="s">
        <v>361</v>
      </c>
      <c r="P102" s="81">
        <v>43635.999444444446</v>
      </c>
      <c r="Q102" s="79" t="s">
        <v>409</v>
      </c>
      <c r="R102" s="79"/>
      <c r="S102" s="79"/>
      <c r="T102" s="79" t="s">
        <v>595</v>
      </c>
      <c r="U102" s="79"/>
      <c r="V102" s="83" t="s">
        <v>724</v>
      </c>
      <c r="W102" s="81">
        <v>43635.999444444446</v>
      </c>
      <c r="X102" s="83" t="s">
        <v>820</v>
      </c>
      <c r="Y102" s="79"/>
      <c r="Z102" s="79"/>
      <c r="AA102" s="85" t="s">
        <v>986</v>
      </c>
      <c r="AB102" s="79"/>
      <c r="AC102" s="79" t="b">
        <v>0</v>
      </c>
      <c r="AD102" s="79">
        <v>0</v>
      </c>
      <c r="AE102" s="85" t="s">
        <v>1101</v>
      </c>
      <c r="AF102" s="79" t="b">
        <v>0</v>
      </c>
      <c r="AG102" s="79" t="s">
        <v>1105</v>
      </c>
      <c r="AH102" s="79"/>
      <c r="AI102" s="85" t="s">
        <v>1101</v>
      </c>
      <c r="AJ102" s="79" t="b">
        <v>0</v>
      </c>
      <c r="AK102" s="79">
        <v>6</v>
      </c>
      <c r="AL102" s="85" t="s">
        <v>990</v>
      </c>
      <c r="AM102" s="79" t="s">
        <v>1116</v>
      </c>
      <c r="AN102" s="79" t="b">
        <v>0</v>
      </c>
      <c r="AO102" s="85" t="s">
        <v>990</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8</v>
      </c>
      <c r="BC102" s="78" t="str">
        <f>REPLACE(INDEX(GroupVertices[Group],MATCH(Edges[[#This Row],[Vertex 2]],GroupVertices[Vertex],0)),1,1,"")</f>
        <v>8</v>
      </c>
      <c r="BD102" s="48"/>
      <c r="BE102" s="49"/>
      <c r="BF102" s="48"/>
      <c r="BG102" s="49"/>
      <c r="BH102" s="48"/>
      <c r="BI102" s="49"/>
      <c r="BJ102" s="48"/>
      <c r="BK102" s="49"/>
      <c r="BL102" s="48"/>
    </row>
    <row r="103" spans="1:64" ht="15">
      <c r="A103" s="64" t="s">
        <v>274</v>
      </c>
      <c r="B103" s="64" t="s">
        <v>278</v>
      </c>
      <c r="C103" s="65" t="s">
        <v>3279</v>
      </c>
      <c r="D103" s="66">
        <v>3</v>
      </c>
      <c r="E103" s="67" t="s">
        <v>132</v>
      </c>
      <c r="F103" s="68">
        <v>35</v>
      </c>
      <c r="G103" s="65"/>
      <c r="H103" s="69"/>
      <c r="I103" s="70"/>
      <c r="J103" s="70"/>
      <c r="K103" s="34" t="s">
        <v>65</v>
      </c>
      <c r="L103" s="77">
        <v>103</v>
      </c>
      <c r="M103" s="77"/>
      <c r="N103" s="72"/>
      <c r="O103" s="79" t="s">
        <v>361</v>
      </c>
      <c r="P103" s="81">
        <v>43635.999444444446</v>
      </c>
      <c r="Q103" s="79" t="s">
        <v>409</v>
      </c>
      <c r="R103" s="79"/>
      <c r="S103" s="79"/>
      <c r="T103" s="79" t="s">
        <v>595</v>
      </c>
      <c r="U103" s="79"/>
      <c r="V103" s="83" t="s">
        <v>724</v>
      </c>
      <c r="W103" s="81">
        <v>43635.999444444446</v>
      </c>
      <c r="X103" s="83" t="s">
        <v>820</v>
      </c>
      <c r="Y103" s="79"/>
      <c r="Z103" s="79"/>
      <c r="AA103" s="85" t="s">
        <v>986</v>
      </c>
      <c r="AB103" s="79"/>
      <c r="AC103" s="79" t="b">
        <v>0</v>
      </c>
      <c r="AD103" s="79">
        <v>0</v>
      </c>
      <c r="AE103" s="85" t="s">
        <v>1101</v>
      </c>
      <c r="AF103" s="79" t="b">
        <v>0</v>
      </c>
      <c r="AG103" s="79" t="s">
        <v>1105</v>
      </c>
      <c r="AH103" s="79"/>
      <c r="AI103" s="85" t="s">
        <v>1101</v>
      </c>
      <c r="AJ103" s="79" t="b">
        <v>0</v>
      </c>
      <c r="AK103" s="79">
        <v>6</v>
      </c>
      <c r="AL103" s="85" t="s">
        <v>990</v>
      </c>
      <c r="AM103" s="79" t="s">
        <v>1116</v>
      </c>
      <c r="AN103" s="79" t="b">
        <v>0</v>
      </c>
      <c r="AO103" s="85" t="s">
        <v>990</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8</v>
      </c>
      <c r="BC103" s="78" t="str">
        <f>REPLACE(INDEX(GroupVertices[Group],MATCH(Edges[[#This Row],[Vertex 2]],GroupVertices[Vertex],0)),1,1,"")</f>
        <v>8</v>
      </c>
      <c r="BD103" s="48">
        <v>1</v>
      </c>
      <c r="BE103" s="49">
        <v>5</v>
      </c>
      <c r="BF103" s="48">
        <v>0</v>
      </c>
      <c r="BG103" s="49">
        <v>0</v>
      </c>
      <c r="BH103" s="48">
        <v>0</v>
      </c>
      <c r="BI103" s="49">
        <v>0</v>
      </c>
      <c r="BJ103" s="48">
        <v>19</v>
      </c>
      <c r="BK103" s="49">
        <v>95</v>
      </c>
      <c r="BL103" s="48">
        <v>20</v>
      </c>
    </row>
    <row r="104" spans="1:64" ht="15">
      <c r="A104" s="64" t="s">
        <v>275</v>
      </c>
      <c r="B104" s="64" t="s">
        <v>332</v>
      </c>
      <c r="C104" s="65" t="s">
        <v>3279</v>
      </c>
      <c r="D104" s="66">
        <v>3</v>
      </c>
      <c r="E104" s="67" t="s">
        <v>132</v>
      </c>
      <c r="F104" s="68">
        <v>35</v>
      </c>
      <c r="G104" s="65"/>
      <c r="H104" s="69"/>
      <c r="I104" s="70"/>
      <c r="J104" s="70"/>
      <c r="K104" s="34" t="s">
        <v>65</v>
      </c>
      <c r="L104" s="77">
        <v>104</v>
      </c>
      <c r="M104" s="77"/>
      <c r="N104" s="72"/>
      <c r="O104" s="79" t="s">
        <v>361</v>
      </c>
      <c r="P104" s="81">
        <v>43636.011712962965</v>
      </c>
      <c r="Q104" s="79" t="s">
        <v>409</v>
      </c>
      <c r="R104" s="79"/>
      <c r="S104" s="79"/>
      <c r="T104" s="79" t="s">
        <v>595</v>
      </c>
      <c r="U104" s="79"/>
      <c r="V104" s="83" t="s">
        <v>725</v>
      </c>
      <c r="W104" s="81">
        <v>43636.011712962965</v>
      </c>
      <c r="X104" s="83" t="s">
        <v>821</v>
      </c>
      <c r="Y104" s="79"/>
      <c r="Z104" s="79"/>
      <c r="AA104" s="85" t="s">
        <v>987</v>
      </c>
      <c r="AB104" s="79"/>
      <c r="AC104" s="79" t="b">
        <v>0</v>
      </c>
      <c r="AD104" s="79">
        <v>0</v>
      </c>
      <c r="AE104" s="85" t="s">
        <v>1101</v>
      </c>
      <c r="AF104" s="79" t="b">
        <v>0</v>
      </c>
      <c r="AG104" s="79" t="s">
        <v>1105</v>
      </c>
      <c r="AH104" s="79"/>
      <c r="AI104" s="85" t="s">
        <v>1101</v>
      </c>
      <c r="AJ104" s="79" t="b">
        <v>0</v>
      </c>
      <c r="AK104" s="79">
        <v>6</v>
      </c>
      <c r="AL104" s="85" t="s">
        <v>990</v>
      </c>
      <c r="AM104" s="79" t="s">
        <v>1114</v>
      </c>
      <c r="AN104" s="79" t="b">
        <v>0</v>
      </c>
      <c r="AO104" s="85" t="s">
        <v>990</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8</v>
      </c>
      <c r="BC104" s="78" t="str">
        <f>REPLACE(INDEX(GroupVertices[Group],MATCH(Edges[[#This Row],[Vertex 2]],GroupVertices[Vertex],0)),1,1,"")</f>
        <v>8</v>
      </c>
      <c r="BD104" s="48"/>
      <c r="BE104" s="49"/>
      <c r="BF104" s="48"/>
      <c r="BG104" s="49"/>
      <c r="BH104" s="48"/>
      <c r="BI104" s="49"/>
      <c r="BJ104" s="48"/>
      <c r="BK104" s="49"/>
      <c r="BL104" s="48"/>
    </row>
    <row r="105" spans="1:64" ht="15">
      <c r="A105" s="64" t="s">
        <v>275</v>
      </c>
      <c r="B105" s="64" t="s">
        <v>278</v>
      </c>
      <c r="C105" s="65" t="s">
        <v>3279</v>
      </c>
      <c r="D105" s="66">
        <v>3</v>
      </c>
      <c r="E105" s="67" t="s">
        <v>132</v>
      </c>
      <c r="F105" s="68">
        <v>35</v>
      </c>
      <c r="G105" s="65"/>
      <c r="H105" s="69"/>
      <c r="I105" s="70"/>
      <c r="J105" s="70"/>
      <c r="K105" s="34" t="s">
        <v>65</v>
      </c>
      <c r="L105" s="77">
        <v>105</v>
      </c>
      <c r="M105" s="77"/>
      <c r="N105" s="72"/>
      <c r="O105" s="79" t="s">
        <v>361</v>
      </c>
      <c r="P105" s="81">
        <v>43636.011712962965</v>
      </c>
      <c r="Q105" s="79" t="s">
        <v>409</v>
      </c>
      <c r="R105" s="79"/>
      <c r="S105" s="79"/>
      <c r="T105" s="79" t="s">
        <v>595</v>
      </c>
      <c r="U105" s="79"/>
      <c r="V105" s="83" t="s">
        <v>725</v>
      </c>
      <c r="W105" s="81">
        <v>43636.011712962965</v>
      </c>
      <c r="X105" s="83" t="s">
        <v>821</v>
      </c>
      <c r="Y105" s="79"/>
      <c r="Z105" s="79"/>
      <c r="AA105" s="85" t="s">
        <v>987</v>
      </c>
      <c r="AB105" s="79"/>
      <c r="AC105" s="79" t="b">
        <v>0</v>
      </c>
      <c r="AD105" s="79">
        <v>0</v>
      </c>
      <c r="AE105" s="85" t="s">
        <v>1101</v>
      </c>
      <c r="AF105" s="79" t="b">
        <v>0</v>
      </c>
      <c r="AG105" s="79" t="s">
        <v>1105</v>
      </c>
      <c r="AH105" s="79"/>
      <c r="AI105" s="85" t="s">
        <v>1101</v>
      </c>
      <c r="AJ105" s="79" t="b">
        <v>0</v>
      </c>
      <c r="AK105" s="79">
        <v>6</v>
      </c>
      <c r="AL105" s="85" t="s">
        <v>990</v>
      </c>
      <c r="AM105" s="79" t="s">
        <v>1114</v>
      </c>
      <c r="AN105" s="79" t="b">
        <v>0</v>
      </c>
      <c r="AO105" s="85" t="s">
        <v>990</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8</v>
      </c>
      <c r="BC105" s="78" t="str">
        <f>REPLACE(INDEX(GroupVertices[Group],MATCH(Edges[[#This Row],[Vertex 2]],GroupVertices[Vertex],0)),1,1,"")</f>
        <v>8</v>
      </c>
      <c r="BD105" s="48">
        <v>1</v>
      </c>
      <c r="BE105" s="49">
        <v>5</v>
      </c>
      <c r="BF105" s="48">
        <v>0</v>
      </c>
      <c r="BG105" s="49">
        <v>0</v>
      </c>
      <c r="BH105" s="48">
        <v>0</v>
      </c>
      <c r="BI105" s="49">
        <v>0</v>
      </c>
      <c r="BJ105" s="48">
        <v>19</v>
      </c>
      <c r="BK105" s="49">
        <v>95</v>
      </c>
      <c r="BL105" s="48">
        <v>20</v>
      </c>
    </row>
    <row r="106" spans="1:64" ht="15">
      <c r="A106" s="64" t="s">
        <v>276</v>
      </c>
      <c r="B106" s="64" t="s">
        <v>332</v>
      </c>
      <c r="C106" s="65" t="s">
        <v>3279</v>
      </c>
      <c r="D106" s="66">
        <v>3</v>
      </c>
      <c r="E106" s="67" t="s">
        <v>132</v>
      </c>
      <c r="F106" s="68">
        <v>35</v>
      </c>
      <c r="G106" s="65"/>
      <c r="H106" s="69"/>
      <c r="I106" s="70"/>
      <c r="J106" s="70"/>
      <c r="K106" s="34" t="s">
        <v>65</v>
      </c>
      <c r="L106" s="77">
        <v>106</v>
      </c>
      <c r="M106" s="77"/>
      <c r="N106" s="72"/>
      <c r="O106" s="79" t="s">
        <v>361</v>
      </c>
      <c r="P106" s="81">
        <v>43636.113645833335</v>
      </c>
      <c r="Q106" s="79" t="s">
        <v>409</v>
      </c>
      <c r="R106" s="79"/>
      <c r="S106" s="79"/>
      <c r="T106" s="79" t="s">
        <v>595</v>
      </c>
      <c r="U106" s="79"/>
      <c r="V106" s="83" t="s">
        <v>726</v>
      </c>
      <c r="W106" s="81">
        <v>43636.113645833335</v>
      </c>
      <c r="X106" s="83" t="s">
        <v>822</v>
      </c>
      <c r="Y106" s="79"/>
      <c r="Z106" s="79"/>
      <c r="AA106" s="85" t="s">
        <v>988</v>
      </c>
      <c r="AB106" s="79"/>
      <c r="AC106" s="79" t="b">
        <v>0</v>
      </c>
      <c r="AD106" s="79">
        <v>0</v>
      </c>
      <c r="AE106" s="85" t="s">
        <v>1101</v>
      </c>
      <c r="AF106" s="79" t="b">
        <v>0</v>
      </c>
      <c r="AG106" s="79" t="s">
        <v>1105</v>
      </c>
      <c r="AH106" s="79"/>
      <c r="AI106" s="85" t="s">
        <v>1101</v>
      </c>
      <c r="AJ106" s="79" t="b">
        <v>0</v>
      </c>
      <c r="AK106" s="79">
        <v>6</v>
      </c>
      <c r="AL106" s="85" t="s">
        <v>990</v>
      </c>
      <c r="AM106" s="79" t="s">
        <v>1115</v>
      </c>
      <c r="AN106" s="79" t="b">
        <v>0</v>
      </c>
      <c r="AO106" s="85" t="s">
        <v>990</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8</v>
      </c>
      <c r="BC106" s="78" t="str">
        <f>REPLACE(INDEX(GroupVertices[Group],MATCH(Edges[[#This Row],[Vertex 2]],GroupVertices[Vertex],0)),1,1,"")</f>
        <v>8</v>
      </c>
      <c r="BD106" s="48"/>
      <c r="BE106" s="49"/>
      <c r="BF106" s="48"/>
      <c r="BG106" s="49"/>
      <c r="BH106" s="48"/>
      <c r="BI106" s="49"/>
      <c r="BJ106" s="48"/>
      <c r="BK106" s="49"/>
      <c r="BL106" s="48"/>
    </row>
    <row r="107" spans="1:64" ht="15">
      <c r="A107" s="64" t="s">
        <v>276</v>
      </c>
      <c r="B107" s="64" t="s">
        <v>278</v>
      </c>
      <c r="C107" s="65" t="s">
        <v>3279</v>
      </c>
      <c r="D107" s="66">
        <v>3</v>
      </c>
      <c r="E107" s="67" t="s">
        <v>132</v>
      </c>
      <c r="F107" s="68">
        <v>35</v>
      </c>
      <c r="G107" s="65"/>
      <c r="H107" s="69"/>
      <c r="I107" s="70"/>
      <c r="J107" s="70"/>
      <c r="K107" s="34" t="s">
        <v>65</v>
      </c>
      <c r="L107" s="77">
        <v>107</v>
      </c>
      <c r="M107" s="77"/>
      <c r="N107" s="72"/>
      <c r="O107" s="79" t="s">
        <v>361</v>
      </c>
      <c r="P107" s="81">
        <v>43636.113645833335</v>
      </c>
      <c r="Q107" s="79" t="s">
        <v>409</v>
      </c>
      <c r="R107" s="79"/>
      <c r="S107" s="79"/>
      <c r="T107" s="79" t="s">
        <v>595</v>
      </c>
      <c r="U107" s="79"/>
      <c r="V107" s="83" t="s">
        <v>726</v>
      </c>
      <c r="W107" s="81">
        <v>43636.113645833335</v>
      </c>
      <c r="X107" s="83" t="s">
        <v>822</v>
      </c>
      <c r="Y107" s="79"/>
      <c r="Z107" s="79"/>
      <c r="AA107" s="85" t="s">
        <v>988</v>
      </c>
      <c r="AB107" s="79"/>
      <c r="AC107" s="79" t="b">
        <v>0</v>
      </c>
      <c r="AD107" s="79">
        <v>0</v>
      </c>
      <c r="AE107" s="85" t="s">
        <v>1101</v>
      </c>
      <c r="AF107" s="79" t="b">
        <v>0</v>
      </c>
      <c r="AG107" s="79" t="s">
        <v>1105</v>
      </c>
      <c r="AH107" s="79"/>
      <c r="AI107" s="85" t="s">
        <v>1101</v>
      </c>
      <c r="AJ107" s="79" t="b">
        <v>0</v>
      </c>
      <c r="AK107" s="79">
        <v>6</v>
      </c>
      <c r="AL107" s="85" t="s">
        <v>990</v>
      </c>
      <c r="AM107" s="79" t="s">
        <v>1115</v>
      </c>
      <c r="AN107" s="79" t="b">
        <v>0</v>
      </c>
      <c r="AO107" s="85" t="s">
        <v>990</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8</v>
      </c>
      <c r="BC107" s="78" t="str">
        <f>REPLACE(INDEX(GroupVertices[Group],MATCH(Edges[[#This Row],[Vertex 2]],GroupVertices[Vertex],0)),1,1,"")</f>
        <v>8</v>
      </c>
      <c r="BD107" s="48">
        <v>1</v>
      </c>
      <c r="BE107" s="49">
        <v>5</v>
      </c>
      <c r="BF107" s="48">
        <v>0</v>
      </c>
      <c r="BG107" s="49">
        <v>0</v>
      </c>
      <c r="BH107" s="48">
        <v>0</v>
      </c>
      <c r="BI107" s="49">
        <v>0</v>
      </c>
      <c r="BJ107" s="48">
        <v>19</v>
      </c>
      <c r="BK107" s="49">
        <v>95</v>
      </c>
      <c r="BL107" s="48">
        <v>20</v>
      </c>
    </row>
    <row r="108" spans="1:64" ht="15">
      <c r="A108" s="64" t="s">
        <v>277</v>
      </c>
      <c r="B108" s="64" t="s">
        <v>332</v>
      </c>
      <c r="C108" s="65" t="s">
        <v>3279</v>
      </c>
      <c r="D108" s="66">
        <v>3</v>
      </c>
      <c r="E108" s="67" t="s">
        <v>132</v>
      </c>
      <c r="F108" s="68">
        <v>35</v>
      </c>
      <c r="G108" s="65"/>
      <c r="H108" s="69"/>
      <c r="I108" s="70"/>
      <c r="J108" s="70"/>
      <c r="K108" s="34" t="s">
        <v>65</v>
      </c>
      <c r="L108" s="77">
        <v>108</v>
      </c>
      <c r="M108" s="77"/>
      <c r="N108" s="72"/>
      <c r="O108" s="79" t="s">
        <v>361</v>
      </c>
      <c r="P108" s="81">
        <v>43636.11699074074</v>
      </c>
      <c r="Q108" s="79" t="s">
        <v>409</v>
      </c>
      <c r="R108" s="79"/>
      <c r="S108" s="79"/>
      <c r="T108" s="79" t="s">
        <v>595</v>
      </c>
      <c r="U108" s="79"/>
      <c r="V108" s="83" t="s">
        <v>727</v>
      </c>
      <c r="W108" s="81">
        <v>43636.11699074074</v>
      </c>
      <c r="X108" s="83" t="s">
        <v>823</v>
      </c>
      <c r="Y108" s="79"/>
      <c r="Z108" s="79"/>
      <c r="AA108" s="85" t="s">
        <v>989</v>
      </c>
      <c r="AB108" s="79"/>
      <c r="AC108" s="79" t="b">
        <v>0</v>
      </c>
      <c r="AD108" s="79">
        <v>0</v>
      </c>
      <c r="AE108" s="85" t="s">
        <v>1101</v>
      </c>
      <c r="AF108" s="79" t="b">
        <v>0</v>
      </c>
      <c r="AG108" s="79" t="s">
        <v>1105</v>
      </c>
      <c r="AH108" s="79"/>
      <c r="AI108" s="85" t="s">
        <v>1101</v>
      </c>
      <c r="AJ108" s="79" t="b">
        <v>0</v>
      </c>
      <c r="AK108" s="79">
        <v>6</v>
      </c>
      <c r="AL108" s="85" t="s">
        <v>990</v>
      </c>
      <c r="AM108" s="79" t="s">
        <v>1114</v>
      </c>
      <c r="AN108" s="79" t="b">
        <v>0</v>
      </c>
      <c r="AO108" s="85" t="s">
        <v>990</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8</v>
      </c>
      <c r="BC108" s="78" t="str">
        <f>REPLACE(INDEX(GroupVertices[Group],MATCH(Edges[[#This Row],[Vertex 2]],GroupVertices[Vertex],0)),1,1,"")</f>
        <v>8</v>
      </c>
      <c r="BD108" s="48"/>
      <c r="BE108" s="49"/>
      <c r="BF108" s="48"/>
      <c r="BG108" s="49"/>
      <c r="BH108" s="48"/>
      <c r="BI108" s="49"/>
      <c r="BJ108" s="48"/>
      <c r="BK108" s="49"/>
      <c r="BL108" s="48"/>
    </row>
    <row r="109" spans="1:64" ht="15">
      <c r="A109" s="64" t="s">
        <v>277</v>
      </c>
      <c r="B109" s="64" t="s">
        <v>278</v>
      </c>
      <c r="C109" s="65" t="s">
        <v>3279</v>
      </c>
      <c r="D109" s="66">
        <v>3</v>
      </c>
      <c r="E109" s="67" t="s">
        <v>132</v>
      </c>
      <c r="F109" s="68">
        <v>35</v>
      </c>
      <c r="G109" s="65"/>
      <c r="H109" s="69"/>
      <c r="I109" s="70"/>
      <c r="J109" s="70"/>
      <c r="K109" s="34" t="s">
        <v>65</v>
      </c>
      <c r="L109" s="77">
        <v>109</v>
      </c>
      <c r="M109" s="77"/>
      <c r="N109" s="72"/>
      <c r="O109" s="79" t="s">
        <v>361</v>
      </c>
      <c r="P109" s="81">
        <v>43636.11699074074</v>
      </c>
      <c r="Q109" s="79" t="s">
        <v>409</v>
      </c>
      <c r="R109" s="79"/>
      <c r="S109" s="79"/>
      <c r="T109" s="79" t="s">
        <v>595</v>
      </c>
      <c r="U109" s="79"/>
      <c r="V109" s="83" t="s">
        <v>727</v>
      </c>
      <c r="W109" s="81">
        <v>43636.11699074074</v>
      </c>
      <c r="X109" s="83" t="s">
        <v>823</v>
      </c>
      <c r="Y109" s="79"/>
      <c r="Z109" s="79"/>
      <c r="AA109" s="85" t="s">
        <v>989</v>
      </c>
      <c r="AB109" s="79"/>
      <c r="AC109" s="79" t="b">
        <v>0</v>
      </c>
      <c r="AD109" s="79">
        <v>0</v>
      </c>
      <c r="AE109" s="85" t="s">
        <v>1101</v>
      </c>
      <c r="AF109" s="79" t="b">
        <v>0</v>
      </c>
      <c r="AG109" s="79" t="s">
        <v>1105</v>
      </c>
      <c r="AH109" s="79"/>
      <c r="AI109" s="85" t="s">
        <v>1101</v>
      </c>
      <c r="AJ109" s="79" t="b">
        <v>0</v>
      </c>
      <c r="AK109" s="79">
        <v>6</v>
      </c>
      <c r="AL109" s="85" t="s">
        <v>990</v>
      </c>
      <c r="AM109" s="79" t="s">
        <v>1114</v>
      </c>
      <c r="AN109" s="79" t="b">
        <v>0</v>
      </c>
      <c r="AO109" s="85" t="s">
        <v>990</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8</v>
      </c>
      <c r="BC109" s="78" t="str">
        <f>REPLACE(INDEX(GroupVertices[Group],MATCH(Edges[[#This Row],[Vertex 2]],GroupVertices[Vertex],0)),1,1,"")</f>
        <v>8</v>
      </c>
      <c r="BD109" s="48">
        <v>1</v>
      </c>
      <c r="BE109" s="49">
        <v>5</v>
      </c>
      <c r="BF109" s="48">
        <v>0</v>
      </c>
      <c r="BG109" s="49">
        <v>0</v>
      </c>
      <c r="BH109" s="48">
        <v>0</v>
      </c>
      <c r="BI109" s="49">
        <v>0</v>
      </c>
      <c r="BJ109" s="48">
        <v>19</v>
      </c>
      <c r="BK109" s="49">
        <v>95</v>
      </c>
      <c r="BL109" s="48">
        <v>20</v>
      </c>
    </row>
    <row r="110" spans="1:64" ht="15">
      <c r="A110" s="64" t="s">
        <v>278</v>
      </c>
      <c r="B110" s="64" t="s">
        <v>332</v>
      </c>
      <c r="C110" s="65" t="s">
        <v>3279</v>
      </c>
      <c r="D110" s="66">
        <v>3</v>
      </c>
      <c r="E110" s="67" t="s">
        <v>132</v>
      </c>
      <c r="F110" s="68">
        <v>35</v>
      </c>
      <c r="G110" s="65"/>
      <c r="H110" s="69"/>
      <c r="I110" s="70"/>
      <c r="J110" s="70"/>
      <c r="K110" s="34" t="s">
        <v>65</v>
      </c>
      <c r="L110" s="77">
        <v>110</v>
      </c>
      <c r="M110" s="77"/>
      <c r="N110" s="72"/>
      <c r="O110" s="79" t="s">
        <v>361</v>
      </c>
      <c r="P110" s="81">
        <v>43635.993472222224</v>
      </c>
      <c r="Q110" s="79" t="s">
        <v>410</v>
      </c>
      <c r="R110" s="83" t="s">
        <v>495</v>
      </c>
      <c r="S110" s="79" t="s">
        <v>540</v>
      </c>
      <c r="T110" s="79" t="s">
        <v>596</v>
      </c>
      <c r="U110" s="83" t="s">
        <v>655</v>
      </c>
      <c r="V110" s="83" t="s">
        <v>655</v>
      </c>
      <c r="W110" s="81">
        <v>43635.993472222224</v>
      </c>
      <c r="X110" s="83" t="s">
        <v>824</v>
      </c>
      <c r="Y110" s="79"/>
      <c r="Z110" s="79"/>
      <c r="AA110" s="85" t="s">
        <v>990</v>
      </c>
      <c r="AB110" s="79"/>
      <c r="AC110" s="79" t="b">
        <v>0</v>
      </c>
      <c r="AD110" s="79">
        <v>10</v>
      </c>
      <c r="AE110" s="85" t="s">
        <v>1101</v>
      </c>
      <c r="AF110" s="79" t="b">
        <v>0</v>
      </c>
      <c r="AG110" s="79" t="s">
        <v>1105</v>
      </c>
      <c r="AH110" s="79"/>
      <c r="AI110" s="85" t="s">
        <v>1101</v>
      </c>
      <c r="AJ110" s="79" t="b">
        <v>0</v>
      </c>
      <c r="AK110" s="79">
        <v>6</v>
      </c>
      <c r="AL110" s="85" t="s">
        <v>1101</v>
      </c>
      <c r="AM110" s="79" t="s">
        <v>1114</v>
      </c>
      <c r="AN110" s="79" t="b">
        <v>0</v>
      </c>
      <c r="AO110" s="85" t="s">
        <v>990</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8</v>
      </c>
      <c r="BC110" s="78" t="str">
        <f>REPLACE(INDEX(GroupVertices[Group],MATCH(Edges[[#This Row],[Vertex 2]],GroupVertices[Vertex],0)),1,1,"")</f>
        <v>8</v>
      </c>
      <c r="BD110" s="48">
        <v>2</v>
      </c>
      <c r="BE110" s="49">
        <v>7.142857142857143</v>
      </c>
      <c r="BF110" s="48">
        <v>1</v>
      </c>
      <c r="BG110" s="49">
        <v>3.5714285714285716</v>
      </c>
      <c r="BH110" s="48">
        <v>0</v>
      </c>
      <c r="BI110" s="49">
        <v>0</v>
      </c>
      <c r="BJ110" s="48">
        <v>25</v>
      </c>
      <c r="BK110" s="49">
        <v>89.28571428571429</v>
      </c>
      <c r="BL110" s="48">
        <v>28</v>
      </c>
    </row>
    <row r="111" spans="1:64" ht="15">
      <c r="A111" s="64" t="s">
        <v>279</v>
      </c>
      <c r="B111" s="64" t="s">
        <v>332</v>
      </c>
      <c r="C111" s="65" t="s">
        <v>3279</v>
      </c>
      <c r="D111" s="66">
        <v>3</v>
      </c>
      <c r="E111" s="67" t="s">
        <v>132</v>
      </c>
      <c r="F111" s="68">
        <v>35</v>
      </c>
      <c r="G111" s="65"/>
      <c r="H111" s="69"/>
      <c r="I111" s="70"/>
      <c r="J111" s="70"/>
      <c r="K111" s="34" t="s">
        <v>65</v>
      </c>
      <c r="L111" s="77">
        <v>111</v>
      </c>
      <c r="M111" s="77"/>
      <c r="N111" s="72"/>
      <c r="O111" s="79" t="s">
        <v>361</v>
      </c>
      <c r="P111" s="81">
        <v>43636.16328703704</v>
      </c>
      <c r="Q111" s="79" t="s">
        <v>409</v>
      </c>
      <c r="R111" s="79"/>
      <c r="S111" s="79"/>
      <c r="T111" s="79" t="s">
        <v>595</v>
      </c>
      <c r="U111" s="79"/>
      <c r="V111" s="83" t="s">
        <v>728</v>
      </c>
      <c r="W111" s="81">
        <v>43636.16328703704</v>
      </c>
      <c r="X111" s="83" t="s">
        <v>825</v>
      </c>
      <c r="Y111" s="79"/>
      <c r="Z111" s="79"/>
      <c r="AA111" s="85" t="s">
        <v>991</v>
      </c>
      <c r="AB111" s="79"/>
      <c r="AC111" s="79" t="b">
        <v>0</v>
      </c>
      <c r="AD111" s="79">
        <v>0</v>
      </c>
      <c r="AE111" s="85" t="s">
        <v>1101</v>
      </c>
      <c r="AF111" s="79" t="b">
        <v>0</v>
      </c>
      <c r="AG111" s="79" t="s">
        <v>1105</v>
      </c>
      <c r="AH111" s="79"/>
      <c r="AI111" s="85" t="s">
        <v>1101</v>
      </c>
      <c r="AJ111" s="79" t="b">
        <v>0</v>
      </c>
      <c r="AK111" s="79">
        <v>6</v>
      </c>
      <c r="AL111" s="85" t="s">
        <v>990</v>
      </c>
      <c r="AM111" s="79" t="s">
        <v>1127</v>
      </c>
      <c r="AN111" s="79" t="b">
        <v>0</v>
      </c>
      <c r="AO111" s="85" t="s">
        <v>990</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8</v>
      </c>
      <c r="BC111" s="78" t="str">
        <f>REPLACE(INDEX(GroupVertices[Group],MATCH(Edges[[#This Row],[Vertex 2]],GroupVertices[Vertex],0)),1,1,"")</f>
        <v>8</v>
      </c>
      <c r="BD111" s="48"/>
      <c r="BE111" s="49"/>
      <c r="BF111" s="48"/>
      <c r="BG111" s="49"/>
      <c r="BH111" s="48"/>
      <c r="BI111" s="49"/>
      <c r="BJ111" s="48"/>
      <c r="BK111" s="49"/>
      <c r="BL111" s="48"/>
    </row>
    <row r="112" spans="1:64" ht="15">
      <c r="A112" s="64" t="s">
        <v>279</v>
      </c>
      <c r="B112" s="64" t="s">
        <v>278</v>
      </c>
      <c r="C112" s="65" t="s">
        <v>3279</v>
      </c>
      <c r="D112" s="66">
        <v>3</v>
      </c>
      <c r="E112" s="67" t="s">
        <v>132</v>
      </c>
      <c r="F112" s="68">
        <v>35</v>
      </c>
      <c r="G112" s="65"/>
      <c r="H112" s="69"/>
      <c r="I112" s="70"/>
      <c r="J112" s="70"/>
      <c r="K112" s="34" t="s">
        <v>65</v>
      </c>
      <c r="L112" s="77">
        <v>112</v>
      </c>
      <c r="M112" s="77"/>
      <c r="N112" s="72"/>
      <c r="O112" s="79" t="s">
        <v>361</v>
      </c>
      <c r="P112" s="81">
        <v>43636.16328703704</v>
      </c>
      <c r="Q112" s="79" t="s">
        <v>409</v>
      </c>
      <c r="R112" s="79"/>
      <c r="S112" s="79"/>
      <c r="T112" s="79" t="s">
        <v>595</v>
      </c>
      <c r="U112" s="79"/>
      <c r="V112" s="83" t="s">
        <v>728</v>
      </c>
      <c r="W112" s="81">
        <v>43636.16328703704</v>
      </c>
      <c r="X112" s="83" t="s">
        <v>825</v>
      </c>
      <c r="Y112" s="79"/>
      <c r="Z112" s="79"/>
      <c r="AA112" s="85" t="s">
        <v>991</v>
      </c>
      <c r="AB112" s="79"/>
      <c r="AC112" s="79" t="b">
        <v>0</v>
      </c>
      <c r="AD112" s="79">
        <v>0</v>
      </c>
      <c r="AE112" s="85" t="s">
        <v>1101</v>
      </c>
      <c r="AF112" s="79" t="b">
        <v>0</v>
      </c>
      <c r="AG112" s="79" t="s">
        <v>1105</v>
      </c>
      <c r="AH112" s="79"/>
      <c r="AI112" s="85" t="s">
        <v>1101</v>
      </c>
      <c r="AJ112" s="79" t="b">
        <v>0</v>
      </c>
      <c r="AK112" s="79">
        <v>6</v>
      </c>
      <c r="AL112" s="85" t="s">
        <v>990</v>
      </c>
      <c r="AM112" s="79" t="s">
        <v>1127</v>
      </c>
      <c r="AN112" s="79" t="b">
        <v>0</v>
      </c>
      <c r="AO112" s="85" t="s">
        <v>990</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8</v>
      </c>
      <c r="BC112" s="78" t="str">
        <f>REPLACE(INDEX(GroupVertices[Group],MATCH(Edges[[#This Row],[Vertex 2]],GroupVertices[Vertex],0)),1,1,"")</f>
        <v>8</v>
      </c>
      <c r="BD112" s="48">
        <v>1</v>
      </c>
      <c r="BE112" s="49">
        <v>5</v>
      </c>
      <c r="BF112" s="48">
        <v>0</v>
      </c>
      <c r="BG112" s="49">
        <v>0</v>
      </c>
      <c r="BH112" s="48">
        <v>0</v>
      </c>
      <c r="BI112" s="49">
        <v>0</v>
      </c>
      <c r="BJ112" s="48">
        <v>19</v>
      </c>
      <c r="BK112" s="49">
        <v>95</v>
      </c>
      <c r="BL112" s="48">
        <v>20</v>
      </c>
    </row>
    <row r="113" spans="1:64" ht="15">
      <c r="A113" s="64" t="s">
        <v>280</v>
      </c>
      <c r="B113" s="64" t="s">
        <v>280</v>
      </c>
      <c r="C113" s="65" t="s">
        <v>3279</v>
      </c>
      <c r="D113" s="66">
        <v>3</v>
      </c>
      <c r="E113" s="67" t="s">
        <v>132</v>
      </c>
      <c r="F113" s="68">
        <v>35</v>
      </c>
      <c r="G113" s="65"/>
      <c r="H113" s="69"/>
      <c r="I113" s="70"/>
      <c r="J113" s="70"/>
      <c r="K113" s="34" t="s">
        <v>65</v>
      </c>
      <c r="L113" s="77">
        <v>113</v>
      </c>
      <c r="M113" s="77"/>
      <c r="N113" s="72"/>
      <c r="O113" s="79" t="s">
        <v>176</v>
      </c>
      <c r="P113" s="81">
        <v>43636.28710648148</v>
      </c>
      <c r="Q113" s="79" t="s">
        <v>411</v>
      </c>
      <c r="R113" s="83" t="s">
        <v>496</v>
      </c>
      <c r="S113" s="79" t="s">
        <v>531</v>
      </c>
      <c r="T113" s="79" t="s">
        <v>597</v>
      </c>
      <c r="U113" s="79"/>
      <c r="V113" s="83" t="s">
        <v>729</v>
      </c>
      <c r="W113" s="81">
        <v>43636.28710648148</v>
      </c>
      <c r="X113" s="83" t="s">
        <v>826</v>
      </c>
      <c r="Y113" s="79"/>
      <c r="Z113" s="79"/>
      <c r="AA113" s="85" t="s">
        <v>992</v>
      </c>
      <c r="AB113" s="79"/>
      <c r="AC113" s="79" t="b">
        <v>0</v>
      </c>
      <c r="AD113" s="79">
        <v>0</v>
      </c>
      <c r="AE113" s="85" t="s">
        <v>1101</v>
      </c>
      <c r="AF113" s="79" t="b">
        <v>0</v>
      </c>
      <c r="AG113" s="79" t="s">
        <v>1105</v>
      </c>
      <c r="AH113" s="79"/>
      <c r="AI113" s="85" t="s">
        <v>1101</v>
      </c>
      <c r="AJ113" s="79" t="b">
        <v>0</v>
      </c>
      <c r="AK113" s="79">
        <v>0</v>
      </c>
      <c r="AL113" s="85" t="s">
        <v>1101</v>
      </c>
      <c r="AM113" s="79" t="s">
        <v>1121</v>
      </c>
      <c r="AN113" s="79" t="b">
        <v>0</v>
      </c>
      <c r="AO113" s="85" t="s">
        <v>992</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3</v>
      </c>
      <c r="BC113" s="78" t="str">
        <f>REPLACE(INDEX(GroupVertices[Group],MATCH(Edges[[#This Row],[Vertex 2]],GroupVertices[Vertex],0)),1,1,"")</f>
        <v>3</v>
      </c>
      <c r="BD113" s="48">
        <v>1</v>
      </c>
      <c r="BE113" s="49">
        <v>3.125</v>
      </c>
      <c r="BF113" s="48">
        <v>0</v>
      </c>
      <c r="BG113" s="49">
        <v>0</v>
      </c>
      <c r="BH113" s="48">
        <v>0</v>
      </c>
      <c r="BI113" s="49">
        <v>0</v>
      </c>
      <c r="BJ113" s="48">
        <v>31</v>
      </c>
      <c r="BK113" s="49">
        <v>96.875</v>
      </c>
      <c r="BL113" s="48">
        <v>32</v>
      </c>
    </row>
    <row r="114" spans="1:64" ht="15">
      <c r="A114" s="64" t="s">
        <v>281</v>
      </c>
      <c r="B114" s="64" t="s">
        <v>304</v>
      </c>
      <c r="C114" s="65" t="s">
        <v>3279</v>
      </c>
      <c r="D114" s="66">
        <v>3</v>
      </c>
      <c r="E114" s="67" t="s">
        <v>132</v>
      </c>
      <c r="F114" s="68">
        <v>35</v>
      </c>
      <c r="G114" s="65"/>
      <c r="H114" s="69"/>
      <c r="I114" s="70"/>
      <c r="J114" s="70"/>
      <c r="K114" s="34" t="s">
        <v>65</v>
      </c>
      <c r="L114" s="77">
        <v>114</v>
      </c>
      <c r="M114" s="77"/>
      <c r="N114" s="72"/>
      <c r="O114" s="79" t="s">
        <v>361</v>
      </c>
      <c r="P114" s="81">
        <v>43636.63960648148</v>
      </c>
      <c r="Q114" s="79" t="s">
        <v>408</v>
      </c>
      <c r="R114" s="79"/>
      <c r="S114" s="79"/>
      <c r="T114" s="79" t="s">
        <v>594</v>
      </c>
      <c r="U114" s="79"/>
      <c r="V114" s="83" t="s">
        <v>730</v>
      </c>
      <c r="W114" s="81">
        <v>43636.63960648148</v>
      </c>
      <c r="X114" s="83" t="s">
        <v>827</v>
      </c>
      <c r="Y114" s="79"/>
      <c r="Z114" s="79"/>
      <c r="AA114" s="85" t="s">
        <v>993</v>
      </c>
      <c r="AB114" s="79"/>
      <c r="AC114" s="79" t="b">
        <v>0</v>
      </c>
      <c r="AD114" s="79">
        <v>0</v>
      </c>
      <c r="AE114" s="85" t="s">
        <v>1101</v>
      </c>
      <c r="AF114" s="79" t="b">
        <v>1</v>
      </c>
      <c r="AG114" s="79" t="s">
        <v>1105</v>
      </c>
      <c r="AH114" s="79"/>
      <c r="AI114" s="85" t="s">
        <v>1112</v>
      </c>
      <c r="AJ114" s="79" t="b">
        <v>0</v>
      </c>
      <c r="AK114" s="79">
        <v>3</v>
      </c>
      <c r="AL114" s="85" t="s">
        <v>1061</v>
      </c>
      <c r="AM114" s="79" t="s">
        <v>1115</v>
      </c>
      <c r="AN114" s="79" t="b">
        <v>0</v>
      </c>
      <c r="AO114" s="85" t="s">
        <v>1061</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6</v>
      </c>
      <c r="BC114" s="78" t="str">
        <f>REPLACE(INDEX(GroupVertices[Group],MATCH(Edges[[#This Row],[Vertex 2]],GroupVertices[Vertex],0)),1,1,"")</f>
        <v>6</v>
      </c>
      <c r="BD114" s="48">
        <v>1</v>
      </c>
      <c r="BE114" s="49">
        <v>4.545454545454546</v>
      </c>
      <c r="BF114" s="48">
        <v>1</v>
      </c>
      <c r="BG114" s="49">
        <v>4.545454545454546</v>
      </c>
      <c r="BH114" s="48">
        <v>0</v>
      </c>
      <c r="BI114" s="49">
        <v>0</v>
      </c>
      <c r="BJ114" s="48">
        <v>20</v>
      </c>
      <c r="BK114" s="49">
        <v>90.9090909090909</v>
      </c>
      <c r="BL114" s="48">
        <v>22</v>
      </c>
    </row>
    <row r="115" spans="1:64" ht="15">
      <c r="A115" s="64" t="s">
        <v>282</v>
      </c>
      <c r="B115" s="64" t="s">
        <v>333</v>
      </c>
      <c r="C115" s="65" t="s">
        <v>3279</v>
      </c>
      <c r="D115" s="66">
        <v>3</v>
      </c>
      <c r="E115" s="67" t="s">
        <v>132</v>
      </c>
      <c r="F115" s="68">
        <v>35</v>
      </c>
      <c r="G115" s="65"/>
      <c r="H115" s="69"/>
      <c r="I115" s="70"/>
      <c r="J115" s="70"/>
      <c r="K115" s="34" t="s">
        <v>65</v>
      </c>
      <c r="L115" s="77">
        <v>115</v>
      </c>
      <c r="M115" s="77"/>
      <c r="N115" s="72"/>
      <c r="O115" s="79" t="s">
        <v>361</v>
      </c>
      <c r="P115" s="81">
        <v>43635.51393518518</v>
      </c>
      <c r="Q115" s="79" t="s">
        <v>412</v>
      </c>
      <c r="R115" s="83" t="s">
        <v>497</v>
      </c>
      <c r="S115" s="79" t="s">
        <v>541</v>
      </c>
      <c r="T115" s="79" t="s">
        <v>598</v>
      </c>
      <c r="U115" s="83" t="s">
        <v>656</v>
      </c>
      <c r="V115" s="83" t="s">
        <v>656</v>
      </c>
      <c r="W115" s="81">
        <v>43635.51393518518</v>
      </c>
      <c r="X115" s="83" t="s">
        <v>828</v>
      </c>
      <c r="Y115" s="79"/>
      <c r="Z115" s="79"/>
      <c r="AA115" s="85" t="s">
        <v>994</v>
      </c>
      <c r="AB115" s="79"/>
      <c r="AC115" s="79" t="b">
        <v>0</v>
      </c>
      <c r="AD115" s="79">
        <v>0</v>
      </c>
      <c r="AE115" s="85" t="s">
        <v>1101</v>
      </c>
      <c r="AF115" s="79" t="b">
        <v>0</v>
      </c>
      <c r="AG115" s="79" t="s">
        <v>1105</v>
      </c>
      <c r="AH115" s="79"/>
      <c r="AI115" s="85" t="s">
        <v>1101</v>
      </c>
      <c r="AJ115" s="79" t="b">
        <v>0</v>
      </c>
      <c r="AK115" s="79">
        <v>0</v>
      </c>
      <c r="AL115" s="85" t="s">
        <v>1101</v>
      </c>
      <c r="AM115" s="79" t="s">
        <v>1120</v>
      </c>
      <c r="AN115" s="79" t="b">
        <v>0</v>
      </c>
      <c r="AO115" s="85" t="s">
        <v>994</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11</v>
      </c>
      <c r="BC115" s="78" t="str">
        <f>REPLACE(INDEX(GroupVertices[Group],MATCH(Edges[[#This Row],[Vertex 2]],GroupVertices[Vertex],0)),1,1,"")</f>
        <v>11</v>
      </c>
      <c r="BD115" s="48"/>
      <c r="BE115" s="49"/>
      <c r="BF115" s="48"/>
      <c r="BG115" s="49"/>
      <c r="BH115" s="48"/>
      <c r="BI115" s="49"/>
      <c r="BJ115" s="48"/>
      <c r="BK115" s="49"/>
      <c r="BL115" s="48"/>
    </row>
    <row r="116" spans="1:64" ht="15">
      <c r="A116" s="64" t="s">
        <v>282</v>
      </c>
      <c r="B116" s="64" t="s">
        <v>334</v>
      </c>
      <c r="C116" s="65" t="s">
        <v>3279</v>
      </c>
      <c r="D116" s="66">
        <v>3</v>
      </c>
      <c r="E116" s="67" t="s">
        <v>132</v>
      </c>
      <c r="F116" s="68">
        <v>35</v>
      </c>
      <c r="G116" s="65"/>
      <c r="H116" s="69"/>
      <c r="I116" s="70"/>
      <c r="J116" s="70"/>
      <c r="K116" s="34" t="s">
        <v>65</v>
      </c>
      <c r="L116" s="77">
        <v>116</v>
      </c>
      <c r="M116" s="77"/>
      <c r="N116" s="72"/>
      <c r="O116" s="79" t="s">
        <v>361</v>
      </c>
      <c r="P116" s="81">
        <v>43635.51393518518</v>
      </c>
      <c r="Q116" s="79" t="s">
        <v>412</v>
      </c>
      <c r="R116" s="83" t="s">
        <v>497</v>
      </c>
      <c r="S116" s="79" t="s">
        <v>541</v>
      </c>
      <c r="T116" s="79" t="s">
        <v>598</v>
      </c>
      <c r="U116" s="83" t="s">
        <v>656</v>
      </c>
      <c r="V116" s="83" t="s">
        <v>656</v>
      </c>
      <c r="W116" s="81">
        <v>43635.51393518518</v>
      </c>
      <c r="X116" s="83" t="s">
        <v>828</v>
      </c>
      <c r="Y116" s="79"/>
      <c r="Z116" s="79"/>
      <c r="AA116" s="85" t="s">
        <v>994</v>
      </c>
      <c r="AB116" s="79"/>
      <c r="AC116" s="79" t="b">
        <v>0</v>
      </c>
      <c r="AD116" s="79">
        <v>0</v>
      </c>
      <c r="AE116" s="85" t="s">
        <v>1101</v>
      </c>
      <c r="AF116" s="79" t="b">
        <v>0</v>
      </c>
      <c r="AG116" s="79" t="s">
        <v>1105</v>
      </c>
      <c r="AH116" s="79"/>
      <c r="AI116" s="85" t="s">
        <v>1101</v>
      </c>
      <c r="AJ116" s="79" t="b">
        <v>0</v>
      </c>
      <c r="AK116" s="79">
        <v>0</v>
      </c>
      <c r="AL116" s="85" t="s">
        <v>1101</v>
      </c>
      <c r="AM116" s="79" t="s">
        <v>1120</v>
      </c>
      <c r="AN116" s="79" t="b">
        <v>0</v>
      </c>
      <c r="AO116" s="85" t="s">
        <v>994</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11</v>
      </c>
      <c r="BC116" s="78" t="str">
        <f>REPLACE(INDEX(GroupVertices[Group],MATCH(Edges[[#This Row],[Vertex 2]],GroupVertices[Vertex],0)),1,1,"")</f>
        <v>11</v>
      </c>
      <c r="BD116" s="48">
        <v>0</v>
      </c>
      <c r="BE116" s="49">
        <v>0</v>
      </c>
      <c r="BF116" s="48">
        <v>0</v>
      </c>
      <c r="BG116" s="49">
        <v>0</v>
      </c>
      <c r="BH116" s="48">
        <v>0</v>
      </c>
      <c r="BI116" s="49">
        <v>0</v>
      </c>
      <c r="BJ116" s="48">
        <v>32</v>
      </c>
      <c r="BK116" s="49">
        <v>100</v>
      </c>
      <c r="BL116" s="48">
        <v>32</v>
      </c>
    </row>
    <row r="117" spans="1:64" ht="15">
      <c r="A117" s="64" t="s">
        <v>282</v>
      </c>
      <c r="B117" s="64" t="s">
        <v>335</v>
      </c>
      <c r="C117" s="65" t="s">
        <v>3279</v>
      </c>
      <c r="D117" s="66">
        <v>3</v>
      </c>
      <c r="E117" s="67" t="s">
        <v>132</v>
      </c>
      <c r="F117" s="68">
        <v>35</v>
      </c>
      <c r="G117" s="65"/>
      <c r="H117" s="69"/>
      <c r="I117" s="70"/>
      <c r="J117" s="70"/>
      <c r="K117" s="34" t="s">
        <v>65</v>
      </c>
      <c r="L117" s="77">
        <v>117</v>
      </c>
      <c r="M117" s="77"/>
      <c r="N117" s="72"/>
      <c r="O117" s="79" t="s">
        <v>361</v>
      </c>
      <c r="P117" s="81">
        <v>43635.79520833334</v>
      </c>
      <c r="Q117" s="79" t="s">
        <v>413</v>
      </c>
      <c r="R117" s="83" t="s">
        <v>498</v>
      </c>
      <c r="S117" s="79" t="s">
        <v>541</v>
      </c>
      <c r="T117" s="79" t="s">
        <v>599</v>
      </c>
      <c r="U117" s="83" t="s">
        <v>657</v>
      </c>
      <c r="V117" s="83" t="s">
        <v>657</v>
      </c>
      <c r="W117" s="81">
        <v>43635.79520833334</v>
      </c>
      <c r="X117" s="83" t="s">
        <v>829</v>
      </c>
      <c r="Y117" s="79"/>
      <c r="Z117" s="79"/>
      <c r="AA117" s="85" t="s">
        <v>995</v>
      </c>
      <c r="AB117" s="79"/>
      <c r="AC117" s="79" t="b">
        <v>0</v>
      </c>
      <c r="AD117" s="79">
        <v>0</v>
      </c>
      <c r="AE117" s="85" t="s">
        <v>1101</v>
      </c>
      <c r="AF117" s="79" t="b">
        <v>0</v>
      </c>
      <c r="AG117" s="79" t="s">
        <v>1105</v>
      </c>
      <c r="AH117" s="79"/>
      <c r="AI117" s="85" t="s">
        <v>1101</v>
      </c>
      <c r="AJ117" s="79" t="b">
        <v>0</v>
      </c>
      <c r="AK117" s="79">
        <v>0</v>
      </c>
      <c r="AL117" s="85" t="s">
        <v>1101</v>
      </c>
      <c r="AM117" s="79" t="s">
        <v>1120</v>
      </c>
      <c r="AN117" s="79" t="b">
        <v>0</v>
      </c>
      <c r="AO117" s="85" t="s">
        <v>995</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11</v>
      </c>
      <c r="BC117" s="78" t="str">
        <f>REPLACE(INDEX(GroupVertices[Group],MATCH(Edges[[#This Row],[Vertex 2]],GroupVertices[Vertex],0)),1,1,"")</f>
        <v>11</v>
      </c>
      <c r="BD117" s="48"/>
      <c r="BE117" s="49"/>
      <c r="BF117" s="48"/>
      <c r="BG117" s="49"/>
      <c r="BH117" s="48"/>
      <c r="BI117" s="49"/>
      <c r="BJ117" s="48"/>
      <c r="BK117" s="49"/>
      <c r="BL117" s="48"/>
    </row>
    <row r="118" spans="1:64" ht="15">
      <c r="A118" s="64" t="s">
        <v>282</v>
      </c>
      <c r="B118" s="64" t="s">
        <v>336</v>
      </c>
      <c r="C118" s="65" t="s">
        <v>3279</v>
      </c>
      <c r="D118" s="66">
        <v>3</v>
      </c>
      <c r="E118" s="67" t="s">
        <v>132</v>
      </c>
      <c r="F118" s="68">
        <v>35</v>
      </c>
      <c r="G118" s="65"/>
      <c r="H118" s="69"/>
      <c r="I118" s="70"/>
      <c r="J118" s="70"/>
      <c r="K118" s="34" t="s">
        <v>65</v>
      </c>
      <c r="L118" s="77">
        <v>118</v>
      </c>
      <c r="M118" s="77"/>
      <c r="N118" s="72"/>
      <c r="O118" s="79" t="s">
        <v>361</v>
      </c>
      <c r="P118" s="81">
        <v>43635.79520833334</v>
      </c>
      <c r="Q118" s="79" t="s">
        <v>413</v>
      </c>
      <c r="R118" s="83" t="s">
        <v>498</v>
      </c>
      <c r="S118" s="79" t="s">
        <v>541</v>
      </c>
      <c r="T118" s="79" t="s">
        <v>599</v>
      </c>
      <c r="U118" s="83" t="s">
        <v>657</v>
      </c>
      <c r="V118" s="83" t="s">
        <v>657</v>
      </c>
      <c r="W118" s="81">
        <v>43635.79520833334</v>
      </c>
      <c r="X118" s="83" t="s">
        <v>829</v>
      </c>
      <c r="Y118" s="79"/>
      <c r="Z118" s="79"/>
      <c r="AA118" s="85" t="s">
        <v>995</v>
      </c>
      <c r="AB118" s="79"/>
      <c r="AC118" s="79" t="b">
        <v>0</v>
      </c>
      <c r="AD118" s="79">
        <v>0</v>
      </c>
      <c r="AE118" s="85" t="s">
        <v>1101</v>
      </c>
      <c r="AF118" s="79" t="b">
        <v>0</v>
      </c>
      <c r="AG118" s="79" t="s">
        <v>1105</v>
      </c>
      <c r="AH118" s="79"/>
      <c r="AI118" s="85" t="s">
        <v>1101</v>
      </c>
      <c r="AJ118" s="79" t="b">
        <v>0</v>
      </c>
      <c r="AK118" s="79">
        <v>0</v>
      </c>
      <c r="AL118" s="85" t="s">
        <v>1101</v>
      </c>
      <c r="AM118" s="79" t="s">
        <v>1120</v>
      </c>
      <c r="AN118" s="79" t="b">
        <v>0</v>
      </c>
      <c r="AO118" s="85" t="s">
        <v>995</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11</v>
      </c>
      <c r="BC118" s="78" t="str">
        <f>REPLACE(INDEX(GroupVertices[Group],MATCH(Edges[[#This Row],[Vertex 2]],GroupVertices[Vertex],0)),1,1,"")</f>
        <v>11</v>
      </c>
      <c r="BD118" s="48">
        <v>0</v>
      </c>
      <c r="BE118" s="49">
        <v>0</v>
      </c>
      <c r="BF118" s="48">
        <v>0</v>
      </c>
      <c r="BG118" s="49">
        <v>0</v>
      </c>
      <c r="BH118" s="48">
        <v>0</v>
      </c>
      <c r="BI118" s="49">
        <v>0</v>
      </c>
      <c r="BJ118" s="48">
        <v>32</v>
      </c>
      <c r="BK118" s="49">
        <v>100</v>
      </c>
      <c r="BL118" s="48">
        <v>32</v>
      </c>
    </row>
    <row r="119" spans="1:64" ht="15">
      <c r="A119" s="64" t="s">
        <v>282</v>
      </c>
      <c r="B119" s="64" t="s">
        <v>282</v>
      </c>
      <c r="C119" s="65" t="s">
        <v>3279</v>
      </c>
      <c r="D119" s="66">
        <v>3</v>
      </c>
      <c r="E119" s="67" t="s">
        <v>132</v>
      </c>
      <c r="F119" s="68">
        <v>35</v>
      </c>
      <c r="G119" s="65"/>
      <c r="H119" s="69"/>
      <c r="I119" s="70"/>
      <c r="J119" s="70"/>
      <c r="K119" s="34" t="s">
        <v>65</v>
      </c>
      <c r="L119" s="77">
        <v>119</v>
      </c>
      <c r="M119" s="77"/>
      <c r="N119" s="72"/>
      <c r="O119" s="79" t="s">
        <v>176</v>
      </c>
      <c r="P119" s="81">
        <v>43636.69451388889</v>
      </c>
      <c r="Q119" s="79" t="s">
        <v>414</v>
      </c>
      <c r="R119" s="83" t="s">
        <v>499</v>
      </c>
      <c r="S119" s="79" t="s">
        <v>541</v>
      </c>
      <c r="T119" s="79" t="s">
        <v>600</v>
      </c>
      <c r="U119" s="83" t="s">
        <v>658</v>
      </c>
      <c r="V119" s="83" t="s">
        <v>658</v>
      </c>
      <c r="W119" s="81">
        <v>43636.69451388889</v>
      </c>
      <c r="X119" s="83" t="s">
        <v>830</v>
      </c>
      <c r="Y119" s="79"/>
      <c r="Z119" s="79"/>
      <c r="AA119" s="85" t="s">
        <v>996</v>
      </c>
      <c r="AB119" s="79"/>
      <c r="AC119" s="79" t="b">
        <v>0</v>
      </c>
      <c r="AD119" s="79">
        <v>0</v>
      </c>
      <c r="AE119" s="85" t="s">
        <v>1101</v>
      </c>
      <c r="AF119" s="79" t="b">
        <v>0</v>
      </c>
      <c r="AG119" s="79" t="s">
        <v>1105</v>
      </c>
      <c r="AH119" s="79"/>
      <c r="AI119" s="85" t="s">
        <v>1101</v>
      </c>
      <c r="AJ119" s="79" t="b">
        <v>0</v>
      </c>
      <c r="AK119" s="79">
        <v>0</v>
      </c>
      <c r="AL119" s="85" t="s">
        <v>1101</v>
      </c>
      <c r="AM119" s="79" t="s">
        <v>1120</v>
      </c>
      <c r="AN119" s="79" t="b">
        <v>0</v>
      </c>
      <c r="AO119" s="85" t="s">
        <v>996</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11</v>
      </c>
      <c r="BC119" s="78" t="str">
        <f>REPLACE(INDEX(GroupVertices[Group],MATCH(Edges[[#This Row],[Vertex 2]],GroupVertices[Vertex],0)),1,1,"")</f>
        <v>11</v>
      </c>
      <c r="BD119" s="48">
        <v>3</v>
      </c>
      <c r="BE119" s="49">
        <v>13.043478260869565</v>
      </c>
      <c r="BF119" s="48">
        <v>0</v>
      </c>
      <c r="BG119" s="49">
        <v>0</v>
      </c>
      <c r="BH119" s="48">
        <v>0</v>
      </c>
      <c r="BI119" s="49">
        <v>0</v>
      </c>
      <c r="BJ119" s="48">
        <v>20</v>
      </c>
      <c r="BK119" s="49">
        <v>86.95652173913044</v>
      </c>
      <c r="BL119" s="48">
        <v>23</v>
      </c>
    </row>
    <row r="120" spans="1:64" ht="15">
      <c r="A120" s="64" t="s">
        <v>283</v>
      </c>
      <c r="B120" s="64" t="s">
        <v>283</v>
      </c>
      <c r="C120" s="65" t="s">
        <v>3279</v>
      </c>
      <c r="D120" s="66">
        <v>3</v>
      </c>
      <c r="E120" s="67" t="s">
        <v>132</v>
      </c>
      <c r="F120" s="68">
        <v>35</v>
      </c>
      <c r="G120" s="65"/>
      <c r="H120" s="69"/>
      <c r="I120" s="70"/>
      <c r="J120" s="70"/>
      <c r="K120" s="34" t="s">
        <v>65</v>
      </c>
      <c r="L120" s="77">
        <v>120</v>
      </c>
      <c r="M120" s="77"/>
      <c r="N120" s="72"/>
      <c r="O120" s="79" t="s">
        <v>176</v>
      </c>
      <c r="P120" s="81">
        <v>43636.91238425926</v>
      </c>
      <c r="Q120" s="79" t="s">
        <v>415</v>
      </c>
      <c r="R120" s="83" t="s">
        <v>500</v>
      </c>
      <c r="S120" s="79" t="s">
        <v>542</v>
      </c>
      <c r="T120" s="79" t="s">
        <v>601</v>
      </c>
      <c r="U120" s="79"/>
      <c r="V120" s="83" t="s">
        <v>731</v>
      </c>
      <c r="W120" s="81">
        <v>43636.91238425926</v>
      </c>
      <c r="X120" s="83" t="s">
        <v>831</v>
      </c>
      <c r="Y120" s="79"/>
      <c r="Z120" s="79"/>
      <c r="AA120" s="85" t="s">
        <v>997</v>
      </c>
      <c r="AB120" s="79"/>
      <c r="AC120" s="79" t="b">
        <v>0</v>
      </c>
      <c r="AD120" s="79">
        <v>0</v>
      </c>
      <c r="AE120" s="85" t="s">
        <v>1101</v>
      </c>
      <c r="AF120" s="79" t="b">
        <v>0</v>
      </c>
      <c r="AG120" s="79" t="s">
        <v>1105</v>
      </c>
      <c r="AH120" s="79"/>
      <c r="AI120" s="85" t="s">
        <v>1101</v>
      </c>
      <c r="AJ120" s="79" t="b">
        <v>0</v>
      </c>
      <c r="AK120" s="79">
        <v>0</v>
      </c>
      <c r="AL120" s="85" t="s">
        <v>1101</v>
      </c>
      <c r="AM120" s="79" t="s">
        <v>1118</v>
      </c>
      <c r="AN120" s="79" t="b">
        <v>0</v>
      </c>
      <c r="AO120" s="85" t="s">
        <v>997</v>
      </c>
      <c r="AP120" s="79" t="s">
        <v>176</v>
      </c>
      <c r="AQ120" s="79">
        <v>0</v>
      </c>
      <c r="AR120" s="79">
        <v>0</v>
      </c>
      <c r="AS120" s="79" t="s">
        <v>1134</v>
      </c>
      <c r="AT120" s="79" t="s">
        <v>1136</v>
      </c>
      <c r="AU120" s="79" t="s">
        <v>1138</v>
      </c>
      <c r="AV120" s="79" t="s">
        <v>1142</v>
      </c>
      <c r="AW120" s="79" t="s">
        <v>1146</v>
      </c>
      <c r="AX120" s="79" t="s">
        <v>1150</v>
      </c>
      <c r="AY120" s="79" t="s">
        <v>1152</v>
      </c>
      <c r="AZ120" s="83" t="s">
        <v>1156</v>
      </c>
      <c r="BA120">
        <v>1</v>
      </c>
      <c r="BB120" s="78" t="str">
        <f>REPLACE(INDEX(GroupVertices[Group],MATCH(Edges[[#This Row],[Vertex 1]],GroupVertices[Vertex],0)),1,1,"")</f>
        <v>3</v>
      </c>
      <c r="BC120" s="78" t="str">
        <f>REPLACE(INDEX(GroupVertices[Group],MATCH(Edges[[#This Row],[Vertex 2]],GroupVertices[Vertex],0)),1,1,"")</f>
        <v>3</v>
      </c>
      <c r="BD120" s="48">
        <v>1</v>
      </c>
      <c r="BE120" s="49">
        <v>2.7027027027027026</v>
      </c>
      <c r="BF120" s="48">
        <v>0</v>
      </c>
      <c r="BG120" s="49">
        <v>0</v>
      </c>
      <c r="BH120" s="48">
        <v>0</v>
      </c>
      <c r="BI120" s="49">
        <v>0</v>
      </c>
      <c r="BJ120" s="48">
        <v>36</v>
      </c>
      <c r="BK120" s="49">
        <v>97.29729729729729</v>
      </c>
      <c r="BL120" s="48">
        <v>37</v>
      </c>
    </row>
    <row r="121" spans="1:64" ht="15">
      <c r="A121" s="64" t="s">
        <v>284</v>
      </c>
      <c r="B121" s="64" t="s">
        <v>337</v>
      </c>
      <c r="C121" s="65" t="s">
        <v>3281</v>
      </c>
      <c r="D121" s="66">
        <v>5</v>
      </c>
      <c r="E121" s="67" t="s">
        <v>136</v>
      </c>
      <c r="F121" s="68">
        <v>28.42857142857143</v>
      </c>
      <c r="G121" s="65"/>
      <c r="H121" s="69"/>
      <c r="I121" s="70"/>
      <c r="J121" s="70"/>
      <c r="K121" s="34" t="s">
        <v>65</v>
      </c>
      <c r="L121" s="77">
        <v>121</v>
      </c>
      <c r="M121" s="77"/>
      <c r="N121" s="72"/>
      <c r="O121" s="79" t="s">
        <v>361</v>
      </c>
      <c r="P121" s="81">
        <v>43626.019467592596</v>
      </c>
      <c r="Q121" s="79" t="s">
        <v>416</v>
      </c>
      <c r="R121" s="83" t="s">
        <v>501</v>
      </c>
      <c r="S121" s="79" t="s">
        <v>543</v>
      </c>
      <c r="T121" s="79" t="s">
        <v>602</v>
      </c>
      <c r="U121" s="79"/>
      <c r="V121" s="83" t="s">
        <v>732</v>
      </c>
      <c r="W121" s="81">
        <v>43626.019467592596</v>
      </c>
      <c r="X121" s="83" t="s">
        <v>832</v>
      </c>
      <c r="Y121" s="79"/>
      <c r="Z121" s="79"/>
      <c r="AA121" s="85" t="s">
        <v>998</v>
      </c>
      <c r="AB121" s="85" t="s">
        <v>1085</v>
      </c>
      <c r="AC121" s="79" t="b">
        <v>0</v>
      </c>
      <c r="AD121" s="79">
        <v>0</v>
      </c>
      <c r="AE121" s="85" t="s">
        <v>1104</v>
      </c>
      <c r="AF121" s="79" t="b">
        <v>0</v>
      </c>
      <c r="AG121" s="79" t="s">
        <v>1105</v>
      </c>
      <c r="AH121" s="79"/>
      <c r="AI121" s="85" t="s">
        <v>1101</v>
      </c>
      <c r="AJ121" s="79" t="b">
        <v>0</v>
      </c>
      <c r="AK121" s="79">
        <v>0</v>
      </c>
      <c r="AL121" s="85" t="s">
        <v>1101</v>
      </c>
      <c r="AM121" s="79" t="s">
        <v>1116</v>
      </c>
      <c r="AN121" s="79" t="b">
        <v>0</v>
      </c>
      <c r="AO121" s="85" t="s">
        <v>1085</v>
      </c>
      <c r="AP121" s="79" t="s">
        <v>176</v>
      </c>
      <c r="AQ121" s="79">
        <v>0</v>
      </c>
      <c r="AR121" s="79">
        <v>0</v>
      </c>
      <c r="AS121" s="79"/>
      <c r="AT121" s="79"/>
      <c r="AU121" s="79"/>
      <c r="AV121" s="79"/>
      <c r="AW121" s="79"/>
      <c r="AX121" s="79"/>
      <c r="AY121" s="79"/>
      <c r="AZ121" s="79"/>
      <c r="BA121">
        <v>3</v>
      </c>
      <c r="BB121" s="78" t="str">
        <f>REPLACE(INDEX(GroupVertices[Group],MATCH(Edges[[#This Row],[Vertex 1]],GroupVertices[Vertex],0)),1,1,"")</f>
        <v>1</v>
      </c>
      <c r="BC121" s="78" t="str">
        <f>REPLACE(INDEX(GroupVertices[Group],MATCH(Edges[[#This Row],[Vertex 2]],GroupVertices[Vertex],0)),1,1,"")</f>
        <v>1</v>
      </c>
      <c r="BD121" s="48"/>
      <c r="BE121" s="49"/>
      <c r="BF121" s="48"/>
      <c r="BG121" s="49"/>
      <c r="BH121" s="48"/>
      <c r="BI121" s="49"/>
      <c r="BJ121" s="48"/>
      <c r="BK121" s="49"/>
      <c r="BL121" s="48"/>
    </row>
    <row r="122" spans="1:64" ht="15">
      <c r="A122" s="64" t="s">
        <v>284</v>
      </c>
      <c r="B122" s="64" t="s">
        <v>337</v>
      </c>
      <c r="C122" s="65" t="s">
        <v>3281</v>
      </c>
      <c r="D122" s="66">
        <v>5</v>
      </c>
      <c r="E122" s="67" t="s">
        <v>136</v>
      </c>
      <c r="F122" s="68">
        <v>28.42857142857143</v>
      </c>
      <c r="G122" s="65"/>
      <c r="H122" s="69"/>
      <c r="I122" s="70"/>
      <c r="J122" s="70"/>
      <c r="K122" s="34" t="s">
        <v>65</v>
      </c>
      <c r="L122" s="77">
        <v>122</v>
      </c>
      <c r="M122" s="77"/>
      <c r="N122" s="72"/>
      <c r="O122" s="79" t="s">
        <v>361</v>
      </c>
      <c r="P122" s="81">
        <v>43626.91064814815</v>
      </c>
      <c r="Q122" s="79" t="s">
        <v>416</v>
      </c>
      <c r="R122" s="83" t="s">
        <v>501</v>
      </c>
      <c r="S122" s="79" t="s">
        <v>543</v>
      </c>
      <c r="T122" s="79" t="s">
        <v>602</v>
      </c>
      <c r="U122" s="79"/>
      <c r="V122" s="83" t="s">
        <v>732</v>
      </c>
      <c r="W122" s="81">
        <v>43626.91064814815</v>
      </c>
      <c r="X122" s="83" t="s">
        <v>833</v>
      </c>
      <c r="Y122" s="79"/>
      <c r="Z122" s="79"/>
      <c r="AA122" s="85" t="s">
        <v>999</v>
      </c>
      <c r="AB122" s="85" t="s">
        <v>1086</v>
      </c>
      <c r="AC122" s="79" t="b">
        <v>0</v>
      </c>
      <c r="AD122" s="79">
        <v>0</v>
      </c>
      <c r="AE122" s="85" t="s">
        <v>1104</v>
      </c>
      <c r="AF122" s="79" t="b">
        <v>0</v>
      </c>
      <c r="AG122" s="79" t="s">
        <v>1105</v>
      </c>
      <c r="AH122" s="79"/>
      <c r="AI122" s="85" t="s">
        <v>1101</v>
      </c>
      <c r="AJ122" s="79" t="b">
        <v>0</v>
      </c>
      <c r="AK122" s="79">
        <v>0</v>
      </c>
      <c r="AL122" s="85" t="s">
        <v>1101</v>
      </c>
      <c r="AM122" s="79" t="s">
        <v>1116</v>
      </c>
      <c r="AN122" s="79" t="b">
        <v>0</v>
      </c>
      <c r="AO122" s="85" t="s">
        <v>1086</v>
      </c>
      <c r="AP122" s="79" t="s">
        <v>176</v>
      </c>
      <c r="AQ122" s="79">
        <v>0</v>
      </c>
      <c r="AR122" s="79">
        <v>0</v>
      </c>
      <c r="AS122" s="79"/>
      <c r="AT122" s="79"/>
      <c r="AU122" s="79"/>
      <c r="AV122" s="79"/>
      <c r="AW122" s="79"/>
      <c r="AX122" s="79"/>
      <c r="AY122" s="79"/>
      <c r="AZ122" s="79"/>
      <c r="BA122">
        <v>3</v>
      </c>
      <c r="BB122" s="78" t="str">
        <f>REPLACE(INDEX(GroupVertices[Group],MATCH(Edges[[#This Row],[Vertex 1]],GroupVertices[Vertex],0)),1,1,"")</f>
        <v>1</v>
      </c>
      <c r="BC122" s="78" t="str">
        <f>REPLACE(INDEX(GroupVertices[Group],MATCH(Edges[[#This Row],[Vertex 2]],GroupVertices[Vertex],0)),1,1,"")</f>
        <v>1</v>
      </c>
      <c r="BD122" s="48"/>
      <c r="BE122" s="49"/>
      <c r="BF122" s="48"/>
      <c r="BG122" s="49"/>
      <c r="BH122" s="48"/>
      <c r="BI122" s="49"/>
      <c r="BJ122" s="48"/>
      <c r="BK122" s="49"/>
      <c r="BL122" s="48"/>
    </row>
    <row r="123" spans="1:64" ht="15">
      <c r="A123" s="64" t="s">
        <v>284</v>
      </c>
      <c r="B123" s="64" t="s">
        <v>337</v>
      </c>
      <c r="C123" s="65" t="s">
        <v>3281</v>
      </c>
      <c r="D123" s="66">
        <v>5</v>
      </c>
      <c r="E123" s="67" t="s">
        <v>136</v>
      </c>
      <c r="F123" s="68">
        <v>28.42857142857143</v>
      </c>
      <c r="G123" s="65"/>
      <c r="H123" s="69"/>
      <c r="I123" s="70"/>
      <c r="J123" s="70"/>
      <c r="K123" s="34" t="s">
        <v>65</v>
      </c>
      <c r="L123" s="77">
        <v>123</v>
      </c>
      <c r="M123" s="77"/>
      <c r="N123" s="72"/>
      <c r="O123" s="79" t="s">
        <v>361</v>
      </c>
      <c r="P123" s="81">
        <v>43628.90943287037</v>
      </c>
      <c r="Q123" s="79" t="s">
        <v>416</v>
      </c>
      <c r="R123" s="83" t="s">
        <v>501</v>
      </c>
      <c r="S123" s="79" t="s">
        <v>543</v>
      </c>
      <c r="T123" s="79" t="s">
        <v>602</v>
      </c>
      <c r="U123" s="79"/>
      <c r="V123" s="83" t="s">
        <v>732</v>
      </c>
      <c r="W123" s="81">
        <v>43628.90943287037</v>
      </c>
      <c r="X123" s="83" t="s">
        <v>834</v>
      </c>
      <c r="Y123" s="79"/>
      <c r="Z123" s="79"/>
      <c r="AA123" s="85" t="s">
        <v>1000</v>
      </c>
      <c r="AB123" s="85" t="s">
        <v>1087</v>
      </c>
      <c r="AC123" s="79" t="b">
        <v>0</v>
      </c>
      <c r="AD123" s="79">
        <v>0</v>
      </c>
      <c r="AE123" s="85" t="s">
        <v>1104</v>
      </c>
      <c r="AF123" s="79" t="b">
        <v>0</v>
      </c>
      <c r="AG123" s="79" t="s">
        <v>1105</v>
      </c>
      <c r="AH123" s="79"/>
      <c r="AI123" s="85" t="s">
        <v>1101</v>
      </c>
      <c r="AJ123" s="79" t="b">
        <v>0</v>
      </c>
      <c r="AK123" s="79">
        <v>0</v>
      </c>
      <c r="AL123" s="85" t="s">
        <v>1101</v>
      </c>
      <c r="AM123" s="79" t="s">
        <v>1116</v>
      </c>
      <c r="AN123" s="79" t="b">
        <v>0</v>
      </c>
      <c r="AO123" s="85" t="s">
        <v>1087</v>
      </c>
      <c r="AP123" s="79" t="s">
        <v>176</v>
      </c>
      <c r="AQ123" s="79">
        <v>0</v>
      </c>
      <c r="AR123" s="79">
        <v>0</v>
      </c>
      <c r="AS123" s="79"/>
      <c r="AT123" s="79"/>
      <c r="AU123" s="79"/>
      <c r="AV123" s="79"/>
      <c r="AW123" s="79"/>
      <c r="AX123" s="79"/>
      <c r="AY123" s="79"/>
      <c r="AZ123" s="79"/>
      <c r="BA123">
        <v>3</v>
      </c>
      <c r="BB123" s="78" t="str">
        <f>REPLACE(INDEX(GroupVertices[Group],MATCH(Edges[[#This Row],[Vertex 1]],GroupVertices[Vertex],0)),1,1,"")</f>
        <v>1</v>
      </c>
      <c r="BC123" s="78" t="str">
        <f>REPLACE(INDEX(GroupVertices[Group],MATCH(Edges[[#This Row],[Vertex 2]],GroupVertices[Vertex],0)),1,1,"")</f>
        <v>1</v>
      </c>
      <c r="BD123" s="48"/>
      <c r="BE123" s="49"/>
      <c r="BF123" s="48"/>
      <c r="BG123" s="49"/>
      <c r="BH123" s="48"/>
      <c r="BI123" s="49"/>
      <c r="BJ123" s="48"/>
      <c r="BK123" s="49"/>
      <c r="BL123" s="48"/>
    </row>
    <row r="124" spans="1:64" ht="15">
      <c r="A124" s="64" t="s">
        <v>284</v>
      </c>
      <c r="B124" s="64" t="s">
        <v>338</v>
      </c>
      <c r="C124" s="65" t="s">
        <v>3282</v>
      </c>
      <c r="D124" s="66">
        <v>10</v>
      </c>
      <c r="E124" s="67" t="s">
        <v>136</v>
      </c>
      <c r="F124" s="68">
        <v>12</v>
      </c>
      <c r="G124" s="65"/>
      <c r="H124" s="69"/>
      <c r="I124" s="70"/>
      <c r="J124" s="70"/>
      <c r="K124" s="34" t="s">
        <v>65</v>
      </c>
      <c r="L124" s="77">
        <v>124</v>
      </c>
      <c r="M124" s="77"/>
      <c r="N124" s="72"/>
      <c r="O124" s="79" t="s">
        <v>361</v>
      </c>
      <c r="P124" s="81">
        <v>43626.019467592596</v>
      </c>
      <c r="Q124" s="79" t="s">
        <v>416</v>
      </c>
      <c r="R124" s="83" t="s">
        <v>501</v>
      </c>
      <c r="S124" s="79" t="s">
        <v>543</v>
      </c>
      <c r="T124" s="79" t="s">
        <v>602</v>
      </c>
      <c r="U124" s="79"/>
      <c r="V124" s="83" t="s">
        <v>732</v>
      </c>
      <c r="W124" s="81">
        <v>43626.019467592596</v>
      </c>
      <c r="X124" s="83" t="s">
        <v>832</v>
      </c>
      <c r="Y124" s="79"/>
      <c r="Z124" s="79"/>
      <c r="AA124" s="85" t="s">
        <v>998</v>
      </c>
      <c r="AB124" s="85" t="s">
        <v>1085</v>
      </c>
      <c r="AC124" s="79" t="b">
        <v>0</v>
      </c>
      <c r="AD124" s="79">
        <v>0</v>
      </c>
      <c r="AE124" s="85" t="s">
        <v>1104</v>
      </c>
      <c r="AF124" s="79" t="b">
        <v>0</v>
      </c>
      <c r="AG124" s="79" t="s">
        <v>1105</v>
      </c>
      <c r="AH124" s="79"/>
      <c r="AI124" s="85" t="s">
        <v>1101</v>
      </c>
      <c r="AJ124" s="79" t="b">
        <v>0</v>
      </c>
      <c r="AK124" s="79">
        <v>0</v>
      </c>
      <c r="AL124" s="85" t="s">
        <v>1101</v>
      </c>
      <c r="AM124" s="79" t="s">
        <v>1116</v>
      </c>
      <c r="AN124" s="79" t="b">
        <v>0</v>
      </c>
      <c r="AO124" s="85" t="s">
        <v>1085</v>
      </c>
      <c r="AP124" s="79" t="s">
        <v>176</v>
      </c>
      <c r="AQ124" s="79">
        <v>0</v>
      </c>
      <c r="AR124" s="79">
        <v>0</v>
      </c>
      <c r="AS124" s="79"/>
      <c r="AT124" s="79"/>
      <c r="AU124" s="79"/>
      <c r="AV124" s="79"/>
      <c r="AW124" s="79"/>
      <c r="AX124" s="79"/>
      <c r="AY124" s="79"/>
      <c r="AZ124" s="79"/>
      <c r="BA124">
        <v>8</v>
      </c>
      <c r="BB124" s="78" t="str">
        <f>REPLACE(INDEX(GroupVertices[Group],MATCH(Edges[[#This Row],[Vertex 1]],GroupVertices[Vertex],0)),1,1,"")</f>
        <v>1</v>
      </c>
      <c r="BC124" s="78" t="str">
        <f>REPLACE(INDEX(GroupVertices[Group],MATCH(Edges[[#This Row],[Vertex 2]],GroupVertices[Vertex],0)),1,1,"")</f>
        <v>1</v>
      </c>
      <c r="BD124" s="48"/>
      <c r="BE124" s="49"/>
      <c r="BF124" s="48"/>
      <c r="BG124" s="49"/>
      <c r="BH124" s="48"/>
      <c r="BI124" s="49"/>
      <c r="BJ124" s="48"/>
      <c r="BK124" s="49"/>
      <c r="BL124" s="48"/>
    </row>
    <row r="125" spans="1:64" ht="15">
      <c r="A125" s="64" t="s">
        <v>284</v>
      </c>
      <c r="B125" s="64" t="s">
        <v>338</v>
      </c>
      <c r="C125" s="65" t="s">
        <v>3282</v>
      </c>
      <c r="D125" s="66">
        <v>10</v>
      </c>
      <c r="E125" s="67" t="s">
        <v>136</v>
      </c>
      <c r="F125" s="68">
        <v>12</v>
      </c>
      <c r="G125" s="65"/>
      <c r="H125" s="69"/>
      <c r="I125" s="70"/>
      <c r="J125" s="70"/>
      <c r="K125" s="34" t="s">
        <v>65</v>
      </c>
      <c r="L125" s="77">
        <v>125</v>
      </c>
      <c r="M125" s="77"/>
      <c r="N125" s="72"/>
      <c r="O125" s="79" t="s">
        <v>361</v>
      </c>
      <c r="P125" s="81">
        <v>43626.91064814815</v>
      </c>
      <c r="Q125" s="79" t="s">
        <v>416</v>
      </c>
      <c r="R125" s="83" t="s">
        <v>501</v>
      </c>
      <c r="S125" s="79" t="s">
        <v>543</v>
      </c>
      <c r="T125" s="79" t="s">
        <v>602</v>
      </c>
      <c r="U125" s="79"/>
      <c r="V125" s="83" t="s">
        <v>732</v>
      </c>
      <c r="W125" s="81">
        <v>43626.91064814815</v>
      </c>
      <c r="X125" s="83" t="s">
        <v>833</v>
      </c>
      <c r="Y125" s="79"/>
      <c r="Z125" s="79"/>
      <c r="AA125" s="85" t="s">
        <v>999</v>
      </c>
      <c r="AB125" s="85" t="s">
        <v>1086</v>
      </c>
      <c r="AC125" s="79" t="b">
        <v>0</v>
      </c>
      <c r="AD125" s="79">
        <v>0</v>
      </c>
      <c r="AE125" s="85" t="s">
        <v>1104</v>
      </c>
      <c r="AF125" s="79" t="b">
        <v>0</v>
      </c>
      <c r="AG125" s="79" t="s">
        <v>1105</v>
      </c>
      <c r="AH125" s="79"/>
      <c r="AI125" s="85" t="s">
        <v>1101</v>
      </c>
      <c r="AJ125" s="79" t="b">
        <v>0</v>
      </c>
      <c r="AK125" s="79">
        <v>0</v>
      </c>
      <c r="AL125" s="85" t="s">
        <v>1101</v>
      </c>
      <c r="AM125" s="79" t="s">
        <v>1116</v>
      </c>
      <c r="AN125" s="79" t="b">
        <v>0</v>
      </c>
      <c r="AO125" s="85" t="s">
        <v>1086</v>
      </c>
      <c r="AP125" s="79" t="s">
        <v>176</v>
      </c>
      <c r="AQ125" s="79">
        <v>0</v>
      </c>
      <c r="AR125" s="79">
        <v>0</v>
      </c>
      <c r="AS125" s="79"/>
      <c r="AT125" s="79"/>
      <c r="AU125" s="79"/>
      <c r="AV125" s="79"/>
      <c r="AW125" s="79"/>
      <c r="AX125" s="79"/>
      <c r="AY125" s="79"/>
      <c r="AZ125" s="79"/>
      <c r="BA125">
        <v>8</v>
      </c>
      <c r="BB125" s="78" t="str">
        <f>REPLACE(INDEX(GroupVertices[Group],MATCH(Edges[[#This Row],[Vertex 1]],GroupVertices[Vertex],0)),1,1,"")</f>
        <v>1</v>
      </c>
      <c r="BC125" s="78" t="str">
        <f>REPLACE(INDEX(GroupVertices[Group],MATCH(Edges[[#This Row],[Vertex 2]],GroupVertices[Vertex],0)),1,1,"")</f>
        <v>1</v>
      </c>
      <c r="BD125" s="48"/>
      <c r="BE125" s="49"/>
      <c r="BF125" s="48"/>
      <c r="BG125" s="49"/>
      <c r="BH125" s="48"/>
      <c r="BI125" s="49"/>
      <c r="BJ125" s="48"/>
      <c r="BK125" s="49"/>
      <c r="BL125" s="48"/>
    </row>
    <row r="126" spans="1:64" ht="15">
      <c r="A126" s="64" t="s">
        <v>284</v>
      </c>
      <c r="B126" s="64" t="s">
        <v>338</v>
      </c>
      <c r="C126" s="65" t="s">
        <v>3282</v>
      </c>
      <c r="D126" s="66">
        <v>10</v>
      </c>
      <c r="E126" s="67" t="s">
        <v>136</v>
      </c>
      <c r="F126" s="68">
        <v>12</v>
      </c>
      <c r="G126" s="65"/>
      <c r="H126" s="69"/>
      <c r="I126" s="70"/>
      <c r="J126" s="70"/>
      <c r="K126" s="34" t="s">
        <v>65</v>
      </c>
      <c r="L126" s="77">
        <v>126</v>
      </c>
      <c r="M126" s="77"/>
      <c r="N126" s="72"/>
      <c r="O126" s="79" t="s">
        <v>361</v>
      </c>
      <c r="P126" s="81">
        <v>43628.90943287037</v>
      </c>
      <c r="Q126" s="79" t="s">
        <v>416</v>
      </c>
      <c r="R126" s="83" t="s">
        <v>501</v>
      </c>
      <c r="S126" s="79" t="s">
        <v>543</v>
      </c>
      <c r="T126" s="79" t="s">
        <v>602</v>
      </c>
      <c r="U126" s="79"/>
      <c r="V126" s="83" t="s">
        <v>732</v>
      </c>
      <c r="W126" s="81">
        <v>43628.90943287037</v>
      </c>
      <c r="X126" s="83" t="s">
        <v>834</v>
      </c>
      <c r="Y126" s="79"/>
      <c r="Z126" s="79"/>
      <c r="AA126" s="85" t="s">
        <v>1000</v>
      </c>
      <c r="AB126" s="85" t="s">
        <v>1087</v>
      </c>
      <c r="AC126" s="79" t="b">
        <v>0</v>
      </c>
      <c r="AD126" s="79">
        <v>0</v>
      </c>
      <c r="AE126" s="85" t="s">
        <v>1104</v>
      </c>
      <c r="AF126" s="79" t="b">
        <v>0</v>
      </c>
      <c r="AG126" s="79" t="s">
        <v>1105</v>
      </c>
      <c r="AH126" s="79"/>
      <c r="AI126" s="85" t="s">
        <v>1101</v>
      </c>
      <c r="AJ126" s="79" t="b">
        <v>0</v>
      </c>
      <c r="AK126" s="79">
        <v>0</v>
      </c>
      <c r="AL126" s="85" t="s">
        <v>1101</v>
      </c>
      <c r="AM126" s="79" t="s">
        <v>1116</v>
      </c>
      <c r="AN126" s="79" t="b">
        <v>0</v>
      </c>
      <c r="AO126" s="85" t="s">
        <v>1087</v>
      </c>
      <c r="AP126" s="79" t="s">
        <v>176</v>
      </c>
      <c r="AQ126" s="79">
        <v>0</v>
      </c>
      <c r="AR126" s="79">
        <v>0</v>
      </c>
      <c r="AS126" s="79"/>
      <c r="AT126" s="79"/>
      <c r="AU126" s="79"/>
      <c r="AV126" s="79"/>
      <c r="AW126" s="79"/>
      <c r="AX126" s="79"/>
      <c r="AY126" s="79"/>
      <c r="AZ126" s="79"/>
      <c r="BA126">
        <v>8</v>
      </c>
      <c r="BB126" s="78" t="str">
        <f>REPLACE(INDEX(GroupVertices[Group],MATCH(Edges[[#This Row],[Vertex 1]],GroupVertices[Vertex],0)),1,1,"")</f>
        <v>1</v>
      </c>
      <c r="BC126" s="78" t="str">
        <f>REPLACE(INDEX(GroupVertices[Group],MATCH(Edges[[#This Row],[Vertex 2]],GroupVertices[Vertex],0)),1,1,"")</f>
        <v>1</v>
      </c>
      <c r="BD126" s="48"/>
      <c r="BE126" s="49"/>
      <c r="BF126" s="48"/>
      <c r="BG126" s="49"/>
      <c r="BH126" s="48"/>
      <c r="BI126" s="49"/>
      <c r="BJ126" s="48"/>
      <c r="BK126" s="49"/>
      <c r="BL126" s="48"/>
    </row>
    <row r="127" spans="1:64" ht="15">
      <c r="A127" s="64" t="s">
        <v>284</v>
      </c>
      <c r="B127" s="64" t="s">
        <v>338</v>
      </c>
      <c r="C127" s="65" t="s">
        <v>3282</v>
      </c>
      <c r="D127" s="66">
        <v>10</v>
      </c>
      <c r="E127" s="67" t="s">
        <v>136</v>
      </c>
      <c r="F127" s="68">
        <v>12</v>
      </c>
      <c r="G127" s="65"/>
      <c r="H127" s="69"/>
      <c r="I127" s="70"/>
      <c r="J127" s="70"/>
      <c r="K127" s="34" t="s">
        <v>65</v>
      </c>
      <c r="L127" s="77">
        <v>127</v>
      </c>
      <c r="M127" s="77"/>
      <c r="N127" s="72"/>
      <c r="O127" s="79" t="s">
        <v>361</v>
      </c>
      <c r="P127" s="81">
        <v>43631.99774305556</v>
      </c>
      <c r="Q127" s="79" t="s">
        <v>417</v>
      </c>
      <c r="R127" s="83" t="s">
        <v>501</v>
      </c>
      <c r="S127" s="79" t="s">
        <v>543</v>
      </c>
      <c r="T127" s="79" t="s">
        <v>602</v>
      </c>
      <c r="U127" s="79"/>
      <c r="V127" s="83" t="s">
        <v>732</v>
      </c>
      <c r="W127" s="81">
        <v>43631.99774305556</v>
      </c>
      <c r="X127" s="83" t="s">
        <v>835</v>
      </c>
      <c r="Y127" s="79"/>
      <c r="Z127" s="79"/>
      <c r="AA127" s="85" t="s">
        <v>1001</v>
      </c>
      <c r="AB127" s="85" t="s">
        <v>1088</v>
      </c>
      <c r="AC127" s="79" t="b">
        <v>0</v>
      </c>
      <c r="AD127" s="79">
        <v>0</v>
      </c>
      <c r="AE127" s="85" t="s">
        <v>1104</v>
      </c>
      <c r="AF127" s="79" t="b">
        <v>0</v>
      </c>
      <c r="AG127" s="79" t="s">
        <v>1105</v>
      </c>
      <c r="AH127" s="79"/>
      <c r="AI127" s="85" t="s">
        <v>1101</v>
      </c>
      <c r="AJ127" s="79" t="b">
        <v>0</v>
      </c>
      <c r="AK127" s="79">
        <v>0</v>
      </c>
      <c r="AL127" s="85" t="s">
        <v>1101</v>
      </c>
      <c r="AM127" s="79" t="s">
        <v>1116</v>
      </c>
      <c r="AN127" s="79" t="b">
        <v>0</v>
      </c>
      <c r="AO127" s="85" t="s">
        <v>1088</v>
      </c>
      <c r="AP127" s="79" t="s">
        <v>176</v>
      </c>
      <c r="AQ127" s="79">
        <v>0</v>
      </c>
      <c r="AR127" s="79">
        <v>0</v>
      </c>
      <c r="AS127" s="79"/>
      <c r="AT127" s="79"/>
      <c r="AU127" s="79"/>
      <c r="AV127" s="79"/>
      <c r="AW127" s="79"/>
      <c r="AX127" s="79"/>
      <c r="AY127" s="79"/>
      <c r="AZ127" s="79"/>
      <c r="BA127">
        <v>8</v>
      </c>
      <c r="BB127" s="78" t="str">
        <f>REPLACE(INDEX(GroupVertices[Group],MATCH(Edges[[#This Row],[Vertex 1]],GroupVertices[Vertex],0)),1,1,"")</f>
        <v>1</v>
      </c>
      <c r="BC127" s="78" t="str">
        <f>REPLACE(INDEX(GroupVertices[Group],MATCH(Edges[[#This Row],[Vertex 2]],GroupVertices[Vertex],0)),1,1,"")</f>
        <v>1</v>
      </c>
      <c r="BD127" s="48"/>
      <c r="BE127" s="49"/>
      <c r="BF127" s="48"/>
      <c r="BG127" s="49"/>
      <c r="BH127" s="48"/>
      <c r="BI127" s="49"/>
      <c r="BJ127" s="48"/>
      <c r="BK127" s="49"/>
      <c r="BL127" s="48"/>
    </row>
    <row r="128" spans="1:64" ht="15">
      <c r="A128" s="64" t="s">
        <v>284</v>
      </c>
      <c r="B128" s="64" t="s">
        <v>338</v>
      </c>
      <c r="C128" s="65" t="s">
        <v>3282</v>
      </c>
      <c r="D128" s="66">
        <v>10</v>
      </c>
      <c r="E128" s="67" t="s">
        <v>136</v>
      </c>
      <c r="F128" s="68">
        <v>12</v>
      </c>
      <c r="G128" s="65"/>
      <c r="H128" s="69"/>
      <c r="I128" s="70"/>
      <c r="J128" s="70"/>
      <c r="K128" s="34" t="s">
        <v>65</v>
      </c>
      <c r="L128" s="77">
        <v>128</v>
      </c>
      <c r="M128" s="77"/>
      <c r="N128" s="72"/>
      <c r="O128" s="79" t="s">
        <v>361</v>
      </c>
      <c r="P128" s="81">
        <v>43632.82241898148</v>
      </c>
      <c r="Q128" s="79" t="s">
        <v>418</v>
      </c>
      <c r="R128" s="83" t="s">
        <v>502</v>
      </c>
      <c r="S128" s="79" t="s">
        <v>544</v>
      </c>
      <c r="T128" s="79" t="s">
        <v>602</v>
      </c>
      <c r="U128" s="79"/>
      <c r="V128" s="83" t="s">
        <v>732</v>
      </c>
      <c r="W128" s="81">
        <v>43632.82241898148</v>
      </c>
      <c r="X128" s="83" t="s">
        <v>836</v>
      </c>
      <c r="Y128" s="79"/>
      <c r="Z128" s="79"/>
      <c r="AA128" s="85" t="s">
        <v>1002</v>
      </c>
      <c r="AB128" s="85" t="s">
        <v>1089</v>
      </c>
      <c r="AC128" s="79" t="b">
        <v>0</v>
      </c>
      <c r="AD128" s="79">
        <v>0</v>
      </c>
      <c r="AE128" s="85" t="s">
        <v>1104</v>
      </c>
      <c r="AF128" s="79" t="b">
        <v>0</v>
      </c>
      <c r="AG128" s="79" t="s">
        <v>1105</v>
      </c>
      <c r="AH128" s="79"/>
      <c r="AI128" s="85" t="s">
        <v>1101</v>
      </c>
      <c r="AJ128" s="79" t="b">
        <v>0</v>
      </c>
      <c r="AK128" s="79">
        <v>0</v>
      </c>
      <c r="AL128" s="85" t="s">
        <v>1101</v>
      </c>
      <c r="AM128" s="79" t="s">
        <v>1116</v>
      </c>
      <c r="AN128" s="79" t="b">
        <v>0</v>
      </c>
      <c r="AO128" s="85" t="s">
        <v>1089</v>
      </c>
      <c r="AP128" s="79" t="s">
        <v>176</v>
      </c>
      <c r="AQ128" s="79">
        <v>0</v>
      </c>
      <c r="AR128" s="79">
        <v>0</v>
      </c>
      <c r="AS128" s="79"/>
      <c r="AT128" s="79"/>
      <c r="AU128" s="79"/>
      <c r="AV128" s="79"/>
      <c r="AW128" s="79"/>
      <c r="AX128" s="79"/>
      <c r="AY128" s="79"/>
      <c r="AZ128" s="79"/>
      <c r="BA128">
        <v>8</v>
      </c>
      <c r="BB128" s="78" t="str">
        <f>REPLACE(INDEX(GroupVertices[Group],MATCH(Edges[[#This Row],[Vertex 1]],GroupVertices[Vertex],0)),1,1,"")</f>
        <v>1</v>
      </c>
      <c r="BC128" s="78" t="str">
        <f>REPLACE(INDEX(GroupVertices[Group],MATCH(Edges[[#This Row],[Vertex 2]],GroupVertices[Vertex],0)),1,1,"")</f>
        <v>1</v>
      </c>
      <c r="BD128" s="48"/>
      <c r="BE128" s="49"/>
      <c r="BF128" s="48"/>
      <c r="BG128" s="49"/>
      <c r="BH128" s="48"/>
      <c r="BI128" s="49"/>
      <c r="BJ128" s="48"/>
      <c r="BK128" s="49"/>
      <c r="BL128" s="48"/>
    </row>
    <row r="129" spans="1:64" ht="15">
      <c r="A129" s="64" t="s">
        <v>284</v>
      </c>
      <c r="B129" s="64" t="s">
        <v>338</v>
      </c>
      <c r="C129" s="65" t="s">
        <v>3282</v>
      </c>
      <c r="D129" s="66">
        <v>10</v>
      </c>
      <c r="E129" s="67" t="s">
        <v>136</v>
      </c>
      <c r="F129" s="68">
        <v>12</v>
      </c>
      <c r="G129" s="65"/>
      <c r="H129" s="69"/>
      <c r="I129" s="70"/>
      <c r="J129" s="70"/>
      <c r="K129" s="34" t="s">
        <v>65</v>
      </c>
      <c r="L129" s="77">
        <v>129</v>
      </c>
      <c r="M129" s="77"/>
      <c r="N129" s="72"/>
      <c r="O129" s="79" t="s">
        <v>361</v>
      </c>
      <c r="P129" s="81">
        <v>43633.92738425926</v>
      </c>
      <c r="Q129" s="79" t="s">
        <v>419</v>
      </c>
      <c r="R129" s="83" t="s">
        <v>502</v>
      </c>
      <c r="S129" s="79" t="s">
        <v>544</v>
      </c>
      <c r="T129" s="79" t="s">
        <v>602</v>
      </c>
      <c r="U129" s="79"/>
      <c r="V129" s="83" t="s">
        <v>732</v>
      </c>
      <c r="W129" s="81">
        <v>43633.92738425926</v>
      </c>
      <c r="X129" s="83" t="s">
        <v>837</v>
      </c>
      <c r="Y129" s="79"/>
      <c r="Z129" s="79"/>
      <c r="AA129" s="85" t="s">
        <v>1003</v>
      </c>
      <c r="AB129" s="85" t="s">
        <v>1090</v>
      </c>
      <c r="AC129" s="79" t="b">
        <v>0</v>
      </c>
      <c r="AD129" s="79">
        <v>0</v>
      </c>
      <c r="AE129" s="85" t="s">
        <v>1104</v>
      </c>
      <c r="AF129" s="79" t="b">
        <v>0</v>
      </c>
      <c r="AG129" s="79" t="s">
        <v>1105</v>
      </c>
      <c r="AH129" s="79"/>
      <c r="AI129" s="85" t="s">
        <v>1101</v>
      </c>
      <c r="AJ129" s="79" t="b">
        <v>0</v>
      </c>
      <c r="AK129" s="79">
        <v>0</v>
      </c>
      <c r="AL129" s="85" t="s">
        <v>1101</v>
      </c>
      <c r="AM129" s="79" t="s">
        <v>1116</v>
      </c>
      <c r="AN129" s="79" t="b">
        <v>0</v>
      </c>
      <c r="AO129" s="85" t="s">
        <v>1090</v>
      </c>
      <c r="AP129" s="79" t="s">
        <v>176</v>
      </c>
      <c r="AQ129" s="79">
        <v>0</v>
      </c>
      <c r="AR129" s="79">
        <v>0</v>
      </c>
      <c r="AS129" s="79"/>
      <c r="AT129" s="79"/>
      <c r="AU129" s="79"/>
      <c r="AV129" s="79"/>
      <c r="AW129" s="79"/>
      <c r="AX129" s="79"/>
      <c r="AY129" s="79"/>
      <c r="AZ129" s="79"/>
      <c r="BA129">
        <v>8</v>
      </c>
      <c r="BB129" s="78" t="str">
        <f>REPLACE(INDEX(GroupVertices[Group],MATCH(Edges[[#This Row],[Vertex 1]],GroupVertices[Vertex],0)),1,1,"")</f>
        <v>1</v>
      </c>
      <c r="BC129" s="78" t="str">
        <f>REPLACE(INDEX(GroupVertices[Group],MATCH(Edges[[#This Row],[Vertex 2]],GroupVertices[Vertex],0)),1,1,"")</f>
        <v>1</v>
      </c>
      <c r="BD129" s="48"/>
      <c r="BE129" s="49"/>
      <c r="BF129" s="48"/>
      <c r="BG129" s="49"/>
      <c r="BH129" s="48"/>
      <c r="BI129" s="49"/>
      <c r="BJ129" s="48"/>
      <c r="BK129" s="49"/>
      <c r="BL129" s="48"/>
    </row>
    <row r="130" spans="1:64" ht="15">
      <c r="A130" s="64" t="s">
        <v>284</v>
      </c>
      <c r="B130" s="64" t="s">
        <v>338</v>
      </c>
      <c r="C130" s="65" t="s">
        <v>3282</v>
      </c>
      <c r="D130" s="66">
        <v>10</v>
      </c>
      <c r="E130" s="67" t="s">
        <v>136</v>
      </c>
      <c r="F130" s="68">
        <v>12</v>
      </c>
      <c r="G130" s="65"/>
      <c r="H130" s="69"/>
      <c r="I130" s="70"/>
      <c r="J130" s="70"/>
      <c r="K130" s="34" t="s">
        <v>65</v>
      </c>
      <c r="L130" s="77">
        <v>130</v>
      </c>
      <c r="M130" s="77"/>
      <c r="N130" s="72"/>
      <c r="O130" s="79" t="s">
        <v>361</v>
      </c>
      <c r="P130" s="81">
        <v>43634.914664351854</v>
      </c>
      <c r="Q130" s="79" t="s">
        <v>418</v>
      </c>
      <c r="R130" s="83" t="s">
        <v>502</v>
      </c>
      <c r="S130" s="79" t="s">
        <v>544</v>
      </c>
      <c r="T130" s="79" t="s">
        <v>602</v>
      </c>
      <c r="U130" s="79"/>
      <c r="V130" s="83" t="s">
        <v>732</v>
      </c>
      <c r="W130" s="81">
        <v>43634.914664351854</v>
      </c>
      <c r="X130" s="83" t="s">
        <v>838</v>
      </c>
      <c r="Y130" s="79"/>
      <c r="Z130" s="79"/>
      <c r="AA130" s="85" t="s">
        <v>1004</v>
      </c>
      <c r="AB130" s="85" t="s">
        <v>1091</v>
      </c>
      <c r="AC130" s="79" t="b">
        <v>0</v>
      </c>
      <c r="AD130" s="79">
        <v>0</v>
      </c>
      <c r="AE130" s="85" t="s">
        <v>1104</v>
      </c>
      <c r="AF130" s="79" t="b">
        <v>0</v>
      </c>
      <c r="AG130" s="79" t="s">
        <v>1105</v>
      </c>
      <c r="AH130" s="79"/>
      <c r="AI130" s="85" t="s">
        <v>1101</v>
      </c>
      <c r="AJ130" s="79" t="b">
        <v>0</v>
      </c>
      <c r="AK130" s="79">
        <v>0</v>
      </c>
      <c r="AL130" s="85" t="s">
        <v>1101</v>
      </c>
      <c r="AM130" s="79" t="s">
        <v>1116</v>
      </c>
      <c r="AN130" s="79" t="b">
        <v>0</v>
      </c>
      <c r="AO130" s="85" t="s">
        <v>1091</v>
      </c>
      <c r="AP130" s="79" t="s">
        <v>176</v>
      </c>
      <c r="AQ130" s="79">
        <v>0</v>
      </c>
      <c r="AR130" s="79">
        <v>0</v>
      </c>
      <c r="AS130" s="79"/>
      <c r="AT130" s="79"/>
      <c r="AU130" s="79"/>
      <c r="AV130" s="79"/>
      <c r="AW130" s="79"/>
      <c r="AX130" s="79"/>
      <c r="AY130" s="79"/>
      <c r="AZ130" s="79"/>
      <c r="BA130">
        <v>8</v>
      </c>
      <c r="BB130" s="78" t="str">
        <f>REPLACE(INDEX(GroupVertices[Group],MATCH(Edges[[#This Row],[Vertex 1]],GroupVertices[Vertex],0)),1,1,"")</f>
        <v>1</v>
      </c>
      <c r="BC130" s="78" t="str">
        <f>REPLACE(INDEX(GroupVertices[Group],MATCH(Edges[[#This Row],[Vertex 2]],GroupVertices[Vertex],0)),1,1,"")</f>
        <v>1</v>
      </c>
      <c r="BD130" s="48"/>
      <c r="BE130" s="49"/>
      <c r="BF130" s="48"/>
      <c r="BG130" s="49"/>
      <c r="BH130" s="48"/>
      <c r="BI130" s="49"/>
      <c r="BJ130" s="48"/>
      <c r="BK130" s="49"/>
      <c r="BL130" s="48"/>
    </row>
    <row r="131" spans="1:64" ht="15">
      <c r="A131" s="64" t="s">
        <v>284</v>
      </c>
      <c r="B131" s="64" t="s">
        <v>338</v>
      </c>
      <c r="C131" s="65" t="s">
        <v>3282</v>
      </c>
      <c r="D131" s="66">
        <v>10</v>
      </c>
      <c r="E131" s="67" t="s">
        <v>136</v>
      </c>
      <c r="F131" s="68">
        <v>12</v>
      </c>
      <c r="G131" s="65"/>
      <c r="H131" s="69"/>
      <c r="I131" s="70"/>
      <c r="J131" s="70"/>
      <c r="K131" s="34" t="s">
        <v>65</v>
      </c>
      <c r="L131" s="77">
        <v>131</v>
      </c>
      <c r="M131" s="77"/>
      <c r="N131" s="72"/>
      <c r="O131" s="79" t="s">
        <v>361</v>
      </c>
      <c r="P131" s="81">
        <v>43636.92774305555</v>
      </c>
      <c r="Q131" s="79" t="s">
        <v>420</v>
      </c>
      <c r="R131" s="83" t="s">
        <v>502</v>
      </c>
      <c r="S131" s="79" t="s">
        <v>544</v>
      </c>
      <c r="T131" s="79" t="s">
        <v>602</v>
      </c>
      <c r="U131" s="79"/>
      <c r="V131" s="83" t="s">
        <v>732</v>
      </c>
      <c r="W131" s="81">
        <v>43636.92774305555</v>
      </c>
      <c r="X131" s="83" t="s">
        <v>839</v>
      </c>
      <c r="Y131" s="79"/>
      <c r="Z131" s="79"/>
      <c r="AA131" s="85" t="s">
        <v>1005</v>
      </c>
      <c r="AB131" s="85" t="s">
        <v>1092</v>
      </c>
      <c r="AC131" s="79" t="b">
        <v>0</v>
      </c>
      <c r="AD131" s="79">
        <v>0</v>
      </c>
      <c r="AE131" s="85" t="s">
        <v>1104</v>
      </c>
      <c r="AF131" s="79" t="b">
        <v>0</v>
      </c>
      <c r="AG131" s="79" t="s">
        <v>1105</v>
      </c>
      <c r="AH131" s="79"/>
      <c r="AI131" s="85" t="s">
        <v>1101</v>
      </c>
      <c r="AJ131" s="79" t="b">
        <v>0</v>
      </c>
      <c r="AK131" s="79">
        <v>0</v>
      </c>
      <c r="AL131" s="85" t="s">
        <v>1101</v>
      </c>
      <c r="AM131" s="79" t="s">
        <v>1116</v>
      </c>
      <c r="AN131" s="79" t="b">
        <v>0</v>
      </c>
      <c r="AO131" s="85" t="s">
        <v>1092</v>
      </c>
      <c r="AP131" s="79" t="s">
        <v>176</v>
      </c>
      <c r="AQ131" s="79">
        <v>0</v>
      </c>
      <c r="AR131" s="79">
        <v>0</v>
      </c>
      <c r="AS131" s="79"/>
      <c r="AT131" s="79"/>
      <c r="AU131" s="79"/>
      <c r="AV131" s="79"/>
      <c r="AW131" s="79"/>
      <c r="AX131" s="79"/>
      <c r="AY131" s="79"/>
      <c r="AZ131" s="79"/>
      <c r="BA131">
        <v>8</v>
      </c>
      <c r="BB131" s="78" t="str">
        <f>REPLACE(INDEX(GroupVertices[Group],MATCH(Edges[[#This Row],[Vertex 1]],GroupVertices[Vertex],0)),1,1,"")</f>
        <v>1</v>
      </c>
      <c r="BC131" s="78" t="str">
        <f>REPLACE(INDEX(GroupVertices[Group],MATCH(Edges[[#This Row],[Vertex 2]],GroupVertices[Vertex],0)),1,1,"")</f>
        <v>1</v>
      </c>
      <c r="BD131" s="48"/>
      <c r="BE131" s="49"/>
      <c r="BF131" s="48"/>
      <c r="BG131" s="49"/>
      <c r="BH131" s="48"/>
      <c r="BI131" s="49"/>
      <c r="BJ131" s="48"/>
      <c r="BK131" s="49"/>
      <c r="BL131" s="48"/>
    </row>
    <row r="132" spans="1:64" ht="15">
      <c r="A132" s="64" t="s">
        <v>284</v>
      </c>
      <c r="B132" s="64" t="s">
        <v>339</v>
      </c>
      <c r="C132" s="65" t="s">
        <v>3283</v>
      </c>
      <c r="D132" s="66">
        <v>7</v>
      </c>
      <c r="E132" s="67" t="s">
        <v>136</v>
      </c>
      <c r="F132" s="68">
        <v>21.857142857142858</v>
      </c>
      <c r="G132" s="65"/>
      <c r="H132" s="69"/>
      <c r="I132" s="70"/>
      <c r="J132" s="70"/>
      <c r="K132" s="34" t="s">
        <v>65</v>
      </c>
      <c r="L132" s="77">
        <v>132</v>
      </c>
      <c r="M132" s="77"/>
      <c r="N132" s="72"/>
      <c r="O132" s="79" t="s">
        <v>361</v>
      </c>
      <c r="P132" s="81">
        <v>43631.99774305556</v>
      </c>
      <c r="Q132" s="79" t="s">
        <v>417</v>
      </c>
      <c r="R132" s="83" t="s">
        <v>501</v>
      </c>
      <c r="S132" s="79" t="s">
        <v>543</v>
      </c>
      <c r="T132" s="79" t="s">
        <v>602</v>
      </c>
      <c r="U132" s="79"/>
      <c r="V132" s="83" t="s">
        <v>732</v>
      </c>
      <c r="W132" s="81">
        <v>43631.99774305556</v>
      </c>
      <c r="X132" s="83" t="s">
        <v>835</v>
      </c>
      <c r="Y132" s="79"/>
      <c r="Z132" s="79"/>
      <c r="AA132" s="85" t="s">
        <v>1001</v>
      </c>
      <c r="AB132" s="85" t="s">
        <v>1088</v>
      </c>
      <c r="AC132" s="79" t="b">
        <v>0</v>
      </c>
      <c r="AD132" s="79">
        <v>0</v>
      </c>
      <c r="AE132" s="85" t="s">
        <v>1104</v>
      </c>
      <c r="AF132" s="79" t="b">
        <v>0</v>
      </c>
      <c r="AG132" s="79" t="s">
        <v>1105</v>
      </c>
      <c r="AH132" s="79"/>
      <c r="AI132" s="85" t="s">
        <v>1101</v>
      </c>
      <c r="AJ132" s="79" t="b">
        <v>0</v>
      </c>
      <c r="AK132" s="79">
        <v>0</v>
      </c>
      <c r="AL132" s="85" t="s">
        <v>1101</v>
      </c>
      <c r="AM132" s="79" t="s">
        <v>1116</v>
      </c>
      <c r="AN132" s="79" t="b">
        <v>0</v>
      </c>
      <c r="AO132" s="85" t="s">
        <v>1088</v>
      </c>
      <c r="AP132" s="79" t="s">
        <v>176</v>
      </c>
      <c r="AQ132" s="79">
        <v>0</v>
      </c>
      <c r="AR132" s="79">
        <v>0</v>
      </c>
      <c r="AS132" s="79"/>
      <c r="AT132" s="79"/>
      <c r="AU132" s="79"/>
      <c r="AV132" s="79"/>
      <c r="AW132" s="79"/>
      <c r="AX132" s="79"/>
      <c r="AY132" s="79"/>
      <c r="AZ132" s="79"/>
      <c r="BA132">
        <v>5</v>
      </c>
      <c r="BB132" s="78" t="str">
        <f>REPLACE(INDEX(GroupVertices[Group],MATCH(Edges[[#This Row],[Vertex 1]],GroupVertices[Vertex],0)),1,1,"")</f>
        <v>1</v>
      </c>
      <c r="BC132" s="78" t="str">
        <f>REPLACE(INDEX(GroupVertices[Group],MATCH(Edges[[#This Row],[Vertex 2]],GroupVertices[Vertex],0)),1,1,"")</f>
        <v>1</v>
      </c>
      <c r="BD132" s="48"/>
      <c r="BE132" s="49"/>
      <c r="BF132" s="48"/>
      <c r="BG132" s="49"/>
      <c r="BH132" s="48"/>
      <c r="BI132" s="49"/>
      <c r="BJ132" s="48"/>
      <c r="BK132" s="49"/>
      <c r="BL132" s="48"/>
    </row>
    <row r="133" spans="1:64" ht="15">
      <c r="A133" s="64" t="s">
        <v>284</v>
      </c>
      <c r="B133" s="64" t="s">
        <v>339</v>
      </c>
      <c r="C133" s="65" t="s">
        <v>3283</v>
      </c>
      <c r="D133" s="66">
        <v>7</v>
      </c>
      <c r="E133" s="67" t="s">
        <v>136</v>
      </c>
      <c r="F133" s="68">
        <v>21.857142857142858</v>
      </c>
      <c r="G133" s="65"/>
      <c r="H133" s="69"/>
      <c r="I133" s="70"/>
      <c r="J133" s="70"/>
      <c r="K133" s="34" t="s">
        <v>65</v>
      </c>
      <c r="L133" s="77">
        <v>133</v>
      </c>
      <c r="M133" s="77"/>
      <c r="N133" s="72"/>
      <c r="O133" s="79" t="s">
        <v>361</v>
      </c>
      <c r="P133" s="81">
        <v>43632.82241898148</v>
      </c>
      <c r="Q133" s="79" t="s">
        <v>418</v>
      </c>
      <c r="R133" s="83" t="s">
        <v>502</v>
      </c>
      <c r="S133" s="79" t="s">
        <v>544</v>
      </c>
      <c r="T133" s="79" t="s">
        <v>602</v>
      </c>
      <c r="U133" s="79"/>
      <c r="V133" s="83" t="s">
        <v>732</v>
      </c>
      <c r="W133" s="81">
        <v>43632.82241898148</v>
      </c>
      <c r="X133" s="83" t="s">
        <v>836</v>
      </c>
      <c r="Y133" s="79"/>
      <c r="Z133" s="79"/>
      <c r="AA133" s="85" t="s">
        <v>1002</v>
      </c>
      <c r="AB133" s="85" t="s">
        <v>1089</v>
      </c>
      <c r="AC133" s="79" t="b">
        <v>0</v>
      </c>
      <c r="AD133" s="79">
        <v>0</v>
      </c>
      <c r="AE133" s="85" t="s">
        <v>1104</v>
      </c>
      <c r="AF133" s="79" t="b">
        <v>0</v>
      </c>
      <c r="AG133" s="79" t="s">
        <v>1105</v>
      </c>
      <c r="AH133" s="79"/>
      <c r="AI133" s="85" t="s">
        <v>1101</v>
      </c>
      <c r="AJ133" s="79" t="b">
        <v>0</v>
      </c>
      <c r="AK133" s="79">
        <v>0</v>
      </c>
      <c r="AL133" s="85" t="s">
        <v>1101</v>
      </c>
      <c r="AM133" s="79" t="s">
        <v>1116</v>
      </c>
      <c r="AN133" s="79" t="b">
        <v>0</v>
      </c>
      <c r="AO133" s="85" t="s">
        <v>1089</v>
      </c>
      <c r="AP133" s="79" t="s">
        <v>176</v>
      </c>
      <c r="AQ133" s="79">
        <v>0</v>
      </c>
      <c r="AR133" s="79">
        <v>0</v>
      </c>
      <c r="AS133" s="79"/>
      <c r="AT133" s="79"/>
      <c r="AU133" s="79"/>
      <c r="AV133" s="79"/>
      <c r="AW133" s="79"/>
      <c r="AX133" s="79"/>
      <c r="AY133" s="79"/>
      <c r="AZ133" s="79"/>
      <c r="BA133">
        <v>5</v>
      </c>
      <c r="BB133" s="78" t="str">
        <f>REPLACE(INDEX(GroupVertices[Group],MATCH(Edges[[#This Row],[Vertex 1]],GroupVertices[Vertex],0)),1,1,"")</f>
        <v>1</v>
      </c>
      <c r="BC133" s="78" t="str">
        <f>REPLACE(INDEX(GroupVertices[Group],MATCH(Edges[[#This Row],[Vertex 2]],GroupVertices[Vertex],0)),1,1,"")</f>
        <v>1</v>
      </c>
      <c r="BD133" s="48"/>
      <c r="BE133" s="49"/>
      <c r="BF133" s="48"/>
      <c r="BG133" s="49"/>
      <c r="BH133" s="48"/>
      <c r="BI133" s="49"/>
      <c r="BJ133" s="48"/>
      <c r="BK133" s="49"/>
      <c r="BL133" s="48"/>
    </row>
    <row r="134" spans="1:64" ht="15">
      <c r="A134" s="64" t="s">
        <v>284</v>
      </c>
      <c r="B134" s="64" t="s">
        <v>339</v>
      </c>
      <c r="C134" s="65" t="s">
        <v>3283</v>
      </c>
      <c r="D134" s="66">
        <v>7</v>
      </c>
      <c r="E134" s="67" t="s">
        <v>136</v>
      </c>
      <c r="F134" s="68">
        <v>21.857142857142858</v>
      </c>
      <c r="G134" s="65"/>
      <c r="H134" s="69"/>
      <c r="I134" s="70"/>
      <c r="J134" s="70"/>
      <c r="K134" s="34" t="s">
        <v>65</v>
      </c>
      <c r="L134" s="77">
        <v>134</v>
      </c>
      <c r="M134" s="77"/>
      <c r="N134" s="72"/>
      <c r="O134" s="79" t="s">
        <v>361</v>
      </c>
      <c r="P134" s="81">
        <v>43633.92738425926</v>
      </c>
      <c r="Q134" s="79" t="s">
        <v>419</v>
      </c>
      <c r="R134" s="83" t="s">
        <v>502</v>
      </c>
      <c r="S134" s="79" t="s">
        <v>544</v>
      </c>
      <c r="T134" s="79" t="s">
        <v>602</v>
      </c>
      <c r="U134" s="79"/>
      <c r="V134" s="83" t="s">
        <v>732</v>
      </c>
      <c r="W134" s="81">
        <v>43633.92738425926</v>
      </c>
      <c r="X134" s="83" t="s">
        <v>837</v>
      </c>
      <c r="Y134" s="79"/>
      <c r="Z134" s="79"/>
      <c r="AA134" s="85" t="s">
        <v>1003</v>
      </c>
      <c r="AB134" s="85" t="s">
        <v>1090</v>
      </c>
      <c r="AC134" s="79" t="b">
        <v>0</v>
      </c>
      <c r="AD134" s="79">
        <v>0</v>
      </c>
      <c r="AE134" s="85" t="s">
        <v>1104</v>
      </c>
      <c r="AF134" s="79" t="b">
        <v>0</v>
      </c>
      <c r="AG134" s="79" t="s">
        <v>1105</v>
      </c>
      <c r="AH134" s="79"/>
      <c r="AI134" s="85" t="s">
        <v>1101</v>
      </c>
      <c r="AJ134" s="79" t="b">
        <v>0</v>
      </c>
      <c r="AK134" s="79">
        <v>0</v>
      </c>
      <c r="AL134" s="85" t="s">
        <v>1101</v>
      </c>
      <c r="AM134" s="79" t="s">
        <v>1116</v>
      </c>
      <c r="AN134" s="79" t="b">
        <v>0</v>
      </c>
      <c r="AO134" s="85" t="s">
        <v>1090</v>
      </c>
      <c r="AP134" s="79" t="s">
        <v>176</v>
      </c>
      <c r="AQ134" s="79">
        <v>0</v>
      </c>
      <c r="AR134" s="79">
        <v>0</v>
      </c>
      <c r="AS134" s="79"/>
      <c r="AT134" s="79"/>
      <c r="AU134" s="79"/>
      <c r="AV134" s="79"/>
      <c r="AW134" s="79"/>
      <c r="AX134" s="79"/>
      <c r="AY134" s="79"/>
      <c r="AZ134" s="79"/>
      <c r="BA134">
        <v>5</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284</v>
      </c>
      <c r="B135" s="64" t="s">
        <v>339</v>
      </c>
      <c r="C135" s="65" t="s">
        <v>3283</v>
      </c>
      <c r="D135" s="66">
        <v>7</v>
      </c>
      <c r="E135" s="67" t="s">
        <v>136</v>
      </c>
      <c r="F135" s="68">
        <v>21.857142857142858</v>
      </c>
      <c r="G135" s="65"/>
      <c r="H135" s="69"/>
      <c r="I135" s="70"/>
      <c r="J135" s="70"/>
      <c r="K135" s="34" t="s">
        <v>65</v>
      </c>
      <c r="L135" s="77">
        <v>135</v>
      </c>
      <c r="M135" s="77"/>
      <c r="N135" s="72"/>
      <c r="O135" s="79" t="s">
        <v>361</v>
      </c>
      <c r="P135" s="81">
        <v>43634.914664351854</v>
      </c>
      <c r="Q135" s="79" t="s">
        <v>418</v>
      </c>
      <c r="R135" s="83" t="s">
        <v>502</v>
      </c>
      <c r="S135" s="79" t="s">
        <v>544</v>
      </c>
      <c r="T135" s="79" t="s">
        <v>602</v>
      </c>
      <c r="U135" s="79"/>
      <c r="V135" s="83" t="s">
        <v>732</v>
      </c>
      <c r="W135" s="81">
        <v>43634.914664351854</v>
      </c>
      <c r="X135" s="83" t="s">
        <v>838</v>
      </c>
      <c r="Y135" s="79"/>
      <c r="Z135" s="79"/>
      <c r="AA135" s="85" t="s">
        <v>1004</v>
      </c>
      <c r="AB135" s="85" t="s">
        <v>1091</v>
      </c>
      <c r="AC135" s="79" t="b">
        <v>0</v>
      </c>
      <c r="AD135" s="79">
        <v>0</v>
      </c>
      <c r="AE135" s="85" t="s">
        <v>1104</v>
      </c>
      <c r="AF135" s="79" t="b">
        <v>0</v>
      </c>
      <c r="AG135" s="79" t="s">
        <v>1105</v>
      </c>
      <c r="AH135" s="79"/>
      <c r="AI135" s="85" t="s">
        <v>1101</v>
      </c>
      <c r="AJ135" s="79" t="b">
        <v>0</v>
      </c>
      <c r="AK135" s="79">
        <v>0</v>
      </c>
      <c r="AL135" s="85" t="s">
        <v>1101</v>
      </c>
      <c r="AM135" s="79" t="s">
        <v>1116</v>
      </c>
      <c r="AN135" s="79" t="b">
        <v>0</v>
      </c>
      <c r="AO135" s="85" t="s">
        <v>1091</v>
      </c>
      <c r="AP135" s="79" t="s">
        <v>176</v>
      </c>
      <c r="AQ135" s="79">
        <v>0</v>
      </c>
      <c r="AR135" s="79">
        <v>0</v>
      </c>
      <c r="AS135" s="79"/>
      <c r="AT135" s="79"/>
      <c r="AU135" s="79"/>
      <c r="AV135" s="79"/>
      <c r="AW135" s="79"/>
      <c r="AX135" s="79"/>
      <c r="AY135" s="79"/>
      <c r="AZ135" s="79"/>
      <c r="BA135">
        <v>5</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284</v>
      </c>
      <c r="B136" s="64" t="s">
        <v>339</v>
      </c>
      <c r="C136" s="65" t="s">
        <v>3283</v>
      </c>
      <c r="D136" s="66">
        <v>7</v>
      </c>
      <c r="E136" s="67" t="s">
        <v>136</v>
      </c>
      <c r="F136" s="68">
        <v>21.857142857142858</v>
      </c>
      <c r="G136" s="65"/>
      <c r="H136" s="69"/>
      <c r="I136" s="70"/>
      <c r="J136" s="70"/>
      <c r="K136" s="34" t="s">
        <v>65</v>
      </c>
      <c r="L136" s="77">
        <v>136</v>
      </c>
      <c r="M136" s="77"/>
      <c r="N136" s="72"/>
      <c r="O136" s="79" t="s">
        <v>361</v>
      </c>
      <c r="P136" s="81">
        <v>43636.92774305555</v>
      </c>
      <c r="Q136" s="79" t="s">
        <v>420</v>
      </c>
      <c r="R136" s="83" t="s">
        <v>502</v>
      </c>
      <c r="S136" s="79" t="s">
        <v>544</v>
      </c>
      <c r="T136" s="79" t="s">
        <v>602</v>
      </c>
      <c r="U136" s="79"/>
      <c r="V136" s="83" t="s">
        <v>732</v>
      </c>
      <c r="W136" s="81">
        <v>43636.92774305555</v>
      </c>
      <c r="X136" s="83" t="s">
        <v>839</v>
      </c>
      <c r="Y136" s="79"/>
      <c r="Z136" s="79"/>
      <c r="AA136" s="85" t="s">
        <v>1005</v>
      </c>
      <c r="AB136" s="85" t="s">
        <v>1092</v>
      </c>
      <c r="AC136" s="79" t="b">
        <v>0</v>
      </c>
      <c r="AD136" s="79">
        <v>0</v>
      </c>
      <c r="AE136" s="85" t="s">
        <v>1104</v>
      </c>
      <c r="AF136" s="79" t="b">
        <v>0</v>
      </c>
      <c r="AG136" s="79" t="s">
        <v>1105</v>
      </c>
      <c r="AH136" s="79"/>
      <c r="AI136" s="85" t="s">
        <v>1101</v>
      </c>
      <c r="AJ136" s="79" t="b">
        <v>0</v>
      </c>
      <c r="AK136" s="79">
        <v>0</v>
      </c>
      <c r="AL136" s="85" t="s">
        <v>1101</v>
      </c>
      <c r="AM136" s="79" t="s">
        <v>1116</v>
      </c>
      <c r="AN136" s="79" t="b">
        <v>0</v>
      </c>
      <c r="AO136" s="85" t="s">
        <v>1092</v>
      </c>
      <c r="AP136" s="79" t="s">
        <v>176</v>
      </c>
      <c r="AQ136" s="79">
        <v>0</v>
      </c>
      <c r="AR136" s="79">
        <v>0</v>
      </c>
      <c r="AS136" s="79"/>
      <c r="AT136" s="79"/>
      <c r="AU136" s="79"/>
      <c r="AV136" s="79"/>
      <c r="AW136" s="79"/>
      <c r="AX136" s="79"/>
      <c r="AY136" s="79"/>
      <c r="AZ136" s="79"/>
      <c r="BA136">
        <v>5</v>
      </c>
      <c r="BB136" s="78" t="str">
        <f>REPLACE(INDEX(GroupVertices[Group],MATCH(Edges[[#This Row],[Vertex 1]],GroupVertices[Vertex],0)),1,1,"")</f>
        <v>1</v>
      </c>
      <c r="BC136" s="78" t="str">
        <f>REPLACE(INDEX(GroupVertices[Group],MATCH(Edges[[#This Row],[Vertex 2]],GroupVertices[Vertex],0)),1,1,"")</f>
        <v>1</v>
      </c>
      <c r="BD136" s="48"/>
      <c r="BE136" s="49"/>
      <c r="BF136" s="48"/>
      <c r="BG136" s="49"/>
      <c r="BH136" s="48"/>
      <c r="BI136" s="49"/>
      <c r="BJ136" s="48"/>
      <c r="BK136" s="49"/>
      <c r="BL136" s="48"/>
    </row>
    <row r="137" spans="1:64" ht="15">
      <c r="A137" s="64" t="s">
        <v>284</v>
      </c>
      <c r="B137" s="64" t="s">
        <v>340</v>
      </c>
      <c r="C137" s="65" t="s">
        <v>3282</v>
      </c>
      <c r="D137" s="66">
        <v>10</v>
      </c>
      <c r="E137" s="67" t="s">
        <v>136</v>
      </c>
      <c r="F137" s="68">
        <v>12</v>
      </c>
      <c r="G137" s="65"/>
      <c r="H137" s="69"/>
      <c r="I137" s="70"/>
      <c r="J137" s="70"/>
      <c r="K137" s="34" t="s">
        <v>65</v>
      </c>
      <c r="L137" s="77">
        <v>137</v>
      </c>
      <c r="M137" s="77"/>
      <c r="N137" s="72"/>
      <c r="O137" s="79" t="s">
        <v>361</v>
      </c>
      <c r="P137" s="81">
        <v>43626.019467592596</v>
      </c>
      <c r="Q137" s="79" t="s">
        <v>416</v>
      </c>
      <c r="R137" s="83" t="s">
        <v>501</v>
      </c>
      <c r="S137" s="79" t="s">
        <v>543</v>
      </c>
      <c r="T137" s="79" t="s">
        <v>602</v>
      </c>
      <c r="U137" s="79"/>
      <c r="V137" s="83" t="s">
        <v>732</v>
      </c>
      <c r="W137" s="81">
        <v>43626.019467592596</v>
      </c>
      <c r="X137" s="83" t="s">
        <v>832</v>
      </c>
      <c r="Y137" s="79"/>
      <c r="Z137" s="79"/>
      <c r="AA137" s="85" t="s">
        <v>998</v>
      </c>
      <c r="AB137" s="85" t="s">
        <v>1085</v>
      </c>
      <c r="AC137" s="79" t="b">
        <v>0</v>
      </c>
      <c r="AD137" s="79">
        <v>0</v>
      </c>
      <c r="AE137" s="85" t="s">
        <v>1104</v>
      </c>
      <c r="AF137" s="79" t="b">
        <v>0</v>
      </c>
      <c r="AG137" s="79" t="s">
        <v>1105</v>
      </c>
      <c r="AH137" s="79"/>
      <c r="AI137" s="85" t="s">
        <v>1101</v>
      </c>
      <c r="AJ137" s="79" t="b">
        <v>0</v>
      </c>
      <c r="AK137" s="79">
        <v>0</v>
      </c>
      <c r="AL137" s="85" t="s">
        <v>1101</v>
      </c>
      <c r="AM137" s="79" t="s">
        <v>1116</v>
      </c>
      <c r="AN137" s="79" t="b">
        <v>0</v>
      </c>
      <c r="AO137" s="85" t="s">
        <v>1085</v>
      </c>
      <c r="AP137" s="79" t="s">
        <v>176</v>
      </c>
      <c r="AQ137" s="79">
        <v>0</v>
      </c>
      <c r="AR137" s="79">
        <v>0</v>
      </c>
      <c r="AS137" s="79"/>
      <c r="AT137" s="79"/>
      <c r="AU137" s="79"/>
      <c r="AV137" s="79"/>
      <c r="AW137" s="79"/>
      <c r="AX137" s="79"/>
      <c r="AY137" s="79"/>
      <c r="AZ137" s="79"/>
      <c r="BA137">
        <v>8</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284</v>
      </c>
      <c r="B138" s="64" t="s">
        <v>340</v>
      </c>
      <c r="C138" s="65" t="s">
        <v>3282</v>
      </c>
      <c r="D138" s="66">
        <v>10</v>
      </c>
      <c r="E138" s="67" t="s">
        <v>136</v>
      </c>
      <c r="F138" s="68">
        <v>12</v>
      </c>
      <c r="G138" s="65"/>
      <c r="H138" s="69"/>
      <c r="I138" s="70"/>
      <c r="J138" s="70"/>
      <c r="K138" s="34" t="s">
        <v>65</v>
      </c>
      <c r="L138" s="77">
        <v>138</v>
      </c>
      <c r="M138" s="77"/>
      <c r="N138" s="72"/>
      <c r="O138" s="79" t="s">
        <v>361</v>
      </c>
      <c r="P138" s="81">
        <v>43626.91064814815</v>
      </c>
      <c r="Q138" s="79" t="s">
        <v>416</v>
      </c>
      <c r="R138" s="83" t="s">
        <v>501</v>
      </c>
      <c r="S138" s="79" t="s">
        <v>543</v>
      </c>
      <c r="T138" s="79" t="s">
        <v>602</v>
      </c>
      <c r="U138" s="79"/>
      <c r="V138" s="83" t="s">
        <v>732</v>
      </c>
      <c r="W138" s="81">
        <v>43626.91064814815</v>
      </c>
      <c r="X138" s="83" t="s">
        <v>833</v>
      </c>
      <c r="Y138" s="79"/>
      <c r="Z138" s="79"/>
      <c r="AA138" s="85" t="s">
        <v>999</v>
      </c>
      <c r="AB138" s="85" t="s">
        <v>1086</v>
      </c>
      <c r="AC138" s="79" t="b">
        <v>0</v>
      </c>
      <c r="AD138" s="79">
        <v>0</v>
      </c>
      <c r="AE138" s="85" t="s">
        <v>1104</v>
      </c>
      <c r="AF138" s="79" t="b">
        <v>0</v>
      </c>
      <c r="AG138" s="79" t="s">
        <v>1105</v>
      </c>
      <c r="AH138" s="79"/>
      <c r="AI138" s="85" t="s">
        <v>1101</v>
      </c>
      <c r="AJ138" s="79" t="b">
        <v>0</v>
      </c>
      <c r="AK138" s="79">
        <v>0</v>
      </c>
      <c r="AL138" s="85" t="s">
        <v>1101</v>
      </c>
      <c r="AM138" s="79" t="s">
        <v>1116</v>
      </c>
      <c r="AN138" s="79" t="b">
        <v>0</v>
      </c>
      <c r="AO138" s="85" t="s">
        <v>1086</v>
      </c>
      <c r="AP138" s="79" t="s">
        <v>176</v>
      </c>
      <c r="AQ138" s="79">
        <v>0</v>
      </c>
      <c r="AR138" s="79">
        <v>0</v>
      </c>
      <c r="AS138" s="79"/>
      <c r="AT138" s="79"/>
      <c r="AU138" s="79"/>
      <c r="AV138" s="79"/>
      <c r="AW138" s="79"/>
      <c r="AX138" s="79"/>
      <c r="AY138" s="79"/>
      <c r="AZ138" s="79"/>
      <c r="BA138">
        <v>8</v>
      </c>
      <c r="BB138" s="78" t="str">
        <f>REPLACE(INDEX(GroupVertices[Group],MATCH(Edges[[#This Row],[Vertex 1]],GroupVertices[Vertex],0)),1,1,"")</f>
        <v>1</v>
      </c>
      <c r="BC138" s="78" t="str">
        <f>REPLACE(INDEX(GroupVertices[Group],MATCH(Edges[[#This Row],[Vertex 2]],GroupVertices[Vertex],0)),1,1,"")</f>
        <v>1</v>
      </c>
      <c r="BD138" s="48"/>
      <c r="BE138" s="49"/>
      <c r="BF138" s="48"/>
      <c r="BG138" s="49"/>
      <c r="BH138" s="48"/>
      <c r="BI138" s="49"/>
      <c r="BJ138" s="48"/>
      <c r="BK138" s="49"/>
      <c r="BL138" s="48"/>
    </row>
    <row r="139" spans="1:64" ht="15">
      <c r="A139" s="64" t="s">
        <v>284</v>
      </c>
      <c r="B139" s="64" t="s">
        <v>340</v>
      </c>
      <c r="C139" s="65" t="s">
        <v>3282</v>
      </c>
      <c r="D139" s="66">
        <v>10</v>
      </c>
      <c r="E139" s="67" t="s">
        <v>136</v>
      </c>
      <c r="F139" s="68">
        <v>12</v>
      </c>
      <c r="G139" s="65"/>
      <c r="H139" s="69"/>
      <c r="I139" s="70"/>
      <c r="J139" s="70"/>
      <c r="K139" s="34" t="s">
        <v>65</v>
      </c>
      <c r="L139" s="77">
        <v>139</v>
      </c>
      <c r="M139" s="77"/>
      <c r="N139" s="72"/>
      <c r="O139" s="79" t="s">
        <v>361</v>
      </c>
      <c r="P139" s="81">
        <v>43628.90943287037</v>
      </c>
      <c r="Q139" s="79" t="s">
        <v>416</v>
      </c>
      <c r="R139" s="83" t="s">
        <v>501</v>
      </c>
      <c r="S139" s="79" t="s">
        <v>543</v>
      </c>
      <c r="T139" s="79" t="s">
        <v>602</v>
      </c>
      <c r="U139" s="79"/>
      <c r="V139" s="83" t="s">
        <v>732</v>
      </c>
      <c r="W139" s="81">
        <v>43628.90943287037</v>
      </c>
      <c r="X139" s="83" t="s">
        <v>834</v>
      </c>
      <c r="Y139" s="79"/>
      <c r="Z139" s="79"/>
      <c r="AA139" s="85" t="s">
        <v>1000</v>
      </c>
      <c r="AB139" s="85" t="s">
        <v>1087</v>
      </c>
      <c r="AC139" s="79" t="b">
        <v>0</v>
      </c>
      <c r="AD139" s="79">
        <v>0</v>
      </c>
      <c r="AE139" s="85" t="s">
        <v>1104</v>
      </c>
      <c r="AF139" s="79" t="b">
        <v>0</v>
      </c>
      <c r="AG139" s="79" t="s">
        <v>1105</v>
      </c>
      <c r="AH139" s="79"/>
      <c r="AI139" s="85" t="s">
        <v>1101</v>
      </c>
      <c r="AJ139" s="79" t="b">
        <v>0</v>
      </c>
      <c r="AK139" s="79">
        <v>0</v>
      </c>
      <c r="AL139" s="85" t="s">
        <v>1101</v>
      </c>
      <c r="AM139" s="79" t="s">
        <v>1116</v>
      </c>
      <c r="AN139" s="79" t="b">
        <v>0</v>
      </c>
      <c r="AO139" s="85" t="s">
        <v>1087</v>
      </c>
      <c r="AP139" s="79" t="s">
        <v>176</v>
      </c>
      <c r="AQ139" s="79">
        <v>0</v>
      </c>
      <c r="AR139" s="79">
        <v>0</v>
      </c>
      <c r="AS139" s="79"/>
      <c r="AT139" s="79"/>
      <c r="AU139" s="79"/>
      <c r="AV139" s="79"/>
      <c r="AW139" s="79"/>
      <c r="AX139" s="79"/>
      <c r="AY139" s="79"/>
      <c r="AZ139" s="79"/>
      <c r="BA139">
        <v>8</v>
      </c>
      <c r="BB139" s="78" t="str">
        <f>REPLACE(INDEX(GroupVertices[Group],MATCH(Edges[[#This Row],[Vertex 1]],GroupVertices[Vertex],0)),1,1,"")</f>
        <v>1</v>
      </c>
      <c r="BC139" s="78" t="str">
        <f>REPLACE(INDEX(GroupVertices[Group],MATCH(Edges[[#This Row],[Vertex 2]],GroupVertices[Vertex],0)),1,1,"")</f>
        <v>1</v>
      </c>
      <c r="BD139" s="48"/>
      <c r="BE139" s="49"/>
      <c r="BF139" s="48"/>
      <c r="BG139" s="49"/>
      <c r="BH139" s="48"/>
      <c r="BI139" s="49"/>
      <c r="BJ139" s="48"/>
      <c r="BK139" s="49"/>
      <c r="BL139" s="48"/>
    </row>
    <row r="140" spans="1:64" ht="15">
      <c r="A140" s="64" t="s">
        <v>284</v>
      </c>
      <c r="B140" s="64" t="s">
        <v>340</v>
      </c>
      <c r="C140" s="65" t="s">
        <v>3282</v>
      </c>
      <c r="D140" s="66">
        <v>10</v>
      </c>
      <c r="E140" s="67" t="s">
        <v>136</v>
      </c>
      <c r="F140" s="68">
        <v>12</v>
      </c>
      <c r="G140" s="65"/>
      <c r="H140" s="69"/>
      <c r="I140" s="70"/>
      <c r="J140" s="70"/>
      <c r="K140" s="34" t="s">
        <v>65</v>
      </c>
      <c r="L140" s="77">
        <v>140</v>
      </c>
      <c r="M140" s="77"/>
      <c r="N140" s="72"/>
      <c r="O140" s="79" t="s">
        <v>361</v>
      </c>
      <c r="P140" s="81">
        <v>43631.99774305556</v>
      </c>
      <c r="Q140" s="79" t="s">
        <v>417</v>
      </c>
      <c r="R140" s="83" t="s">
        <v>501</v>
      </c>
      <c r="S140" s="79" t="s">
        <v>543</v>
      </c>
      <c r="T140" s="79" t="s">
        <v>602</v>
      </c>
      <c r="U140" s="79"/>
      <c r="V140" s="83" t="s">
        <v>732</v>
      </c>
      <c r="W140" s="81">
        <v>43631.99774305556</v>
      </c>
      <c r="X140" s="83" t="s">
        <v>835</v>
      </c>
      <c r="Y140" s="79"/>
      <c r="Z140" s="79"/>
      <c r="AA140" s="85" t="s">
        <v>1001</v>
      </c>
      <c r="AB140" s="85" t="s">
        <v>1088</v>
      </c>
      <c r="AC140" s="79" t="b">
        <v>0</v>
      </c>
      <c r="AD140" s="79">
        <v>0</v>
      </c>
      <c r="AE140" s="85" t="s">
        <v>1104</v>
      </c>
      <c r="AF140" s="79" t="b">
        <v>0</v>
      </c>
      <c r="AG140" s="79" t="s">
        <v>1105</v>
      </c>
      <c r="AH140" s="79"/>
      <c r="AI140" s="85" t="s">
        <v>1101</v>
      </c>
      <c r="AJ140" s="79" t="b">
        <v>0</v>
      </c>
      <c r="AK140" s="79">
        <v>0</v>
      </c>
      <c r="AL140" s="85" t="s">
        <v>1101</v>
      </c>
      <c r="AM140" s="79" t="s">
        <v>1116</v>
      </c>
      <c r="AN140" s="79" t="b">
        <v>0</v>
      </c>
      <c r="AO140" s="85" t="s">
        <v>1088</v>
      </c>
      <c r="AP140" s="79" t="s">
        <v>176</v>
      </c>
      <c r="AQ140" s="79">
        <v>0</v>
      </c>
      <c r="AR140" s="79">
        <v>0</v>
      </c>
      <c r="AS140" s="79"/>
      <c r="AT140" s="79"/>
      <c r="AU140" s="79"/>
      <c r="AV140" s="79"/>
      <c r="AW140" s="79"/>
      <c r="AX140" s="79"/>
      <c r="AY140" s="79"/>
      <c r="AZ140" s="79"/>
      <c r="BA140">
        <v>8</v>
      </c>
      <c r="BB140" s="78" t="str">
        <f>REPLACE(INDEX(GroupVertices[Group],MATCH(Edges[[#This Row],[Vertex 1]],GroupVertices[Vertex],0)),1,1,"")</f>
        <v>1</v>
      </c>
      <c r="BC140" s="78" t="str">
        <f>REPLACE(INDEX(GroupVertices[Group],MATCH(Edges[[#This Row],[Vertex 2]],GroupVertices[Vertex],0)),1,1,"")</f>
        <v>1</v>
      </c>
      <c r="BD140" s="48"/>
      <c r="BE140" s="49"/>
      <c r="BF140" s="48"/>
      <c r="BG140" s="49"/>
      <c r="BH140" s="48"/>
      <c r="BI140" s="49"/>
      <c r="BJ140" s="48"/>
      <c r="BK140" s="49"/>
      <c r="BL140" s="48"/>
    </row>
    <row r="141" spans="1:64" ht="15">
      <c r="A141" s="64" t="s">
        <v>284</v>
      </c>
      <c r="B141" s="64" t="s">
        <v>340</v>
      </c>
      <c r="C141" s="65" t="s">
        <v>3282</v>
      </c>
      <c r="D141" s="66">
        <v>10</v>
      </c>
      <c r="E141" s="67" t="s">
        <v>136</v>
      </c>
      <c r="F141" s="68">
        <v>12</v>
      </c>
      <c r="G141" s="65"/>
      <c r="H141" s="69"/>
      <c r="I141" s="70"/>
      <c r="J141" s="70"/>
      <c r="K141" s="34" t="s">
        <v>65</v>
      </c>
      <c r="L141" s="77">
        <v>141</v>
      </c>
      <c r="M141" s="77"/>
      <c r="N141" s="72"/>
      <c r="O141" s="79" t="s">
        <v>361</v>
      </c>
      <c r="P141" s="81">
        <v>43632.82241898148</v>
      </c>
      <c r="Q141" s="79" t="s">
        <v>418</v>
      </c>
      <c r="R141" s="83" t="s">
        <v>502</v>
      </c>
      <c r="S141" s="79" t="s">
        <v>544</v>
      </c>
      <c r="T141" s="79" t="s">
        <v>602</v>
      </c>
      <c r="U141" s="79"/>
      <c r="V141" s="83" t="s">
        <v>732</v>
      </c>
      <c r="W141" s="81">
        <v>43632.82241898148</v>
      </c>
      <c r="X141" s="83" t="s">
        <v>836</v>
      </c>
      <c r="Y141" s="79"/>
      <c r="Z141" s="79"/>
      <c r="AA141" s="85" t="s">
        <v>1002</v>
      </c>
      <c r="AB141" s="85" t="s">
        <v>1089</v>
      </c>
      <c r="AC141" s="79" t="b">
        <v>0</v>
      </c>
      <c r="AD141" s="79">
        <v>0</v>
      </c>
      <c r="AE141" s="85" t="s">
        <v>1104</v>
      </c>
      <c r="AF141" s="79" t="b">
        <v>0</v>
      </c>
      <c r="AG141" s="79" t="s">
        <v>1105</v>
      </c>
      <c r="AH141" s="79"/>
      <c r="AI141" s="85" t="s">
        <v>1101</v>
      </c>
      <c r="AJ141" s="79" t="b">
        <v>0</v>
      </c>
      <c r="AK141" s="79">
        <v>0</v>
      </c>
      <c r="AL141" s="85" t="s">
        <v>1101</v>
      </c>
      <c r="AM141" s="79" t="s">
        <v>1116</v>
      </c>
      <c r="AN141" s="79" t="b">
        <v>0</v>
      </c>
      <c r="AO141" s="85" t="s">
        <v>1089</v>
      </c>
      <c r="AP141" s="79" t="s">
        <v>176</v>
      </c>
      <c r="AQ141" s="79">
        <v>0</v>
      </c>
      <c r="AR141" s="79">
        <v>0</v>
      </c>
      <c r="AS141" s="79"/>
      <c r="AT141" s="79"/>
      <c r="AU141" s="79"/>
      <c r="AV141" s="79"/>
      <c r="AW141" s="79"/>
      <c r="AX141" s="79"/>
      <c r="AY141" s="79"/>
      <c r="AZ141" s="79"/>
      <c r="BA141">
        <v>8</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4" t="s">
        <v>284</v>
      </c>
      <c r="B142" s="64" t="s">
        <v>340</v>
      </c>
      <c r="C142" s="65" t="s">
        <v>3282</v>
      </c>
      <c r="D142" s="66">
        <v>10</v>
      </c>
      <c r="E142" s="67" t="s">
        <v>136</v>
      </c>
      <c r="F142" s="68">
        <v>12</v>
      </c>
      <c r="G142" s="65"/>
      <c r="H142" s="69"/>
      <c r="I142" s="70"/>
      <c r="J142" s="70"/>
      <c r="K142" s="34" t="s">
        <v>65</v>
      </c>
      <c r="L142" s="77">
        <v>142</v>
      </c>
      <c r="M142" s="77"/>
      <c r="N142" s="72"/>
      <c r="O142" s="79" t="s">
        <v>361</v>
      </c>
      <c r="P142" s="81">
        <v>43633.92738425926</v>
      </c>
      <c r="Q142" s="79" t="s">
        <v>419</v>
      </c>
      <c r="R142" s="83" t="s">
        <v>502</v>
      </c>
      <c r="S142" s="79" t="s">
        <v>544</v>
      </c>
      <c r="T142" s="79" t="s">
        <v>602</v>
      </c>
      <c r="U142" s="79"/>
      <c r="V142" s="83" t="s">
        <v>732</v>
      </c>
      <c r="W142" s="81">
        <v>43633.92738425926</v>
      </c>
      <c r="X142" s="83" t="s">
        <v>837</v>
      </c>
      <c r="Y142" s="79"/>
      <c r="Z142" s="79"/>
      <c r="AA142" s="85" t="s">
        <v>1003</v>
      </c>
      <c r="AB142" s="85" t="s">
        <v>1090</v>
      </c>
      <c r="AC142" s="79" t="b">
        <v>0</v>
      </c>
      <c r="AD142" s="79">
        <v>0</v>
      </c>
      <c r="AE142" s="85" t="s">
        <v>1104</v>
      </c>
      <c r="AF142" s="79" t="b">
        <v>0</v>
      </c>
      <c r="AG142" s="79" t="s">
        <v>1105</v>
      </c>
      <c r="AH142" s="79"/>
      <c r="AI142" s="85" t="s">
        <v>1101</v>
      </c>
      <c r="AJ142" s="79" t="b">
        <v>0</v>
      </c>
      <c r="AK142" s="79">
        <v>0</v>
      </c>
      <c r="AL142" s="85" t="s">
        <v>1101</v>
      </c>
      <c r="AM142" s="79" t="s">
        <v>1116</v>
      </c>
      <c r="AN142" s="79" t="b">
        <v>0</v>
      </c>
      <c r="AO142" s="85" t="s">
        <v>1090</v>
      </c>
      <c r="AP142" s="79" t="s">
        <v>176</v>
      </c>
      <c r="AQ142" s="79">
        <v>0</v>
      </c>
      <c r="AR142" s="79">
        <v>0</v>
      </c>
      <c r="AS142" s="79"/>
      <c r="AT142" s="79"/>
      <c r="AU142" s="79"/>
      <c r="AV142" s="79"/>
      <c r="AW142" s="79"/>
      <c r="AX142" s="79"/>
      <c r="AY142" s="79"/>
      <c r="AZ142" s="79"/>
      <c r="BA142">
        <v>8</v>
      </c>
      <c r="BB142" s="78" t="str">
        <f>REPLACE(INDEX(GroupVertices[Group],MATCH(Edges[[#This Row],[Vertex 1]],GroupVertices[Vertex],0)),1,1,"")</f>
        <v>1</v>
      </c>
      <c r="BC142" s="78" t="str">
        <f>REPLACE(INDEX(GroupVertices[Group],MATCH(Edges[[#This Row],[Vertex 2]],GroupVertices[Vertex],0)),1,1,"")</f>
        <v>1</v>
      </c>
      <c r="BD142" s="48"/>
      <c r="BE142" s="49"/>
      <c r="BF142" s="48"/>
      <c r="BG142" s="49"/>
      <c r="BH142" s="48"/>
      <c r="BI142" s="49"/>
      <c r="BJ142" s="48"/>
      <c r="BK142" s="49"/>
      <c r="BL142" s="48"/>
    </row>
    <row r="143" spans="1:64" ht="15">
      <c r="A143" s="64" t="s">
        <v>284</v>
      </c>
      <c r="B143" s="64" t="s">
        <v>340</v>
      </c>
      <c r="C143" s="65" t="s">
        <v>3282</v>
      </c>
      <c r="D143" s="66">
        <v>10</v>
      </c>
      <c r="E143" s="67" t="s">
        <v>136</v>
      </c>
      <c r="F143" s="68">
        <v>12</v>
      </c>
      <c r="G143" s="65"/>
      <c r="H143" s="69"/>
      <c r="I143" s="70"/>
      <c r="J143" s="70"/>
      <c r="K143" s="34" t="s">
        <v>65</v>
      </c>
      <c r="L143" s="77">
        <v>143</v>
      </c>
      <c r="M143" s="77"/>
      <c r="N143" s="72"/>
      <c r="O143" s="79" t="s">
        <v>361</v>
      </c>
      <c r="P143" s="81">
        <v>43634.914664351854</v>
      </c>
      <c r="Q143" s="79" t="s">
        <v>418</v>
      </c>
      <c r="R143" s="83" t="s">
        <v>502</v>
      </c>
      <c r="S143" s="79" t="s">
        <v>544</v>
      </c>
      <c r="T143" s="79" t="s">
        <v>602</v>
      </c>
      <c r="U143" s="79"/>
      <c r="V143" s="83" t="s">
        <v>732</v>
      </c>
      <c r="W143" s="81">
        <v>43634.914664351854</v>
      </c>
      <c r="X143" s="83" t="s">
        <v>838</v>
      </c>
      <c r="Y143" s="79"/>
      <c r="Z143" s="79"/>
      <c r="AA143" s="85" t="s">
        <v>1004</v>
      </c>
      <c r="AB143" s="85" t="s">
        <v>1091</v>
      </c>
      <c r="AC143" s="79" t="b">
        <v>0</v>
      </c>
      <c r="AD143" s="79">
        <v>0</v>
      </c>
      <c r="AE143" s="85" t="s">
        <v>1104</v>
      </c>
      <c r="AF143" s="79" t="b">
        <v>0</v>
      </c>
      <c r="AG143" s="79" t="s">
        <v>1105</v>
      </c>
      <c r="AH143" s="79"/>
      <c r="AI143" s="85" t="s">
        <v>1101</v>
      </c>
      <c r="AJ143" s="79" t="b">
        <v>0</v>
      </c>
      <c r="AK143" s="79">
        <v>0</v>
      </c>
      <c r="AL143" s="85" t="s">
        <v>1101</v>
      </c>
      <c r="AM143" s="79" t="s">
        <v>1116</v>
      </c>
      <c r="AN143" s="79" t="b">
        <v>0</v>
      </c>
      <c r="AO143" s="85" t="s">
        <v>1091</v>
      </c>
      <c r="AP143" s="79" t="s">
        <v>176</v>
      </c>
      <c r="AQ143" s="79">
        <v>0</v>
      </c>
      <c r="AR143" s="79">
        <v>0</v>
      </c>
      <c r="AS143" s="79"/>
      <c r="AT143" s="79"/>
      <c r="AU143" s="79"/>
      <c r="AV143" s="79"/>
      <c r="AW143" s="79"/>
      <c r="AX143" s="79"/>
      <c r="AY143" s="79"/>
      <c r="AZ143" s="79"/>
      <c r="BA143">
        <v>8</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284</v>
      </c>
      <c r="B144" s="64" t="s">
        <v>340</v>
      </c>
      <c r="C144" s="65" t="s">
        <v>3282</v>
      </c>
      <c r="D144" s="66">
        <v>10</v>
      </c>
      <c r="E144" s="67" t="s">
        <v>136</v>
      </c>
      <c r="F144" s="68">
        <v>12</v>
      </c>
      <c r="G144" s="65"/>
      <c r="H144" s="69"/>
      <c r="I144" s="70"/>
      <c r="J144" s="70"/>
      <c r="K144" s="34" t="s">
        <v>65</v>
      </c>
      <c r="L144" s="77">
        <v>144</v>
      </c>
      <c r="M144" s="77"/>
      <c r="N144" s="72"/>
      <c r="O144" s="79" t="s">
        <v>361</v>
      </c>
      <c r="P144" s="81">
        <v>43636.92774305555</v>
      </c>
      <c r="Q144" s="79" t="s">
        <v>420</v>
      </c>
      <c r="R144" s="83" t="s">
        <v>502</v>
      </c>
      <c r="S144" s="79" t="s">
        <v>544</v>
      </c>
      <c r="T144" s="79" t="s">
        <v>602</v>
      </c>
      <c r="U144" s="79"/>
      <c r="V144" s="83" t="s">
        <v>732</v>
      </c>
      <c r="W144" s="81">
        <v>43636.92774305555</v>
      </c>
      <c r="X144" s="83" t="s">
        <v>839</v>
      </c>
      <c r="Y144" s="79"/>
      <c r="Z144" s="79"/>
      <c r="AA144" s="85" t="s">
        <v>1005</v>
      </c>
      <c r="AB144" s="85" t="s">
        <v>1092</v>
      </c>
      <c r="AC144" s="79" t="b">
        <v>0</v>
      </c>
      <c r="AD144" s="79">
        <v>0</v>
      </c>
      <c r="AE144" s="85" t="s">
        <v>1104</v>
      </c>
      <c r="AF144" s="79" t="b">
        <v>0</v>
      </c>
      <c r="AG144" s="79" t="s">
        <v>1105</v>
      </c>
      <c r="AH144" s="79"/>
      <c r="AI144" s="85" t="s">
        <v>1101</v>
      </c>
      <c r="AJ144" s="79" t="b">
        <v>0</v>
      </c>
      <c r="AK144" s="79">
        <v>0</v>
      </c>
      <c r="AL144" s="85" t="s">
        <v>1101</v>
      </c>
      <c r="AM144" s="79" t="s">
        <v>1116</v>
      </c>
      <c r="AN144" s="79" t="b">
        <v>0</v>
      </c>
      <c r="AO144" s="85" t="s">
        <v>1092</v>
      </c>
      <c r="AP144" s="79" t="s">
        <v>176</v>
      </c>
      <c r="AQ144" s="79">
        <v>0</v>
      </c>
      <c r="AR144" s="79">
        <v>0</v>
      </c>
      <c r="AS144" s="79"/>
      <c r="AT144" s="79"/>
      <c r="AU144" s="79"/>
      <c r="AV144" s="79"/>
      <c r="AW144" s="79"/>
      <c r="AX144" s="79"/>
      <c r="AY144" s="79"/>
      <c r="AZ144" s="79"/>
      <c r="BA144">
        <v>8</v>
      </c>
      <c r="BB144" s="78" t="str">
        <f>REPLACE(INDEX(GroupVertices[Group],MATCH(Edges[[#This Row],[Vertex 1]],GroupVertices[Vertex],0)),1,1,"")</f>
        <v>1</v>
      </c>
      <c r="BC144" s="78" t="str">
        <f>REPLACE(INDEX(GroupVertices[Group],MATCH(Edges[[#This Row],[Vertex 2]],GroupVertices[Vertex],0)),1,1,"")</f>
        <v>1</v>
      </c>
      <c r="BD144" s="48"/>
      <c r="BE144" s="49"/>
      <c r="BF144" s="48"/>
      <c r="BG144" s="49"/>
      <c r="BH144" s="48"/>
      <c r="BI144" s="49"/>
      <c r="BJ144" s="48"/>
      <c r="BK144" s="49"/>
      <c r="BL144" s="48"/>
    </row>
    <row r="145" spans="1:64" ht="15">
      <c r="A145" s="64" t="s">
        <v>284</v>
      </c>
      <c r="B145" s="64" t="s">
        <v>341</v>
      </c>
      <c r="C145" s="65" t="s">
        <v>3282</v>
      </c>
      <c r="D145" s="66">
        <v>10</v>
      </c>
      <c r="E145" s="67" t="s">
        <v>136</v>
      </c>
      <c r="F145" s="68">
        <v>12</v>
      </c>
      <c r="G145" s="65"/>
      <c r="H145" s="69"/>
      <c r="I145" s="70"/>
      <c r="J145" s="70"/>
      <c r="K145" s="34" t="s">
        <v>65</v>
      </c>
      <c r="L145" s="77">
        <v>145</v>
      </c>
      <c r="M145" s="77"/>
      <c r="N145" s="72"/>
      <c r="O145" s="79" t="s">
        <v>361</v>
      </c>
      <c r="P145" s="81">
        <v>43626.019467592596</v>
      </c>
      <c r="Q145" s="79" t="s">
        <v>416</v>
      </c>
      <c r="R145" s="83" t="s">
        <v>501</v>
      </c>
      <c r="S145" s="79" t="s">
        <v>543</v>
      </c>
      <c r="T145" s="79" t="s">
        <v>602</v>
      </c>
      <c r="U145" s="79"/>
      <c r="V145" s="83" t="s">
        <v>732</v>
      </c>
      <c r="W145" s="81">
        <v>43626.019467592596</v>
      </c>
      <c r="X145" s="83" t="s">
        <v>832</v>
      </c>
      <c r="Y145" s="79"/>
      <c r="Z145" s="79"/>
      <c r="AA145" s="85" t="s">
        <v>998</v>
      </c>
      <c r="AB145" s="85" t="s">
        <v>1085</v>
      </c>
      <c r="AC145" s="79" t="b">
        <v>0</v>
      </c>
      <c r="AD145" s="79">
        <v>0</v>
      </c>
      <c r="AE145" s="85" t="s">
        <v>1104</v>
      </c>
      <c r="AF145" s="79" t="b">
        <v>0</v>
      </c>
      <c r="AG145" s="79" t="s">
        <v>1105</v>
      </c>
      <c r="AH145" s="79"/>
      <c r="AI145" s="85" t="s">
        <v>1101</v>
      </c>
      <c r="AJ145" s="79" t="b">
        <v>0</v>
      </c>
      <c r="AK145" s="79">
        <v>0</v>
      </c>
      <c r="AL145" s="85" t="s">
        <v>1101</v>
      </c>
      <c r="AM145" s="79" t="s">
        <v>1116</v>
      </c>
      <c r="AN145" s="79" t="b">
        <v>0</v>
      </c>
      <c r="AO145" s="85" t="s">
        <v>1085</v>
      </c>
      <c r="AP145" s="79" t="s">
        <v>176</v>
      </c>
      <c r="AQ145" s="79">
        <v>0</v>
      </c>
      <c r="AR145" s="79">
        <v>0</v>
      </c>
      <c r="AS145" s="79"/>
      <c r="AT145" s="79"/>
      <c r="AU145" s="79"/>
      <c r="AV145" s="79"/>
      <c r="AW145" s="79"/>
      <c r="AX145" s="79"/>
      <c r="AY145" s="79"/>
      <c r="AZ145" s="79"/>
      <c r="BA145">
        <v>8</v>
      </c>
      <c r="BB145" s="78" t="str">
        <f>REPLACE(INDEX(GroupVertices[Group],MATCH(Edges[[#This Row],[Vertex 1]],GroupVertices[Vertex],0)),1,1,"")</f>
        <v>1</v>
      </c>
      <c r="BC145" s="78" t="str">
        <f>REPLACE(INDEX(GroupVertices[Group],MATCH(Edges[[#This Row],[Vertex 2]],GroupVertices[Vertex],0)),1,1,"")</f>
        <v>1</v>
      </c>
      <c r="BD145" s="48"/>
      <c r="BE145" s="49"/>
      <c r="BF145" s="48"/>
      <c r="BG145" s="49"/>
      <c r="BH145" s="48"/>
      <c r="BI145" s="49"/>
      <c r="BJ145" s="48"/>
      <c r="BK145" s="49"/>
      <c r="BL145" s="48"/>
    </row>
    <row r="146" spans="1:64" ht="15">
      <c r="A146" s="64" t="s">
        <v>284</v>
      </c>
      <c r="B146" s="64" t="s">
        <v>341</v>
      </c>
      <c r="C146" s="65" t="s">
        <v>3282</v>
      </c>
      <c r="D146" s="66">
        <v>10</v>
      </c>
      <c r="E146" s="67" t="s">
        <v>136</v>
      </c>
      <c r="F146" s="68">
        <v>12</v>
      </c>
      <c r="G146" s="65"/>
      <c r="H146" s="69"/>
      <c r="I146" s="70"/>
      <c r="J146" s="70"/>
      <c r="K146" s="34" t="s">
        <v>65</v>
      </c>
      <c r="L146" s="77">
        <v>146</v>
      </c>
      <c r="M146" s="77"/>
      <c r="N146" s="72"/>
      <c r="O146" s="79" t="s">
        <v>361</v>
      </c>
      <c r="P146" s="81">
        <v>43626.91064814815</v>
      </c>
      <c r="Q146" s="79" t="s">
        <v>416</v>
      </c>
      <c r="R146" s="83" t="s">
        <v>501</v>
      </c>
      <c r="S146" s="79" t="s">
        <v>543</v>
      </c>
      <c r="T146" s="79" t="s">
        <v>602</v>
      </c>
      <c r="U146" s="79"/>
      <c r="V146" s="83" t="s">
        <v>732</v>
      </c>
      <c r="W146" s="81">
        <v>43626.91064814815</v>
      </c>
      <c r="X146" s="83" t="s">
        <v>833</v>
      </c>
      <c r="Y146" s="79"/>
      <c r="Z146" s="79"/>
      <c r="AA146" s="85" t="s">
        <v>999</v>
      </c>
      <c r="AB146" s="85" t="s">
        <v>1086</v>
      </c>
      <c r="AC146" s="79" t="b">
        <v>0</v>
      </c>
      <c r="AD146" s="79">
        <v>0</v>
      </c>
      <c r="AE146" s="85" t="s">
        <v>1104</v>
      </c>
      <c r="AF146" s="79" t="b">
        <v>0</v>
      </c>
      <c r="AG146" s="79" t="s">
        <v>1105</v>
      </c>
      <c r="AH146" s="79"/>
      <c r="AI146" s="85" t="s">
        <v>1101</v>
      </c>
      <c r="AJ146" s="79" t="b">
        <v>0</v>
      </c>
      <c r="AK146" s="79">
        <v>0</v>
      </c>
      <c r="AL146" s="85" t="s">
        <v>1101</v>
      </c>
      <c r="AM146" s="79" t="s">
        <v>1116</v>
      </c>
      <c r="AN146" s="79" t="b">
        <v>0</v>
      </c>
      <c r="AO146" s="85" t="s">
        <v>1086</v>
      </c>
      <c r="AP146" s="79" t="s">
        <v>176</v>
      </c>
      <c r="AQ146" s="79">
        <v>0</v>
      </c>
      <c r="AR146" s="79">
        <v>0</v>
      </c>
      <c r="AS146" s="79"/>
      <c r="AT146" s="79"/>
      <c r="AU146" s="79"/>
      <c r="AV146" s="79"/>
      <c r="AW146" s="79"/>
      <c r="AX146" s="79"/>
      <c r="AY146" s="79"/>
      <c r="AZ146" s="79"/>
      <c r="BA146">
        <v>8</v>
      </c>
      <c r="BB146" s="78" t="str">
        <f>REPLACE(INDEX(GroupVertices[Group],MATCH(Edges[[#This Row],[Vertex 1]],GroupVertices[Vertex],0)),1,1,"")</f>
        <v>1</v>
      </c>
      <c r="BC146" s="78" t="str">
        <f>REPLACE(INDEX(GroupVertices[Group],MATCH(Edges[[#This Row],[Vertex 2]],GroupVertices[Vertex],0)),1,1,"")</f>
        <v>1</v>
      </c>
      <c r="BD146" s="48"/>
      <c r="BE146" s="49"/>
      <c r="BF146" s="48"/>
      <c r="BG146" s="49"/>
      <c r="BH146" s="48"/>
      <c r="BI146" s="49"/>
      <c r="BJ146" s="48"/>
      <c r="BK146" s="49"/>
      <c r="BL146" s="48"/>
    </row>
    <row r="147" spans="1:64" ht="15">
      <c r="A147" s="64" t="s">
        <v>284</v>
      </c>
      <c r="B147" s="64" t="s">
        <v>341</v>
      </c>
      <c r="C147" s="65" t="s">
        <v>3282</v>
      </c>
      <c r="D147" s="66">
        <v>10</v>
      </c>
      <c r="E147" s="67" t="s">
        <v>136</v>
      </c>
      <c r="F147" s="68">
        <v>12</v>
      </c>
      <c r="G147" s="65"/>
      <c r="H147" s="69"/>
      <c r="I147" s="70"/>
      <c r="J147" s="70"/>
      <c r="K147" s="34" t="s">
        <v>65</v>
      </c>
      <c r="L147" s="77">
        <v>147</v>
      </c>
      <c r="M147" s="77"/>
      <c r="N147" s="72"/>
      <c r="O147" s="79" t="s">
        <v>361</v>
      </c>
      <c r="P147" s="81">
        <v>43628.90943287037</v>
      </c>
      <c r="Q147" s="79" t="s">
        <v>416</v>
      </c>
      <c r="R147" s="83" t="s">
        <v>501</v>
      </c>
      <c r="S147" s="79" t="s">
        <v>543</v>
      </c>
      <c r="T147" s="79" t="s">
        <v>602</v>
      </c>
      <c r="U147" s="79"/>
      <c r="V147" s="83" t="s">
        <v>732</v>
      </c>
      <c r="W147" s="81">
        <v>43628.90943287037</v>
      </c>
      <c r="X147" s="83" t="s">
        <v>834</v>
      </c>
      <c r="Y147" s="79"/>
      <c r="Z147" s="79"/>
      <c r="AA147" s="85" t="s">
        <v>1000</v>
      </c>
      <c r="AB147" s="85" t="s">
        <v>1087</v>
      </c>
      <c r="AC147" s="79" t="b">
        <v>0</v>
      </c>
      <c r="AD147" s="79">
        <v>0</v>
      </c>
      <c r="AE147" s="85" t="s">
        <v>1104</v>
      </c>
      <c r="AF147" s="79" t="b">
        <v>0</v>
      </c>
      <c r="AG147" s="79" t="s">
        <v>1105</v>
      </c>
      <c r="AH147" s="79"/>
      <c r="AI147" s="85" t="s">
        <v>1101</v>
      </c>
      <c r="AJ147" s="79" t="b">
        <v>0</v>
      </c>
      <c r="AK147" s="79">
        <v>0</v>
      </c>
      <c r="AL147" s="85" t="s">
        <v>1101</v>
      </c>
      <c r="AM147" s="79" t="s">
        <v>1116</v>
      </c>
      <c r="AN147" s="79" t="b">
        <v>0</v>
      </c>
      <c r="AO147" s="85" t="s">
        <v>1087</v>
      </c>
      <c r="AP147" s="79" t="s">
        <v>176</v>
      </c>
      <c r="AQ147" s="79">
        <v>0</v>
      </c>
      <c r="AR147" s="79">
        <v>0</v>
      </c>
      <c r="AS147" s="79"/>
      <c r="AT147" s="79"/>
      <c r="AU147" s="79"/>
      <c r="AV147" s="79"/>
      <c r="AW147" s="79"/>
      <c r="AX147" s="79"/>
      <c r="AY147" s="79"/>
      <c r="AZ147" s="79"/>
      <c r="BA147">
        <v>8</v>
      </c>
      <c r="BB147" s="78" t="str">
        <f>REPLACE(INDEX(GroupVertices[Group],MATCH(Edges[[#This Row],[Vertex 1]],GroupVertices[Vertex],0)),1,1,"")</f>
        <v>1</v>
      </c>
      <c r="BC147" s="78" t="str">
        <f>REPLACE(INDEX(GroupVertices[Group],MATCH(Edges[[#This Row],[Vertex 2]],GroupVertices[Vertex],0)),1,1,"")</f>
        <v>1</v>
      </c>
      <c r="BD147" s="48"/>
      <c r="BE147" s="49"/>
      <c r="BF147" s="48"/>
      <c r="BG147" s="49"/>
      <c r="BH147" s="48"/>
      <c r="BI147" s="49"/>
      <c r="BJ147" s="48"/>
      <c r="BK147" s="49"/>
      <c r="BL147" s="48"/>
    </row>
    <row r="148" spans="1:64" ht="15">
      <c r="A148" s="64" t="s">
        <v>284</v>
      </c>
      <c r="B148" s="64" t="s">
        <v>341</v>
      </c>
      <c r="C148" s="65" t="s">
        <v>3282</v>
      </c>
      <c r="D148" s="66">
        <v>10</v>
      </c>
      <c r="E148" s="67" t="s">
        <v>136</v>
      </c>
      <c r="F148" s="68">
        <v>12</v>
      </c>
      <c r="G148" s="65"/>
      <c r="H148" s="69"/>
      <c r="I148" s="70"/>
      <c r="J148" s="70"/>
      <c r="K148" s="34" t="s">
        <v>65</v>
      </c>
      <c r="L148" s="77">
        <v>148</v>
      </c>
      <c r="M148" s="77"/>
      <c r="N148" s="72"/>
      <c r="O148" s="79" t="s">
        <v>361</v>
      </c>
      <c r="P148" s="81">
        <v>43631.99774305556</v>
      </c>
      <c r="Q148" s="79" t="s">
        <v>417</v>
      </c>
      <c r="R148" s="83" t="s">
        <v>501</v>
      </c>
      <c r="S148" s="79" t="s">
        <v>543</v>
      </c>
      <c r="T148" s="79" t="s">
        <v>602</v>
      </c>
      <c r="U148" s="79"/>
      <c r="V148" s="83" t="s">
        <v>732</v>
      </c>
      <c r="W148" s="81">
        <v>43631.99774305556</v>
      </c>
      <c r="X148" s="83" t="s">
        <v>835</v>
      </c>
      <c r="Y148" s="79"/>
      <c r="Z148" s="79"/>
      <c r="AA148" s="85" t="s">
        <v>1001</v>
      </c>
      <c r="AB148" s="85" t="s">
        <v>1088</v>
      </c>
      <c r="AC148" s="79" t="b">
        <v>0</v>
      </c>
      <c r="AD148" s="79">
        <v>0</v>
      </c>
      <c r="AE148" s="85" t="s">
        <v>1104</v>
      </c>
      <c r="AF148" s="79" t="b">
        <v>0</v>
      </c>
      <c r="AG148" s="79" t="s">
        <v>1105</v>
      </c>
      <c r="AH148" s="79"/>
      <c r="AI148" s="85" t="s">
        <v>1101</v>
      </c>
      <c r="AJ148" s="79" t="b">
        <v>0</v>
      </c>
      <c r="AK148" s="79">
        <v>0</v>
      </c>
      <c r="AL148" s="85" t="s">
        <v>1101</v>
      </c>
      <c r="AM148" s="79" t="s">
        <v>1116</v>
      </c>
      <c r="AN148" s="79" t="b">
        <v>0</v>
      </c>
      <c r="AO148" s="85" t="s">
        <v>1088</v>
      </c>
      <c r="AP148" s="79" t="s">
        <v>176</v>
      </c>
      <c r="AQ148" s="79">
        <v>0</v>
      </c>
      <c r="AR148" s="79">
        <v>0</v>
      </c>
      <c r="AS148" s="79"/>
      <c r="AT148" s="79"/>
      <c r="AU148" s="79"/>
      <c r="AV148" s="79"/>
      <c r="AW148" s="79"/>
      <c r="AX148" s="79"/>
      <c r="AY148" s="79"/>
      <c r="AZ148" s="79"/>
      <c r="BA148">
        <v>8</v>
      </c>
      <c r="BB148" s="78" t="str">
        <f>REPLACE(INDEX(GroupVertices[Group],MATCH(Edges[[#This Row],[Vertex 1]],GroupVertices[Vertex],0)),1,1,"")</f>
        <v>1</v>
      </c>
      <c r="BC148" s="78" t="str">
        <f>REPLACE(INDEX(GroupVertices[Group],MATCH(Edges[[#This Row],[Vertex 2]],GroupVertices[Vertex],0)),1,1,"")</f>
        <v>1</v>
      </c>
      <c r="BD148" s="48"/>
      <c r="BE148" s="49"/>
      <c r="BF148" s="48"/>
      <c r="BG148" s="49"/>
      <c r="BH148" s="48"/>
      <c r="BI148" s="49"/>
      <c r="BJ148" s="48"/>
      <c r="BK148" s="49"/>
      <c r="BL148" s="48"/>
    </row>
    <row r="149" spans="1:64" ht="15">
      <c r="A149" s="64" t="s">
        <v>284</v>
      </c>
      <c r="B149" s="64" t="s">
        <v>341</v>
      </c>
      <c r="C149" s="65" t="s">
        <v>3282</v>
      </c>
      <c r="D149" s="66">
        <v>10</v>
      </c>
      <c r="E149" s="67" t="s">
        <v>136</v>
      </c>
      <c r="F149" s="68">
        <v>12</v>
      </c>
      <c r="G149" s="65"/>
      <c r="H149" s="69"/>
      <c r="I149" s="70"/>
      <c r="J149" s="70"/>
      <c r="K149" s="34" t="s">
        <v>65</v>
      </c>
      <c r="L149" s="77">
        <v>149</v>
      </c>
      <c r="M149" s="77"/>
      <c r="N149" s="72"/>
      <c r="O149" s="79" t="s">
        <v>361</v>
      </c>
      <c r="P149" s="81">
        <v>43632.82241898148</v>
      </c>
      <c r="Q149" s="79" t="s">
        <v>418</v>
      </c>
      <c r="R149" s="83" t="s">
        <v>502</v>
      </c>
      <c r="S149" s="79" t="s">
        <v>544</v>
      </c>
      <c r="T149" s="79" t="s">
        <v>602</v>
      </c>
      <c r="U149" s="79"/>
      <c r="V149" s="83" t="s">
        <v>732</v>
      </c>
      <c r="W149" s="81">
        <v>43632.82241898148</v>
      </c>
      <c r="X149" s="83" t="s">
        <v>836</v>
      </c>
      <c r="Y149" s="79"/>
      <c r="Z149" s="79"/>
      <c r="AA149" s="85" t="s">
        <v>1002</v>
      </c>
      <c r="AB149" s="85" t="s">
        <v>1089</v>
      </c>
      <c r="AC149" s="79" t="b">
        <v>0</v>
      </c>
      <c r="AD149" s="79">
        <v>0</v>
      </c>
      <c r="AE149" s="85" t="s">
        <v>1104</v>
      </c>
      <c r="AF149" s="79" t="b">
        <v>0</v>
      </c>
      <c r="AG149" s="79" t="s">
        <v>1105</v>
      </c>
      <c r="AH149" s="79"/>
      <c r="AI149" s="85" t="s">
        <v>1101</v>
      </c>
      <c r="AJ149" s="79" t="b">
        <v>0</v>
      </c>
      <c r="AK149" s="79">
        <v>0</v>
      </c>
      <c r="AL149" s="85" t="s">
        <v>1101</v>
      </c>
      <c r="AM149" s="79" t="s">
        <v>1116</v>
      </c>
      <c r="AN149" s="79" t="b">
        <v>0</v>
      </c>
      <c r="AO149" s="85" t="s">
        <v>1089</v>
      </c>
      <c r="AP149" s="79" t="s">
        <v>176</v>
      </c>
      <c r="AQ149" s="79">
        <v>0</v>
      </c>
      <c r="AR149" s="79">
        <v>0</v>
      </c>
      <c r="AS149" s="79"/>
      <c r="AT149" s="79"/>
      <c r="AU149" s="79"/>
      <c r="AV149" s="79"/>
      <c r="AW149" s="79"/>
      <c r="AX149" s="79"/>
      <c r="AY149" s="79"/>
      <c r="AZ149" s="79"/>
      <c r="BA149">
        <v>8</v>
      </c>
      <c r="BB149" s="78" t="str">
        <f>REPLACE(INDEX(GroupVertices[Group],MATCH(Edges[[#This Row],[Vertex 1]],GroupVertices[Vertex],0)),1,1,"")</f>
        <v>1</v>
      </c>
      <c r="BC149" s="78" t="str">
        <f>REPLACE(INDEX(GroupVertices[Group],MATCH(Edges[[#This Row],[Vertex 2]],GroupVertices[Vertex],0)),1,1,"")</f>
        <v>1</v>
      </c>
      <c r="BD149" s="48"/>
      <c r="BE149" s="49"/>
      <c r="BF149" s="48"/>
      <c r="BG149" s="49"/>
      <c r="BH149" s="48"/>
      <c r="BI149" s="49"/>
      <c r="BJ149" s="48"/>
      <c r="BK149" s="49"/>
      <c r="BL149" s="48"/>
    </row>
    <row r="150" spans="1:64" ht="15">
      <c r="A150" s="64" t="s">
        <v>284</v>
      </c>
      <c r="B150" s="64" t="s">
        <v>341</v>
      </c>
      <c r="C150" s="65" t="s">
        <v>3282</v>
      </c>
      <c r="D150" s="66">
        <v>10</v>
      </c>
      <c r="E150" s="67" t="s">
        <v>136</v>
      </c>
      <c r="F150" s="68">
        <v>12</v>
      </c>
      <c r="G150" s="65"/>
      <c r="H150" s="69"/>
      <c r="I150" s="70"/>
      <c r="J150" s="70"/>
      <c r="K150" s="34" t="s">
        <v>65</v>
      </c>
      <c r="L150" s="77">
        <v>150</v>
      </c>
      <c r="M150" s="77"/>
      <c r="N150" s="72"/>
      <c r="O150" s="79" t="s">
        <v>361</v>
      </c>
      <c r="P150" s="81">
        <v>43633.92738425926</v>
      </c>
      <c r="Q150" s="79" t="s">
        <v>419</v>
      </c>
      <c r="R150" s="83" t="s">
        <v>502</v>
      </c>
      <c r="S150" s="79" t="s">
        <v>544</v>
      </c>
      <c r="T150" s="79" t="s">
        <v>602</v>
      </c>
      <c r="U150" s="79"/>
      <c r="V150" s="83" t="s">
        <v>732</v>
      </c>
      <c r="W150" s="81">
        <v>43633.92738425926</v>
      </c>
      <c r="X150" s="83" t="s">
        <v>837</v>
      </c>
      <c r="Y150" s="79"/>
      <c r="Z150" s="79"/>
      <c r="AA150" s="85" t="s">
        <v>1003</v>
      </c>
      <c r="AB150" s="85" t="s">
        <v>1090</v>
      </c>
      <c r="AC150" s="79" t="b">
        <v>0</v>
      </c>
      <c r="AD150" s="79">
        <v>0</v>
      </c>
      <c r="AE150" s="85" t="s">
        <v>1104</v>
      </c>
      <c r="AF150" s="79" t="b">
        <v>0</v>
      </c>
      <c r="AG150" s="79" t="s">
        <v>1105</v>
      </c>
      <c r="AH150" s="79"/>
      <c r="AI150" s="85" t="s">
        <v>1101</v>
      </c>
      <c r="AJ150" s="79" t="b">
        <v>0</v>
      </c>
      <c r="AK150" s="79">
        <v>0</v>
      </c>
      <c r="AL150" s="85" t="s">
        <v>1101</v>
      </c>
      <c r="AM150" s="79" t="s">
        <v>1116</v>
      </c>
      <c r="AN150" s="79" t="b">
        <v>0</v>
      </c>
      <c r="AO150" s="85" t="s">
        <v>1090</v>
      </c>
      <c r="AP150" s="79" t="s">
        <v>176</v>
      </c>
      <c r="AQ150" s="79">
        <v>0</v>
      </c>
      <c r="AR150" s="79">
        <v>0</v>
      </c>
      <c r="AS150" s="79"/>
      <c r="AT150" s="79"/>
      <c r="AU150" s="79"/>
      <c r="AV150" s="79"/>
      <c r="AW150" s="79"/>
      <c r="AX150" s="79"/>
      <c r="AY150" s="79"/>
      <c r="AZ150" s="79"/>
      <c r="BA150">
        <v>8</v>
      </c>
      <c r="BB150" s="78" t="str">
        <f>REPLACE(INDEX(GroupVertices[Group],MATCH(Edges[[#This Row],[Vertex 1]],GroupVertices[Vertex],0)),1,1,"")</f>
        <v>1</v>
      </c>
      <c r="BC150" s="78" t="str">
        <f>REPLACE(INDEX(GroupVertices[Group],MATCH(Edges[[#This Row],[Vertex 2]],GroupVertices[Vertex],0)),1,1,"")</f>
        <v>1</v>
      </c>
      <c r="BD150" s="48"/>
      <c r="BE150" s="49"/>
      <c r="BF150" s="48"/>
      <c r="BG150" s="49"/>
      <c r="BH150" s="48"/>
      <c r="BI150" s="49"/>
      <c r="BJ150" s="48"/>
      <c r="BK150" s="49"/>
      <c r="BL150" s="48"/>
    </row>
    <row r="151" spans="1:64" ht="15">
      <c r="A151" s="64" t="s">
        <v>284</v>
      </c>
      <c r="B151" s="64" t="s">
        <v>341</v>
      </c>
      <c r="C151" s="65" t="s">
        <v>3282</v>
      </c>
      <c r="D151" s="66">
        <v>10</v>
      </c>
      <c r="E151" s="67" t="s">
        <v>136</v>
      </c>
      <c r="F151" s="68">
        <v>12</v>
      </c>
      <c r="G151" s="65"/>
      <c r="H151" s="69"/>
      <c r="I151" s="70"/>
      <c r="J151" s="70"/>
      <c r="K151" s="34" t="s">
        <v>65</v>
      </c>
      <c r="L151" s="77">
        <v>151</v>
      </c>
      <c r="M151" s="77"/>
      <c r="N151" s="72"/>
      <c r="O151" s="79" t="s">
        <v>361</v>
      </c>
      <c r="P151" s="81">
        <v>43634.914664351854</v>
      </c>
      <c r="Q151" s="79" t="s">
        <v>418</v>
      </c>
      <c r="R151" s="83" t="s">
        <v>502</v>
      </c>
      <c r="S151" s="79" t="s">
        <v>544</v>
      </c>
      <c r="T151" s="79" t="s">
        <v>602</v>
      </c>
      <c r="U151" s="79"/>
      <c r="V151" s="83" t="s">
        <v>732</v>
      </c>
      <c r="W151" s="81">
        <v>43634.914664351854</v>
      </c>
      <c r="X151" s="83" t="s">
        <v>838</v>
      </c>
      <c r="Y151" s="79"/>
      <c r="Z151" s="79"/>
      <c r="AA151" s="85" t="s">
        <v>1004</v>
      </c>
      <c r="AB151" s="85" t="s">
        <v>1091</v>
      </c>
      <c r="AC151" s="79" t="b">
        <v>0</v>
      </c>
      <c r="AD151" s="79">
        <v>0</v>
      </c>
      <c r="AE151" s="85" t="s">
        <v>1104</v>
      </c>
      <c r="AF151" s="79" t="b">
        <v>0</v>
      </c>
      <c r="AG151" s="79" t="s">
        <v>1105</v>
      </c>
      <c r="AH151" s="79"/>
      <c r="AI151" s="85" t="s">
        <v>1101</v>
      </c>
      <c r="AJ151" s="79" t="b">
        <v>0</v>
      </c>
      <c r="AK151" s="79">
        <v>0</v>
      </c>
      <c r="AL151" s="85" t="s">
        <v>1101</v>
      </c>
      <c r="AM151" s="79" t="s">
        <v>1116</v>
      </c>
      <c r="AN151" s="79" t="b">
        <v>0</v>
      </c>
      <c r="AO151" s="85" t="s">
        <v>1091</v>
      </c>
      <c r="AP151" s="79" t="s">
        <v>176</v>
      </c>
      <c r="AQ151" s="79">
        <v>0</v>
      </c>
      <c r="AR151" s="79">
        <v>0</v>
      </c>
      <c r="AS151" s="79"/>
      <c r="AT151" s="79"/>
      <c r="AU151" s="79"/>
      <c r="AV151" s="79"/>
      <c r="AW151" s="79"/>
      <c r="AX151" s="79"/>
      <c r="AY151" s="79"/>
      <c r="AZ151" s="79"/>
      <c r="BA151">
        <v>8</v>
      </c>
      <c r="BB151" s="78" t="str">
        <f>REPLACE(INDEX(GroupVertices[Group],MATCH(Edges[[#This Row],[Vertex 1]],GroupVertices[Vertex],0)),1,1,"")</f>
        <v>1</v>
      </c>
      <c r="BC151" s="78" t="str">
        <f>REPLACE(INDEX(GroupVertices[Group],MATCH(Edges[[#This Row],[Vertex 2]],GroupVertices[Vertex],0)),1,1,"")</f>
        <v>1</v>
      </c>
      <c r="BD151" s="48"/>
      <c r="BE151" s="49"/>
      <c r="BF151" s="48"/>
      <c r="BG151" s="49"/>
      <c r="BH151" s="48"/>
      <c r="BI151" s="49"/>
      <c r="BJ151" s="48"/>
      <c r="BK151" s="49"/>
      <c r="BL151" s="48"/>
    </row>
    <row r="152" spans="1:64" ht="15">
      <c r="A152" s="64" t="s">
        <v>284</v>
      </c>
      <c r="B152" s="64" t="s">
        <v>341</v>
      </c>
      <c r="C152" s="65" t="s">
        <v>3282</v>
      </c>
      <c r="D152" s="66">
        <v>10</v>
      </c>
      <c r="E152" s="67" t="s">
        <v>136</v>
      </c>
      <c r="F152" s="68">
        <v>12</v>
      </c>
      <c r="G152" s="65"/>
      <c r="H152" s="69"/>
      <c r="I152" s="70"/>
      <c r="J152" s="70"/>
      <c r="K152" s="34" t="s">
        <v>65</v>
      </c>
      <c r="L152" s="77">
        <v>152</v>
      </c>
      <c r="M152" s="77"/>
      <c r="N152" s="72"/>
      <c r="O152" s="79" t="s">
        <v>361</v>
      </c>
      <c r="P152" s="81">
        <v>43636.92774305555</v>
      </c>
      <c r="Q152" s="79" t="s">
        <v>420</v>
      </c>
      <c r="R152" s="83" t="s">
        <v>502</v>
      </c>
      <c r="S152" s="79" t="s">
        <v>544</v>
      </c>
      <c r="T152" s="79" t="s">
        <v>602</v>
      </c>
      <c r="U152" s="79"/>
      <c r="V152" s="83" t="s">
        <v>732</v>
      </c>
      <c r="W152" s="81">
        <v>43636.92774305555</v>
      </c>
      <c r="X152" s="83" t="s">
        <v>839</v>
      </c>
      <c r="Y152" s="79"/>
      <c r="Z152" s="79"/>
      <c r="AA152" s="85" t="s">
        <v>1005</v>
      </c>
      <c r="AB152" s="85" t="s">
        <v>1092</v>
      </c>
      <c r="AC152" s="79" t="b">
        <v>0</v>
      </c>
      <c r="AD152" s="79">
        <v>0</v>
      </c>
      <c r="AE152" s="85" t="s">
        <v>1104</v>
      </c>
      <c r="AF152" s="79" t="b">
        <v>0</v>
      </c>
      <c r="AG152" s="79" t="s">
        <v>1105</v>
      </c>
      <c r="AH152" s="79"/>
      <c r="AI152" s="85" t="s">
        <v>1101</v>
      </c>
      <c r="AJ152" s="79" t="b">
        <v>0</v>
      </c>
      <c r="AK152" s="79">
        <v>0</v>
      </c>
      <c r="AL152" s="85" t="s">
        <v>1101</v>
      </c>
      <c r="AM152" s="79" t="s">
        <v>1116</v>
      </c>
      <c r="AN152" s="79" t="b">
        <v>0</v>
      </c>
      <c r="AO152" s="85" t="s">
        <v>1092</v>
      </c>
      <c r="AP152" s="79" t="s">
        <v>176</v>
      </c>
      <c r="AQ152" s="79">
        <v>0</v>
      </c>
      <c r="AR152" s="79">
        <v>0</v>
      </c>
      <c r="AS152" s="79"/>
      <c r="AT152" s="79"/>
      <c r="AU152" s="79"/>
      <c r="AV152" s="79"/>
      <c r="AW152" s="79"/>
      <c r="AX152" s="79"/>
      <c r="AY152" s="79"/>
      <c r="AZ152" s="79"/>
      <c r="BA152">
        <v>8</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284</v>
      </c>
      <c r="B153" s="64" t="s">
        <v>342</v>
      </c>
      <c r="C153" s="65" t="s">
        <v>3282</v>
      </c>
      <c r="D153" s="66">
        <v>10</v>
      </c>
      <c r="E153" s="67" t="s">
        <v>136</v>
      </c>
      <c r="F153" s="68">
        <v>12</v>
      </c>
      <c r="G153" s="65"/>
      <c r="H153" s="69"/>
      <c r="I153" s="70"/>
      <c r="J153" s="70"/>
      <c r="K153" s="34" t="s">
        <v>65</v>
      </c>
      <c r="L153" s="77">
        <v>153</v>
      </c>
      <c r="M153" s="77"/>
      <c r="N153" s="72"/>
      <c r="O153" s="79" t="s">
        <v>361</v>
      </c>
      <c r="P153" s="81">
        <v>43626.019467592596</v>
      </c>
      <c r="Q153" s="79" t="s">
        <v>416</v>
      </c>
      <c r="R153" s="83" t="s">
        <v>501</v>
      </c>
      <c r="S153" s="79" t="s">
        <v>543</v>
      </c>
      <c r="T153" s="79" t="s">
        <v>602</v>
      </c>
      <c r="U153" s="79"/>
      <c r="V153" s="83" t="s">
        <v>732</v>
      </c>
      <c r="W153" s="81">
        <v>43626.019467592596</v>
      </c>
      <c r="X153" s="83" t="s">
        <v>832</v>
      </c>
      <c r="Y153" s="79"/>
      <c r="Z153" s="79"/>
      <c r="AA153" s="85" t="s">
        <v>998</v>
      </c>
      <c r="AB153" s="85" t="s">
        <v>1085</v>
      </c>
      <c r="AC153" s="79" t="b">
        <v>0</v>
      </c>
      <c r="AD153" s="79">
        <v>0</v>
      </c>
      <c r="AE153" s="85" t="s">
        <v>1104</v>
      </c>
      <c r="AF153" s="79" t="b">
        <v>0</v>
      </c>
      <c r="AG153" s="79" t="s">
        <v>1105</v>
      </c>
      <c r="AH153" s="79"/>
      <c r="AI153" s="85" t="s">
        <v>1101</v>
      </c>
      <c r="AJ153" s="79" t="b">
        <v>0</v>
      </c>
      <c r="AK153" s="79">
        <v>0</v>
      </c>
      <c r="AL153" s="85" t="s">
        <v>1101</v>
      </c>
      <c r="AM153" s="79" t="s">
        <v>1116</v>
      </c>
      <c r="AN153" s="79" t="b">
        <v>0</v>
      </c>
      <c r="AO153" s="85" t="s">
        <v>1085</v>
      </c>
      <c r="AP153" s="79" t="s">
        <v>176</v>
      </c>
      <c r="AQ153" s="79">
        <v>0</v>
      </c>
      <c r="AR153" s="79">
        <v>0</v>
      </c>
      <c r="AS153" s="79"/>
      <c r="AT153" s="79"/>
      <c r="AU153" s="79"/>
      <c r="AV153" s="79"/>
      <c r="AW153" s="79"/>
      <c r="AX153" s="79"/>
      <c r="AY153" s="79"/>
      <c r="AZ153" s="79"/>
      <c r="BA153">
        <v>8</v>
      </c>
      <c r="BB153" s="78" t="str">
        <f>REPLACE(INDEX(GroupVertices[Group],MATCH(Edges[[#This Row],[Vertex 1]],GroupVertices[Vertex],0)),1,1,"")</f>
        <v>1</v>
      </c>
      <c r="BC153" s="78" t="str">
        <f>REPLACE(INDEX(GroupVertices[Group],MATCH(Edges[[#This Row],[Vertex 2]],GroupVertices[Vertex],0)),1,1,"")</f>
        <v>1</v>
      </c>
      <c r="BD153" s="48"/>
      <c r="BE153" s="49"/>
      <c r="BF153" s="48"/>
      <c r="BG153" s="49"/>
      <c r="BH153" s="48"/>
      <c r="BI153" s="49"/>
      <c r="BJ153" s="48"/>
      <c r="BK153" s="49"/>
      <c r="BL153" s="48"/>
    </row>
    <row r="154" spans="1:64" ht="15">
      <c r="A154" s="64" t="s">
        <v>284</v>
      </c>
      <c r="B154" s="64" t="s">
        <v>342</v>
      </c>
      <c r="C154" s="65" t="s">
        <v>3282</v>
      </c>
      <c r="D154" s="66">
        <v>10</v>
      </c>
      <c r="E154" s="67" t="s">
        <v>136</v>
      </c>
      <c r="F154" s="68">
        <v>12</v>
      </c>
      <c r="G154" s="65"/>
      <c r="H154" s="69"/>
      <c r="I154" s="70"/>
      <c r="J154" s="70"/>
      <c r="K154" s="34" t="s">
        <v>65</v>
      </c>
      <c r="L154" s="77">
        <v>154</v>
      </c>
      <c r="M154" s="77"/>
      <c r="N154" s="72"/>
      <c r="O154" s="79" t="s">
        <v>361</v>
      </c>
      <c r="P154" s="81">
        <v>43626.91064814815</v>
      </c>
      <c r="Q154" s="79" t="s">
        <v>416</v>
      </c>
      <c r="R154" s="83" t="s">
        <v>501</v>
      </c>
      <c r="S154" s="79" t="s">
        <v>543</v>
      </c>
      <c r="T154" s="79" t="s">
        <v>602</v>
      </c>
      <c r="U154" s="79"/>
      <c r="V154" s="83" t="s">
        <v>732</v>
      </c>
      <c r="W154" s="81">
        <v>43626.91064814815</v>
      </c>
      <c r="X154" s="83" t="s">
        <v>833</v>
      </c>
      <c r="Y154" s="79"/>
      <c r="Z154" s="79"/>
      <c r="AA154" s="85" t="s">
        <v>999</v>
      </c>
      <c r="AB154" s="85" t="s">
        <v>1086</v>
      </c>
      <c r="AC154" s="79" t="b">
        <v>0</v>
      </c>
      <c r="AD154" s="79">
        <v>0</v>
      </c>
      <c r="AE154" s="85" t="s">
        <v>1104</v>
      </c>
      <c r="AF154" s="79" t="b">
        <v>0</v>
      </c>
      <c r="AG154" s="79" t="s">
        <v>1105</v>
      </c>
      <c r="AH154" s="79"/>
      <c r="AI154" s="85" t="s">
        <v>1101</v>
      </c>
      <c r="AJ154" s="79" t="b">
        <v>0</v>
      </c>
      <c r="AK154" s="79">
        <v>0</v>
      </c>
      <c r="AL154" s="85" t="s">
        <v>1101</v>
      </c>
      <c r="AM154" s="79" t="s">
        <v>1116</v>
      </c>
      <c r="AN154" s="79" t="b">
        <v>0</v>
      </c>
      <c r="AO154" s="85" t="s">
        <v>1086</v>
      </c>
      <c r="AP154" s="79" t="s">
        <v>176</v>
      </c>
      <c r="AQ154" s="79">
        <v>0</v>
      </c>
      <c r="AR154" s="79">
        <v>0</v>
      </c>
      <c r="AS154" s="79"/>
      <c r="AT154" s="79"/>
      <c r="AU154" s="79"/>
      <c r="AV154" s="79"/>
      <c r="AW154" s="79"/>
      <c r="AX154" s="79"/>
      <c r="AY154" s="79"/>
      <c r="AZ154" s="79"/>
      <c r="BA154">
        <v>8</v>
      </c>
      <c r="BB154" s="78" t="str">
        <f>REPLACE(INDEX(GroupVertices[Group],MATCH(Edges[[#This Row],[Vertex 1]],GroupVertices[Vertex],0)),1,1,"")</f>
        <v>1</v>
      </c>
      <c r="BC154" s="78" t="str">
        <f>REPLACE(INDEX(GroupVertices[Group],MATCH(Edges[[#This Row],[Vertex 2]],GroupVertices[Vertex],0)),1,1,"")</f>
        <v>1</v>
      </c>
      <c r="BD154" s="48"/>
      <c r="BE154" s="49"/>
      <c r="BF154" s="48"/>
      <c r="BG154" s="49"/>
      <c r="BH154" s="48"/>
      <c r="BI154" s="49"/>
      <c r="BJ154" s="48"/>
      <c r="BK154" s="49"/>
      <c r="BL154" s="48"/>
    </row>
    <row r="155" spans="1:64" ht="15">
      <c r="A155" s="64" t="s">
        <v>284</v>
      </c>
      <c r="B155" s="64" t="s">
        <v>342</v>
      </c>
      <c r="C155" s="65" t="s">
        <v>3282</v>
      </c>
      <c r="D155" s="66">
        <v>10</v>
      </c>
      <c r="E155" s="67" t="s">
        <v>136</v>
      </c>
      <c r="F155" s="68">
        <v>12</v>
      </c>
      <c r="G155" s="65"/>
      <c r="H155" s="69"/>
      <c r="I155" s="70"/>
      <c r="J155" s="70"/>
      <c r="K155" s="34" t="s">
        <v>65</v>
      </c>
      <c r="L155" s="77">
        <v>155</v>
      </c>
      <c r="M155" s="77"/>
      <c r="N155" s="72"/>
      <c r="O155" s="79" t="s">
        <v>361</v>
      </c>
      <c r="P155" s="81">
        <v>43628.90943287037</v>
      </c>
      <c r="Q155" s="79" t="s">
        <v>416</v>
      </c>
      <c r="R155" s="83" t="s">
        <v>501</v>
      </c>
      <c r="S155" s="79" t="s">
        <v>543</v>
      </c>
      <c r="T155" s="79" t="s">
        <v>602</v>
      </c>
      <c r="U155" s="79"/>
      <c r="V155" s="83" t="s">
        <v>732</v>
      </c>
      <c r="W155" s="81">
        <v>43628.90943287037</v>
      </c>
      <c r="X155" s="83" t="s">
        <v>834</v>
      </c>
      <c r="Y155" s="79"/>
      <c r="Z155" s="79"/>
      <c r="AA155" s="85" t="s">
        <v>1000</v>
      </c>
      <c r="AB155" s="85" t="s">
        <v>1087</v>
      </c>
      <c r="AC155" s="79" t="b">
        <v>0</v>
      </c>
      <c r="AD155" s="79">
        <v>0</v>
      </c>
      <c r="AE155" s="85" t="s">
        <v>1104</v>
      </c>
      <c r="AF155" s="79" t="b">
        <v>0</v>
      </c>
      <c r="AG155" s="79" t="s">
        <v>1105</v>
      </c>
      <c r="AH155" s="79"/>
      <c r="AI155" s="85" t="s">
        <v>1101</v>
      </c>
      <c r="AJ155" s="79" t="b">
        <v>0</v>
      </c>
      <c r="AK155" s="79">
        <v>0</v>
      </c>
      <c r="AL155" s="85" t="s">
        <v>1101</v>
      </c>
      <c r="AM155" s="79" t="s">
        <v>1116</v>
      </c>
      <c r="AN155" s="79" t="b">
        <v>0</v>
      </c>
      <c r="AO155" s="85" t="s">
        <v>1087</v>
      </c>
      <c r="AP155" s="79" t="s">
        <v>176</v>
      </c>
      <c r="AQ155" s="79">
        <v>0</v>
      </c>
      <c r="AR155" s="79">
        <v>0</v>
      </c>
      <c r="AS155" s="79"/>
      <c r="AT155" s="79"/>
      <c r="AU155" s="79"/>
      <c r="AV155" s="79"/>
      <c r="AW155" s="79"/>
      <c r="AX155" s="79"/>
      <c r="AY155" s="79"/>
      <c r="AZ155" s="79"/>
      <c r="BA155">
        <v>8</v>
      </c>
      <c r="BB155" s="78" t="str">
        <f>REPLACE(INDEX(GroupVertices[Group],MATCH(Edges[[#This Row],[Vertex 1]],GroupVertices[Vertex],0)),1,1,"")</f>
        <v>1</v>
      </c>
      <c r="BC155" s="78" t="str">
        <f>REPLACE(INDEX(GroupVertices[Group],MATCH(Edges[[#This Row],[Vertex 2]],GroupVertices[Vertex],0)),1,1,"")</f>
        <v>1</v>
      </c>
      <c r="BD155" s="48"/>
      <c r="BE155" s="49"/>
      <c r="BF155" s="48"/>
      <c r="BG155" s="49"/>
      <c r="BH155" s="48"/>
      <c r="BI155" s="49"/>
      <c r="BJ155" s="48"/>
      <c r="BK155" s="49"/>
      <c r="BL155" s="48"/>
    </row>
    <row r="156" spans="1:64" ht="15">
      <c r="A156" s="64" t="s">
        <v>284</v>
      </c>
      <c r="B156" s="64" t="s">
        <v>342</v>
      </c>
      <c r="C156" s="65" t="s">
        <v>3282</v>
      </c>
      <c r="D156" s="66">
        <v>10</v>
      </c>
      <c r="E156" s="67" t="s">
        <v>136</v>
      </c>
      <c r="F156" s="68">
        <v>12</v>
      </c>
      <c r="G156" s="65"/>
      <c r="H156" s="69"/>
      <c r="I156" s="70"/>
      <c r="J156" s="70"/>
      <c r="K156" s="34" t="s">
        <v>65</v>
      </c>
      <c r="L156" s="77">
        <v>156</v>
      </c>
      <c r="M156" s="77"/>
      <c r="N156" s="72"/>
      <c r="O156" s="79" t="s">
        <v>361</v>
      </c>
      <c r="P156" s="81">
        <v>43631.99774305556</v>
      </c>
      <c r="Q156" s="79" t="s">
        <v>417</v>
      </c>
      <c r="R156" s="83" t="s">
        <v>501</v>
      </c>
      <c r="S156" s="79" t="s">
        <v>543</v>
      </c>
      <c r="T156" s="79" t="s">
        <v>602</v>
      </c>
      <c r="U156" s="79"/>
      <c r="V156" s="83" t="s">
        <v>732</v>
      </c>
      <c r="W156" s="81">
        <v>43631.99774305556</v>
      </c>
      <c r="X156" s="83" t="s">
        <v>835</v>
      </c>
      <c r="Y156" s="79"/>
      <c r="Z156" s="79"/>
      <c r="AA156" s="85" t="s">
        <v>1001</v>
      </c>
      <c r="AB156" s="85" t="s">
        <v>1088</v>
      </c>
      <c r="AC156" s="79" t="b">
        <v>0</v>
      </c>
      <c r="AD156" s="79">
        <v>0</v>
      </c>
      <c r="AE156" s="85" t="s">
        <v>1104</v>
      </c>
      <c r="AF156" s="79" t="b">
        <v>0</v>
      </c>
      <c r="AG156" s="79" t="s">
        <v>1105</v>
      </c>
      <c r="AH156" s="79"/>
      <c r="AI156" s="85" t="s">
        <v>1101</v>
      </c>
      <c r="AJ156" s="79" t="b">
        <v>0</v>
      </c>
      <c r="AK156" s="79">
        <v>0</v>
      </c>
      <c r="AL156" s="85" t="s">
        <v>1101</v>
      </c>
      <c r="AM156" s="79" t="s">
        <v>1116</v>
      </c>
      <c r="AN156" s="79" t="b">
        <v>0</v>
      </c>
      <c r="AO156" s="85" t="s">
        <v>1088</v>
      </c>
      <c r="AP156" s="79" t="s">
        <v>176</v>
      </c>
      <c r="AQ156" s="79">
        <v>0</v>
      </c>
      <c r="AR156" s="79">
        <v>0</v>
      </c>
      <c r="AS156" s="79"/>
      <c r="AT156" s="79"/>
      <c r="AU156" s="79"/>
      <c r="AV156" s="79"/>
      <c r="AW156" s="79"/>
      <c r="AX156" s="79"/>
      <c r="AY156" s="79"/>
      <c r="AZ156" s="79"/>
      <c r="BA156">
        <v>8</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284</v>
      </c>
      <c r="B157" s="64" t="s">
        <v>342</v>
      </c>
      <c r="C157" s="65" t="s">
        <v>3282</v>
      </c>
      <c r="D157" s="66">
        <v>10</v>
      </c>
      <c r="E157" s="67" t="s">
        <v>136</v>
      </c>
      <c r="F157" s="68">
        <v>12</v>
      </c>
      <c r="G157" s="65"/>
      <c r="H157" s="69"/>
      <c r="I157" s="70"/>
      <c r="J157" s="70"/>
      <c r="K157" s="34" t="s">
        <v>65</v>
      </c>
      <c r="L157" s="77">
        <v>157</v>
      </c>
      <c r="M157" s="77"/>
      <c r="N157" s="72"/>
      <c r="O157" s="79" t="s">
        <v>361</v>
      </c>
      <c r="P157" s="81">
        <v>43632.82241898148</v>
      </c>
      <c r="Q157" s="79" t="s">
        <v>418</v>
      </c>
      <c r="R157" s="83" t="s">
        <v>502</v>
      </c>
      <c r="S157" s="79" t="s">
        <v>544</v>
      </c>
      <c r="T157" s="79" t="s">
        <v>602</v>
      </c>
      <c r="U157" s="79"/>
      <c r="V157" s="83" t="s">
        <v>732</v>
      </c>
      <c r="W157" s="81">
        <v>43632.82241898148</v>
      </c>
      <c r="X157" s="83" t="s">
        <v>836</v>
      </c>
      <c r="Y157" s="79"/>
      <c r="Z157" s="79"/>
      <c r="AA157" s="85" t="s">
        <v>1002</v>
      </c>
      <c r="AB157" s="85" t="s">
        <v>1089</v>
      </c>
      <c r="AC157" s="79" t="b">
        <v>0</v>
      </c>
      <c r="AD157" s="79">
        <v>0</v>
      </c>
      <c r="AE157" s="85" t="s">
        <v>1104</v>
      </c>
      <c r="AF157" s="79" t="b">
        <v>0</v>
      </c>
      <c r="AG157" s="79" t="s">
        <v>1105</v>
      </c>
      <c r="AH157" s="79"/>
      <c r="AI157" s="85" t="s">
        <v>1101</v>
      </c>
      <c r="AJ157" s="79" t="b">
        <v>0</v>
      </c>
      <c r="AK157" s="79">
        <v>0</v>
      </c>
      <c r="AL157" s="85" t="s">
        <v>1101</v>
      </c>
      <c r="AM157" s="79" t="s">
        <v>1116</v>
      </c>
      <c r="AN157" s="79" t="b">
        <v>0</v>
      </c>
      <c r="AO157" s="85" t="s">
        <v>1089</v>
      </c>
      <c r="AP157" s="79" t="s">
        <v>176</v>
      </c>
      <c r="AQ157" s="79">
        <v>0</v>
      </c>
      <c r="AR157" s="79">
        <v>0</v>
      </c>
      <c r="AS157" s="79"/>
      <c r="AT157" s="79"/>
      <c r="AU157" s="79"/>
      <c r="AV157" s="79"/>
      <c r="AW157" s="79"/>
      <c r="AX157" s="79"/>
      <c r="AY157" s="79"/>
      <c r="AZ157" s="79"/>
      <c r="BA157">
        <v>8</v>
      </c>
      <c r="BB157" s="78" t="str">
        <f>REPLACE(INDEX(GroupVertices[Group],MATCH(Edges[[#This Row],[Vertex 1]],GroupVertices[Vertex],0)),1,1,"")</f>
        <v>1</v>
      </c>
      <c r="BC157" s="78" t="str">
        <f>REPLACE(INDEX(GroupVertices[Group],MATCH(Edges[[#This Row],[Vertex 2]],GroupVertices[Vertex],0)),1,1,"")</f>
        <v>1</v>
      </c>
      <c r="BD157" s="48"/>
      <c r="BE157" s="49"/>
      <c r="BF157" s="48"/>
      <c r="BG157" s="49"/>
      <c r="BH157" s="48"/>
      <c r="BI157" s="49"/>
      <c r="BJ157" s="48"/>
      <c r="BK157" s="49"/>
      <c r="BL157" s="48"/>
    </row>
    <row r="158" spans="1:64" ht="15">
      <c r="A158" s="64" t="s">
        <v>284</v>
      </c>
      <c r="B158" s="64" t="s">
        <v>342</v>
      </c>
      <c r="C158" s="65" t="s">
        <v>3282</v>
      </c>
      <c r="D158" s="66">
        <v>10</v>
      </c>
      <c r="E158" s="67" t="s">
        <v>136</v>
      </c>
      <c r="F158" s="68">
        <v>12</v>
      </c>
      <c r="G158" s="65"/>
      <c r="H158" s="69"/>
      <c r="I158" s="70"/>
      <c r="J158" s="70"/>
      <c r="K158" s="34" t="s">
        <v>65</v>
      </c>
      <c r="L158" s="77">
        <v>158</v>
      </c>
      <c r="M158" s="77"/>
      <c r="N158" s="72"/>
      <c r="O158" s="79" t="s">
        <v>361</v>
      </c>
      <c r="P158" s="81">
        <v>43633.92738425926</v>
      </c>
      <c r="Q158" s="79" t="s">
        <v>419</v>
      </c>
      <c r="R158" s="83" t="s">
        <v>502</v>
      </c>
      <c r="S158" s="79" t="s">
        <v>544</v>
      </c>
      <c r="T158" s="79" t="s">
        <v>602</v>
      </c>
      <c r="U158" s="79"/>
      <c r="V158" s="83" t="s">
        <v>732</v>
      </c>
      <c r="W158" s="81">
        <v>43633.92738425926</v>
      </c>
      <c r="X158" s="83" t="s">
        <v>837</v>
      </c>
      <c r="Y158" s="79"/>
      <c r="Z158" s="79"/>
      <c r="AA158" s="85" t="s">
        <v>1003</v>
      </c>
      <c r="AB158" s="85" t="s">
        <v>1090</v>
      </c>
      <c r="AC158" s="79" t="b">
        <v>0</v>
      </c>
      <c r="AD158" s="79">
        <v>0</v>
      </c>
      <c r="AE158" s="85" t="s">
        <v>1104</v>
      </c>
      <c r="AF158" s="79" t="b">
        <v>0</v>
      </c>
      <c r="AG158" s="79" t="s">
        <v>1105</v>
      </c>
      <c r="AH158" s="79"/>
      <c r="AI158" s="85" t="s">
        <v>1101</v>
      </c>
      <c r="AJ158" s="79" t="b">
        <v>0</v>
      </c>
      <c r="AK158" s="79">
        <v>0</v>
      </c>
      <c r="AL158" s="85" t="s">
        <v>1101</v>
      </c>
      <c r="AM158" s="79" t="s">
        <v>1116</v>
      </c>
      <c r="AN158" s="79" t="b">
        <v>0</v>
      </c>
      <c r="AO158" s="85" t="s">
        <v>1090</v>
      </c>
      <c r="AP158" s="79" t="s">
        <v>176</v>
      </c>
      <c r="AQ158" s="79">
        <v>0</v>
      </c>
      <c r="AR158" s="79">
        <v>0</v>
      </c>
      <c r="AS158" s="79"/>
      <c r="AT158" s="79"/>
      <c r="AU158" s="79"/>
      <c r="AV158" s="79"/>
      <c r="AW158" s="79"/>
      <c r="AX158" s="79"/>
      <c r="AY158" s="79"/>
      <c r="AZ158" s="79"/>
      <c r="BA158">
        <v>8</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284</v>
      </c>
      <c r="B159" s="64" t="s">
        <v>342</v>
      </c>
      <c r="C159" s="65" t="s">
        <v>3282</v>
      </c>
      <c r="D159" s="66">
        <v>10</v>
      </c>
      <c r="E159" s="67" t="s">
        <v>136</v>
      </c>
      <c r="F159" s="68">
        <v>12</v>
      </c>
      <c r="G159" s="65"/>
      <c r="H159" s="69"/>
      <c r="I159" s="70"/>
      <c r="J159" s="70"/>
      <c r="K159" s="34" t="s">
        <v>65</v>
      </c>
      <c r="L159" s="77">
        <v>159</v>
      </c>
      <c r="M159" s="77"/>
      <c r="N159" s="72"/>
      <c r="O159" s="79" t="s">
        <v>361</v>
      </c>
      <c r="P159" s="81">
        <v>43634.914664351854</v>
      </c>
      <c r="Q159" s="79" t="s">
        <v>418</v>
      </c>
      <c r="R159" s="83" t="s">
        <v>502</v>
      </c>
      <c r="S159" s="79" t="s">
        <v>544</v>
      </c>
      <c r="T159" s="79" t="s">
        <v>602</v>
      </c>
      <c r="U159" s="79"/>
      <c r="V159" s="83" t="s">
        <v>732</v>
      </c>
      <c r="W159" s="81">
        <v>43634.914664351854</v>
      </c>
      <c r="X159" s="83" t="s">
        <v>838</v>
      </c>
      <c r="Y159" s="79"/>
      <c r="Z159" s="79"/>
      <c r="AA159" s="85" t="s">
        <v>1004</v>
      </c>
      <c r="AB159" s="85" t="s">
        <v>1091</v>
      </c>
      <c r="AC159" s="79" t="b">
        <v>0</v>
      </c>
      <c r="AD159" s="79">
        <v>0</v>
      </c>
      <c r="AE159" s="85" t="s">
        <v>1104</v>
      </c>
      <c r="AF159" s="79" t="b">
        <v>0</v>
      </c>
      <c r="AG159" s="79" t="s">
        <v>1105</v>
      </c>
      <c r="AH159" s="79"/>
      <c r="AI159" s="85" t="s">
        <v>1101</v>
      </c>
      <c r="AJ159" s="79" t="b">
        <v>0</v>
      </c>
      <c r="AK159" s="79">
        <v>0</v>
      </c>
      <c r="AL159" s="85" t="s">
        <v>1101</v>
      </c>
      <c r="AM159" s="79" t="s">
        <v>1116</v>
      </c>
      <c r="AN159" s="79" t="b">
        <v>0</v>
      </c>
      <c r="AO159" s="85" t="s">
        <v>1091</v>
      </c>
      <c r="AP159" s="79" t="s">
        <v>176</v>
      </c>
      <c r="AQ159" s="79">
        <v>0</v>
      </c>
      <c r="AR159" s="79">
        <v>0</v>
      </c>
      <c r="AS159" s="79"/>
      <c r="AT159" s="79"/>
      <c r="AU159" s="79"/>
      <c r="AV159" s="79"/>
      <c r="AW159" s="79"/>
      <c r="AX159" s="79"/>
      <c r="AY159" s="79"/>
      <c r="AZ159" s="79"/>
      <c r="BA159">
        <v>8</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284</v>
      </c>
      <c r="B160" s="64" t="s">
        <v>342</v>
      </c>
      <c r="C160" s="65" t="s">
        <v>3282</v>
      </c>
      <c r="D160" s="66">
        <v>10</v>
      </c>
      <c r="E160" s="67" t="s">
        <v>136</v>
      </c>
      <c r="F160" s="68">
        <v>12</v>
      </c>
      <c r="G160" s="65"/>
      <c r="H160" s="69"/>
      <c r="I160" s="70"/>
      <c r="J160" s="70"/>
      <c r="K160" s="34" t="s">
        <v>65</v>
      </c>
      <c r="L160" s="77">
        <v>160</v>
      </c>
      <c r="M160" s="77"/>
      <c r="N160" s="72"/>
      <c r="O160" s="79" t="s">
        <v>361</v>
      </c>
      <c r="P160" s="81">
        <v>43636.92774305555</v>
      </c>
      <c r="Q160" s="79" t="s">
        <v>420</v>
      </c>
      <c r="R160" s="83" t="s">
        <v>502</v>
      </c>
      <c r="S160" s="79" t="s">
        <v>544</v>
      </c>
      <c r="T160" s="79" t="s">
        <v>602</v>
      </c>
      <c r="U160" s="79"/>
      <c r="V160" s="83" t="s">
        <v>732</v>
      </c>
      <c r="W160" s="81">
        <v>43636.92774305555</v>
      </c>
      <c r="X160" s="83" t="s">
        <v>839</v>
      </c>
      <c r="Y160" s="79"/>
      <c r="Z160" s="79"/>
      <c r="AA160" s="85" t="s">
        <v>1005</v>
      </c>
      <c r="AB160" s="85" t="s">
        <v>1092</v>
      </c>
      <c r="AC160" s="79" t="b">
        <v>0</v>
      </c>
      <c r="AD160" s="79">
        <v>0</v>
      </c>
      <c r="AE160" s="85" t="s">
        <v>1104</v>
      </c>
      <c r="AF160" s="79" t="b">
        <v>0</v>
      </c>
      <c r="AG160" s="79" t="s">
        <v>1105</v>
      </c>
      <c r="AH160" s="79"/>
      <c r="AI160" s="85" t="s">
        <v>1101</v>
      </c>
      <c r="AJ160" s="79" t="b">
        <v>0</v>
      </c>
      <c r="AK160" s="79">
        <v>0</v>
      </c>
      <c r="AL160" s="85" t="s">
        <v>1101</v>
      </c>
      <c r="AM160" s="79" t="s">
        <v>1116</v>
      </c>
      <c r="AN160" s="79" t="b">
        <v>0</v>
      </c>
      <c r="AO160" s="85" t="s">
        <v>1092</v>
      </c>
      <c r="AP160" s="79" t="s">
        <v>176</v>
      </c>
      <c r="AQ160" s="79">
        <v>0</v>
      </c>
      <c r="AR160" s="79">
        <v>0</v>
      </c>
      <c r="AS160" s="79"/>
      <c r="AT160" s="79"/>
      <c r="AU160" s="79"/>
      <c r="AV160" s="79"/>
      <c r="AW160" s="79"/>
      <c r="AX160" s="79"/>
      <c r="AY160" s="79"/>
      <c r="AZ160" s="79"/>
      <c r="BA160">
        <v>8</v>
      </c>
      <c r="BB160" s="78" t="str">
        <f>REPLACE(INDEX(GroupVertices[Group],MATCH(Edges[[#This Row],[Vertex 1]],GroupVertices[Vertex],0)),1,1,"")</f>
        <v>1</v>
      </c>
      <c r="BC160" s="78" t="str">
        <f>REPLACE(INDEX(GroupVertices[Group],MATCH(Edges[[#This Row],[Vertex 2]],GroupVertices[Vertex],0)),1,1,"")</f>
        <v>1</v>
      </c>
      <c r="BD160" s="48"/>
      <c r="BE160" s="49"/>
      <c r="BF160" s="48"/>
      <c r="BG160" s="49"/>
      <c r="BH160" s="48"/>
      <c r="BI160" s="49"/>
      <c r="BJ160" s="48"/>
      <c r="BK160" s="49"/>
      <c r="BL160" s="48"/>
    </row>
    <row r="161" spans="1:64" ht="15">
      <c r="A161" s="64" t="s">
        <v>284</v>
      </c>
      <c r="B161" s="64" t="s">
        <v>343</v>
      </c>
      <c r="C161" s="65" t="s">
        <v>3282</v>
      </c>
      <c r="D161" s="66">
        <v>10</v>
      </c>
      <c r="E161" s="67" t="s">
        <v>136</v>
      </c>
      <c r="F161" s="68">
        <v>12</v>
      </c>
      <c r="G161" s="65"/>
      <c r="H161" s="69"/>
      <c r="I161" s="70"/>
      <c r="J161" s="70"/>
      <c r="K161" s="34" t="s">
        <v>65</v>
      </c>
      <c r="L161" s="77">
        <v>161</v>
      </c>
      <c r="M161" s="77"/>
      <c r="N161" s="72"/>
      <c r="O161" s="79" t="s">
        <v>361</v>
      </c>
      <c r="P161" s="81">
        <v>43626.019467592596</v>
      </c>
      <c r="Q161" s="79" t="s">
        <v>416</v>
      </c>
      <c r="R161" s="83" t="s">
        <v>501</v>
      </c>
      <c r="S161" s="79" t="s">
        <v>543</v>
      </c>
      <c r="T161" s="79" t="s">
        <v>602</v>
      </c>
      <c r="U161" s="79"/>
      <c r="V161" s="83" t="s">
        <v>732</v>
      </c>
      <c r="W161" s="81">
        <v>43626.019467592596</v>
      </c>
      <c r="X161" s="83" t="s">
        <v>832</v>
      </c>
      <c r="Y161" s="79"/>
      <c r="Z161" s="79"/>
      <c r="AA161" s="85" t="s">
        <v>998</v>
      </c>
      <c r="AB161" s="85" t="s">
        <v>1085</v>
      </c>
      <c r="AC161" s="79" t="b">
        <v>0</v>
      </c>
      <c r="AD161" s="79">
        <v>0</v>
      </c>
      <c r="AE161" s="85" t="s">
        <v>1104</v>
      </c>
      <c r="AF161" s="79" t="b">
        <v>0</v>
      </c>
      <c r="AG161" s="79" t="s">
        <v>1105</v>
      </c>
      <c r="AH161" s="79"/>
      <c r="AI161" s="85" t="s">
        <v>1101</v>
      </c>
      <c r="AJ161" s="79" t="b">
        <v>0</v>
      </c>
      <c r="AK161" s="79">
        <v>0</v>
      </c>
      <c r="AL161" s="85" t="s">
        <v>1101</v>
      </c>
      <c r="AM161" s="79" t="s">
        <v>1116</v>
      </c>
      <c r="AN161" s="79" t="b">
        <v>0</v>
      </c>
      <c r="AO161" s="85" t="s">
        <v>1085</v>
      </c>
      <c r="AP161" s="79" t="s">
        <v>176</v>
      </c>
      <c r="AQ161" s="79">
        <v>0</v>
      </c>
      <c r="AR161" s="79">
        <v>0</v>
      </c>
      <c r="AS161" s="79"/>
      <c r="AT161" s="79"/>
      <c r="AU161" s="79"/>
      <c r="AV161" s="79"/>
      <c r="AW161" s="79"/>
      <c r="AX161" s="79"/>
      <c r="AY161" s="79"/>
      <c r="AZ161" s="79"/>
      <c r="BA161">
        <v>8</v>
      </c>
      <c r="BB161" s="78" t="str">
        <f>REPLACE(INDEX(GroupVertices[Group],MATCH(Edges[[#This Row],[Vertex 1]],GroupVertices[Vertex],0)),1,1,"")</f>
        <v>1</v>
      </c>
      <c r="BC161" s="78" t="str">
        <f>REPLACE(INDEX(GroupVertices[Group],MATCH(Edges[[#This Row],[Vertex 2]],GroupVertices[Vertex],0)),1,1,"")</f>
        <v>1</v>
      </c>
      <c r="BD161" s="48"/>
      <c r="BE161" s="49"/>
      <c r="BF161" s="48"/>
      <c r="BG161" s="49"/>
      <c r="BH161" s="48"/>
      <c r="BI161" s="49"/>
      <c r="BJ161" s="48"/>
      <c r="BK161" s="49"/>
      <c r="BL161" s="48"/>
    </row>
    <row r="162" spans="1:64" ht="15">
      <c r="A162" s="64" t="s">
        <v>284</v>
      </c>
      <c r="B162" s="64" t="s">
        <v>343</v>
      </c>
      <c r="C162" s="65" t="s">
        <v>3282</v>
      </c>
      <c r="D162" s="66">
        <v>10</v>
      </c>
      <c r="E162" s="67" t="s">
        <v>136</v>
      </c>
      <c r="F162" s="68">
        <v>12</v>
      </c>
      <c r="G162" s="65"/>
      <c r="H162" s="69"/>
      <c r="I162" s="70"/>
      <c r="J162" s="70"/>
      <c r="K162" s="34" t="s">
        <v>65</v>
      </c>
      <c r="L162" s="77">
        <v>162</v>
      </c>
      <c r="M162" s="77"/>
      <c r="N162" s="72"/>
      <c r="O162" s="79" t="s">
        <v>361</v>
      </c>
      <c r="P162" s="81">
        <v>43626.91064814815</v>
      </c>
      <c r="Q162" s="79" t="s">
        <v>416</v>
      </c>
      <c r="R162" s="83" t="s">
        <v>501</v>
      </c>
      <c r="S162" s="79" t="s">
        <v>543</v>
      </c>
      <c r="T162" s="79" t="s">
        <v>602</v>
      </c>
      <c r="U162" s="79"/>
      <c r="V162" s="83" t="s">
        <v>732</v>
      </c>
      <c r="W162" s="81">
        <v>43626.91064814815</v>
      </c>
      <c r="X162" s="83" t="s">
        <v>833</v>
      </c>
      <c r="Y162" s="79"/>
      <c r="Z162" s="79"/>
      <c r="AA162" s="85" t="s">
        <v>999</v>
      </c>
      <c r="AB162" s="85" t="s">
        <v>1086</v>
      </c>
      <c r="AC162" s="79" t="b">
        <v>0</v>
      </c>
      <c r="AD162" s="79">
        <v>0</v>
      </c>
      <c r="AE162" s="85" t="s">
        <v>1104</v>
      </c>
      <c r="AF162" s="79" t="b">
        <v>0</v>
      </c>
      <c r="AG162" s="79" t="s">
        <v>1105</v>
      </c>
      <c r="AH162" s="79"/>
      <c r="AI162" s="85" t="s">
        <v>1101</v>
      </c>
      <c r="AJ162" s="79" t="b">
        <v>0</v>
      </c>
      <c r="AK162" s="79">
        <v>0</v>
      </c>
      <c r="AL162" s="85" t="s">
        <v>1101</v>
      </c>
      <c r="AM162" s="79" t="s">
        <v>1116</v>
      </c>
      <c r="AN162" s="79" t="b">
        <v>0</v>
      </c>
      <c r="AO162" s="85" t="s">
        <v>1086</v>
      </c>
      <c r="AP162" s="79" t="s">
        <v>176</v>
      </c>
      <c r="AQ162" s="79">
        <v>0</v>
      </c>
      <c r="AR162" s="79">
        <v>0</v>
      </c>
      <c r="AS162" s="79"/>
      <c r="AT162" s="79"/>
      <c r="AU162" s="79"/>
      <c r="AV162" s="79"/>
      <c r="AW162" s="79"/>
      <c r="AX162" s="79"/>
      <c r="AY162" s="79"/>
      <c r="AZ162" s="79"/>
      <c r="BA162">
        <v>8</v>
      </c>
      <c r="BB162" s="78" t="str">
        <f>REPLACE(INDEX(GroupVertices[Group],MATCH(Edges[[#This Row],[Vertex 1]],GroupVertices[Vertex],0)),1,1,"")</f>
        <v>1</v>
      </c>
      <c r="BC162" s="78" t="str">
        <f>REPLACE(INDEX(GroupVertices[Group],MATCH(Edges[[#This Row],[Vertex 2]],GroupVertices[Vertex],0)),1,1,"")</f>
        <v>1</v>
      </c>
      <c r="BD162" s="48"/>
      <c r="BE162" s="49"/>
      <c r="BF162" s="48"/>
      <c r="BG162" s="49"/>
      <c r="BH162" s="48"/>
      <c r="BI162" s="49"/>
      <c r="BJ162" s="48"/>
      <c r="BK162" s="49"/>
      <c r="BL162" s="48"/>
    </row>
    <row r="163" spans="1:64" ht="15">
      <c r="A163" s="64" t="s">
        <v>284</v>
      </c>
      <c r="B163" s="64" t="s">
        <v>343</v>
      </c>
      <c r="C163" s="65" t="s">
        <v>3282</v>
      </c>
      <c r="D163" s="66">
        <v>10</v>
      </c>
      <c r="E163" s="67" t="s">
        <v>136</v>
      </c>
      <c r="F163" s="68">
        <v>12</v>
      </c>
      <c r="G163" s="65"/>
      <c r="H163" s="69"/>
      <c r="I163" s="70"/>
      <c r="J163" s="70"/>
      <c r="K163" s="34" t="s">
        <v>65</v>
      </c>
      <c r="L163" s="77">
        <v>163</v>
      </c>
      <c r="M163" s="77"/>
      <c r="N163" s="72"/>
      <c r="O163" s="79" t="s">
        <v>361</v>
      </c>
      <c r="P163" s="81">
        <v>43628.90943287037</v>
      </c>
      <c r="Q163" s="79" t="s">
        <v>416</v>
      </c>
      <c r="R163" s="83" t="s">
        <v>501</v>
      </c>
      <c r="S163" s="79" t="s">
        <v>543</v>
      </c>
      <c r="T163" s="79" t="s">
        <v>602</v>
      </c>
      <c r="U163" s="79"/>
      <c r="V163" s="83" t="s">
        <v>732</v>
      </c>
      <c r="W163" s="81">
        <v>43628.90943287037</v>
      </c>
      <c r="X163" s="83" t="s">
        <v>834</v>
      </c>
      <c r="Y163" s="79"/>
      <c r="Z163" s="79"/>
      <c r="AA163" s="85" t="s">
        <v>1000</v>
      </c>
      <c r="AB163" s="85" t="s">
        <v>1087</v>
      </c>
      <c r="AC163" s="79" t="b">
        <v>0</v>
      </c>
      <c r="AD163" s="79">
        <v>0</v>
      </c>
      <c r="AE163" s="85" t="s">
        <v>1104</v>
      </c>
      <c r="AF163" s="79" t="b">
        <v>0</v>
      </c>
      <c r="AG163" s="79" t="s">
        <v>1105</v>
      </c>
      <c r="AH163" s="79"/>
      <c r="AI163" s="85" t="s">
        <v>1101</v>
      </c>
      <c r="AJ163" s="79" t="b">
        <v>0</v>
      </c>
      <c r="AK163" s="79">
        <v>0</v>
      </c>
      <c r="AL163" s="85" t="s">
        <v>1101</v>
      </c>
      <c r="AM163" s="79" t="s">
        <v>1116</v>
      </c>
      <c r="AN163" s="79" t="b">
        <v>0</v>
      </c>
      <c r="AO163" s="85" t="s">
        <v>1087</v>
      </c>
      <c r="AP163" s="79" t="s">
        <v>176</v>
      </c>
      <c r="AQ163" s="79">
        <v>0</v>
      </c>
      <c r="AR163" s="79">
        <v>0</v>
      </c>
      <c r="AS163" s="79"/>
      <c r="AT163" s="79"/>
      <c r="AU163" s="79"/>
      <c r="AV163" s="79"/>
      <c r="AW163" s="79"/>
      <c r="AX163" s="79"/>
      <c r="AY163" s="79"/>
      <c r="AZ163" s="79"/>
      <c r="BA163">
        <v>8</v>
      </c>
      <c r="BB163" s="78" t="str">
        <f>REPLACE(INDEX(GroupVertices[Group],MATCH(Edges[[#This Row],[Vertex 1]],GroupVertices[Vertex],0)),1,1,"")</f>
        <v>1</v>
      </c>
      <c r="BC163" s="78" t="str">
        <f>REPLACE(INDEX(GroupVertices[Group],MATCH(Edges[[#This Row],[Vertex 2]],GroupVertices[Vertex],0)),1,1,"")</f>
        <v>1</v>
      </c>
      <c r="BD163" s="48"/>
      <c r="BE163" s="49"/>
      <c r="BF163" s="48"/>
      <c r="BG163" s="49"/>
      <c r="BH163" s="48"/>
      <c r="BI163" s="49"/>
      <c r="BJ163" s="48"/>
      <c r="BK163" s="49"/>
      <c r="BL163" s="48"/>
    </row>
    <row r="164" spans="1:64" ht="15">
      <c r="A164" s="64" t="s">
        <v>284</v>
      </c>
      <c r="B164" s="64" t="s">
        <v>343</v>
      </c>
      <c r="C164" s="65" t="s">
        <v>3282</v>
      </c>
      <c r="D164" s="66">
        <v>10</v>
      </c>
      <c r="E164" s="67" t="s">
        <v>136</v>
      </c>
      <c r="F164" s="68">
        <v>12</v>
      </c>
      <c r="G164" s="65"/>
      <c r="H164" s="69"/>
      <c r="I164" s="70"/>
      <c r="J164" s="70"/>
      <c r="K164" s="34" t="s">
        <v>65</v>
      </c>
      <c r="L164" s="77">
        <v>164</v>
      </c>
      <c r="M164" s="77"/>
      <c r="N164" s="72"/>
      <c r="O164" s="79" t="s">
        <v>361</v>
      </c>
      <c r="P164" s="81">
        <v>43631.99774305556</v>
      </c>
      <c r="Q164" s="79" t="s">
        <v>417</v>
      </c>
      <c r="R164" s="83" t="s">
        <v>501</v>
      </c>
      <c r="S164" s="79" t="s">
        <v>543</v>
      </c>
      <c r="T164" s="79" t="s">
        <v>602</v>
      </c>
      <c r="U164" s="79"/>
      <c r="V164" s="83" t="s">
        <v>732</v>
      </c>
      <c r="W164" s="81">
        <v>43631.99774305556</v>
      </c>
      <c r="X164" s="83" t="s">
        <v>835</v>
      </c>
      <c r="Y164" s="79"/>
      <c r="Z164" s="79"/>
      <c r="AA164" s="85" t="s">
        <v>1001</v>
      </c>
      <c r="AB164" s="85" t="s">
        <v>1088</v>
      </c>
      <c r="AC164" s="79" t="b">
        <v>0</v>
      </c>
      <c r="AD164" s="79">
        <v>0</v>
      </c>
      <c r="AE164" s="85" t="s">
        <v>1104</v>
      </c>
      <c r="AF164" s="79" t="b">
        <v>0</v>
      </c>
      <c r="AG164" s="79" t="s">
        <v>1105</v>
      </c>
      <c r="AH164" s="79"/>
      <c r="AI164" s="85" t="s">
        <v>1101</v>
      </c>
      <c r="AJ164" s="79" t="b">
        <v>0</v>
      </c>
      <c r="AK164" s="79">
        <v>0</v>
      </c>
      <c r="AL164" s="85" t="s">
        <v>1101</v>
      </c>
      <c r="AM164" s="79" t="s">
        <v>1116</v>
      </c>
      <c r="AN164" s="79" t="b">
        <v>0</v>
      </c>
      <c r="AO164" s="85" t="s">
        <v>1088</v>
      </c>
      <c r="AP164" s="79" t="s">
        <v>176</v>
      </c>
      <c r="AQ164" s="79">
        <v>0</v>
      </c>
      <c r="AR164" s="79">
        <v>0</v>
      </c>
      <c r="AS164" s="79"/>
      <c r="AT164" s="79"/>
      <c r="AU164" s="79"/>
      <c r="AV164" s="79"/>
      <c r="AW164" s="79"/>
      <c r="AX164" s="79"/>
      <c r="AY164" s="79"/>
      <c r="AZ164" s="79"/>
      <c r="BA164">
        <v>8</v>
      </c>
      <c r="BB164" s="78" t="str">
        <f>REPLACE(INDEX(GroupVertices[Group],MATCH(Edges[[#This Row],[Vertex 1]],GroupVertices[Vertex],0)),1,1,"")</f>
        <v>1</v>
      </c>
      <c r="BC164" s="78" t="str">
        <f>REPLACE(INDEX(GroupVertices[Group],MATCH(Edges[[#This Row],[Vertex 2]],GroupVertices[Vertex],0)),1,1,"")</f>
        <v>1</v>
      </c>
      <c r="BD164" s="48"/>
      <c r="BE164" s="49"/>
      <c r="BF164" s="48"/>
      <c r="BG164" s="49"/>
      <c r="BH164" s="48"/>
      <c r="BI164" s="49"/>
      <c r="BJ164" s="48"/>
      <c r="BK164" s="49"/>
      <c r="BL164" s="48"/>
    </row>
    <row r="165" spans="1:64" ht="15">
      <c r="A165" s="64" t="s">
        <v>284</v>
      </c>
      <c r="B165" s="64" t="s">
        <v>343</v>
      </c>
      <c r="C165" s="65" t="s">
        <v>3282</v>
      </c>
      <c r="D165" s="66">
        <v>10</v>
      </c>
      <c r="E165" s="67" t="s">
        <v>136</v>
      </c>
      <c r="F165" s="68">
        <v>12</v>
      </c>
      <c r="G165" s="65"/>
      <c r="H165" s="69"/>
      <c r="I165" s="70"/>
      <c r="J165" s="70"/>
      <c r="K165" s="34" t="s">
        <v>65</v>
      </c>
      <c r="L165" s="77">
        <v>165</v>
      </c>
      <c r="M165" s="77"/>
      <c r="N165" s="72"/>
      <c r="O165" s="79" t="s">
        <v>361</v>
      </c>
      <c r="P165" s="81">
        <v>43632.82241898148</v>
      </c>
      <c r="Q165" s="79" t="s">
        <v>418</v>
      </c>
      <c r="R165" s="83" t="s">
        <v>502</v>
      </c>
      <c r="S165" s="79" t="s">
        <v>544</v>
      </c>
      <c r="T165" s="79" t="s">
        <v>602</v>
      </c>
      <c r="U165" s="79"/>
      <c r="V165" s="83" t="s">
        <v>732</v>
      </c>
      <c r="W165" s="81">
        <v>43632.82241898148</v>
      </c>
      <c r="X165" s="83" t="s">
        <v>836</v>
      </c>
      <c r="Y165" s="79"/>
      <c r="Z165" s="79"/>
      <c r="AA165" s="85" t="s">
        <v>1002</v>
      </c>
      <c r="AB165" s="85" t="s">
        <v>1089</v>
      </c>
      <c r="AC165" s="79" t="b">
        <v>0</v>
      </c>
      <c r="AD165" s="79">
        <v>0</v>
      </c>
      <c r="AE165" s="85" t="s">
        <v>1104</v>
      </c>
      <c r="AF165" s="79" t="b">
        <v>0</v>
      </c>
      <c r="AG165" s="79" t="s">
        <v>1105</v>
      </c>
      <c r="AH165" s="79"/>
      <c r="AI165" s="85" t="s">
        <v>1101</v>
      </c>
      <c r="AJ165" s="79" t="b">
        <v>0</v>
      </c>
      <c r="AK165" s="79">
        <v>0</v>
      </c>
      <c r="AL165" s="85" t="s">
        <v>1101</v>
      </c>
      <c r="AM165" s="79" t="s">
        <v>1116</v>
      </c>
      <c r="AN165" s="79" t="b">
        <v>0</v>
      </c>
      <c r="AO165" s="85" t="s">
        <v>1089</v>
      </c>
      <c r="AP165" s="79" t="s">
        <v>176</v>
      </c>
      <c r="AQ165" s="79">
        <v>0</v>
      </c>
      <c r="AR165" s="79">
        <v>0</v>
      </c>
      <c r="AS165" s="79"/>
      <c r="AT165" s="79"/>
      <c r="AU165" s="79"/>
      <c r="AV165" s="79"/>
      <c r="AW165" s="79"/>
      <c r="AX165" s="79"/>
      <c r="AY165" s="79"/>
      <c r="AZ165" s="79"/>
      <c r="BA165">
        <v>8</v>
      </c>
      <c r="BB165" s="78" t="str">
        <f>REPLACE(INDEX(GroupVertices[Group],MATCH(Edges[[#This Row],[Vertex 1]],GroupVertices[Vertex],0)),1,1,"")</f>
        <v>1</v>
      </c>
      <c r="BC165" s="78" t="str">
        <f>REPLACE(INDEX(GroupVertices[Group],MATCH(Edges[[#This Row],[Vertex 2]],GroupVertices[Vertex],0)),1,1,"")</f>
        <v>1</v>
      </c>
      <c r="BD165" s="48"/>
      <c r="BE165" s="49"/>
      <c r="BF165" s="48"/>
      <c r="BG165" s="49"/>
      <c r="BH165" s="48"/>
      <c r="BI165" s="49"/>
      <c r="BJ165" s="48"/>
      <c r="BK165" s="49"/>
      <c r="BL165" s="48"/>
    </row>
    <row r="166" spans="1:64" ht="15">
      <c r="A166" s="64" t="s">
        <v>284</v>
      </c>
      <c r="B166" s="64" t="s">
        <v>343</v>
      </c>
      <c r="C166" s="65" t="s">
        <v>3282</v>
      </c>
      <c r="D166" s="66">
        <v>10</v>
      </c>
      <c r="E166" s="67" t="s">
        <v>136</v>
      </c>
      <c r="F166" s="68">
        <v>12</v>
      </c>
      <c r="G166" s="65"/>
      <c r="H166" s="69"/>
      <c r="I166" s="70"/>
      <c r="J166" s="70"/>
      <c r="K166" s="34" t="s">
        <v>65</v>
      </c>
      <c r="L166" s="77">
        <v>166</v>
      </c>
      <c r="M166" s="77"/>
      <c r="N166" s="72"/>
      <c r="O166" s="79" t="s">
        <v>361</v>
      </c>
      <c r="P166" s="81">
        <v>43633.92738425926</v>
      </c>
      <c r="Q166" s="79" t="s">
        <v>419</v>
      </c>
      <c r="R166" s="83" t="s">
        <v>502</v>
      </c>
      <c r="S166" s="79" t="s">
        <v>544</v>
      </c>
      <c r="T166" s="79" t="s">
        <v>602</v>
      </c>
      <c r="U166" s="79"/>
      <c r="V166" s="83" t="s">
        <v>732</v>
      </c>
      <c r="W166" s="81">
        <v>43633.92738425926</v>
      </c>
      <c r="X166" s="83" t="s">
        <v>837</v>
      </c>
      <c r="Y166" s="79"/>
      <c r="Z166" s="79"/>
      <c r="AA166" s="85" t="s">
        <v>1003</v>
      </c>
      <c r="AB166" s="85" t="s">
        <v>1090</v>
      </c>
      <c r="AC166" s="79" t="b">
        <v>0</v>
      </c>
      <c r="AD166" s="79">
        <v>0</v>
      </c>
      <c r="AE166" s="85" t="s">
        <v>1104</v>
      </c>
      <c r="AF166" s="79" t="b">
        <v>0</v>
      </c>
      <c r="AG166" s="79" t="s">
        <v>1105</v>
      </c>
      <c r="AH166" s="79"/>
      <c r="AI166" s="85" t="s">
        <v>1101</v>
      </c>
      <c r="AJ166" s="79" t="b">
        <v>0</v>
      </c>
      <c r="AK166" s="79">
        <v>0</v>
      </c>
      <c r="AL166" s="85" t="s">
        <v>1101</v>
      </c>
      <c r="AM166" s="79" t="s">
        <v>1116</v>
      </c>
      <c r="AN166" s="79" t="b">
        <v>0</v>
      </c>
      <c r="AO166" s="85" t="s">
        <v>1090</v>
      </c>
      <c r="AP166" s="79" t="s">
        <v>176</v>
      </c>
      <c r="AQ166" s="79">
        <v>0</v>
      </c>
      <c r="AR166" s="79">
        <v>0</v>
      </c>
      <c r="AS166" s="79"/>
      <c r="AT166" s="79"/>
      <c r="AU166" s="79"/>
      <c r="AV166" s="79"/>
      <c r="AW166" s="79"/>
      <c r="AX166" s="79"/>
      <c r="AY166" s="79"/>
      <c r="AZ166" s="79"/>
      <c r="BA166">
        <v>8</v>
      </c>
      <c r="BB166" s="78" t="str">
        <f>REPLACE(INDEX(GroupVertices[Group],MATCH(Edges[[#This Row],[Vertex 1]],GroupVertices[Vertex],0)),1,1,"")</f>
        <v>1</v>
      </c>
      <c r="BC166" s="78" t="str">
        <f>REPLACE(INDEX(GroupVertices[Group],MATCH(Edges[[#This Row],[Vertex 2]],GroupVertices[Vertex],0)),1,1,"")</f>
        <v>1</v>
      </c>
      <c r="BD166" s="48"/>
      <c r="BE166" s="49"/>
      <c r="BF166" s="48"/>
      <c r="BG166" s="49"/>
      <c r="BH166" s="48"/>
      <c r="BI166" s="49"/>
      <c r="BJ166" s="48"/>
      <c r="BK166" s="49"/>
      <c r="BL166" s="48"/>
    </row>
    <row r="167" spans="1:64" ht="15">
      <c r="A167" s="64" t="s">
        <v>284</v>
      </c>
      <c r="B167" s="64" t="s">
        <v>343</v>
      </c>
      <c r="C167" s="65" t="s">
        <v>3282</v>
      </c>
      <c r="D167" s="66">
        <v>10</v>
      </c>
      <c r="E167" s="67" t="s">
        <v>136</v>
      </c>
      <c r="F167" s="68">
        <v>12</v>
      </c>
      <c r="G167" s="65"/>
      <c r="H167" s="69"/>
      <c r="I167" s="70"/>
      <c r="J167" s="70"/>
      <c r="K167" s="34" t="s">
        <v>65</v>
      </c>
      <c r="L167" s="77">
        <v>167</v>
      </c>
      <c r="M167" s="77"/>
      <c r="N167" s="72"/>
      <c r="O167" s="79" t="s">
        <v>361</v>
      </c>
      <c r="P167" s="81">
        <v>43634.914664351854</v>
      </c>
      <c r="Q167" s="79" t="s">
        <v>418</v>
      </c>
      <c r="R167" s="83" t="s">
        <v>502</v>
      </c>
      <c r="S167" s="79" t="s">
        <v>544</v>
      </c>
      <c r="T167" s="79" t="s">
        <v>602</v>
      </c>
      <c r="U167" s="79"/>
      <c r="V167" s="83" t="s">
        <v>732</v>
      </c>
      <c r="W167" s="81">
        <v>43634.914664351854</v>
      </c>
      <c r="X167" s="83" t="s">
        <v>838</v>
      </c>
      <c r="Y167" s="79"/>
      <c r="Z167" s="79"/>
      <c r="AA167" s="85" t="s">
        <v>1004</v>
      </c>
      <c r="AB167" s="85" t="s">
        <v>1091</v>
      </c>
      <c r="AC167" s="79" t="b">
        <v>0</v>
      </c>
      <c r="AD167" s="79">
        <v>0</v>
      </c>
      <c r="AE167" s="85" t="s">
        <v>1104</v>
      </c>
      <c r="AF167" s="79" t="b">
        <v>0</v>
      </c>
      <c r="AG167" s="79" t="s">
        <v>1105</v>
      </c>
      <c r="AH167" s="79"/>
      <c r="AI167" s="85" t="s">
        <v>1101</v>
      </c>
      <c r="AJ167" s="79" t="b">
        <v>0</v>
      </c>
      <c r="AK167" s="79">
        <v>0</v>
      </c>
      <c r="AL167" s="85" t="s">
        <v>1101</v>
      </c>
      <c r="AM167" s="79" t="s">
        <v>1116</v>
      </c>
      <c r="AN167" s="79" t="b">
        <v>0</v>
      </c>
      <c r="AO167" s="85" t="s">
        <v>1091</v>
      </c>
      <c r="AP167" s="79" t="s">
        <v>176</v>
      </c>
      <c r="AQ167" s="79">
        <v>0</v>
      </c>
      <c r="AR167" s="79">
        <v>0</v>
      </c>
      <c r="AS167" s="79"/>
      <c r="AT167" s="79"/>
      <c r="AU167" s="79"/>
      <c r="AV167" s="79"/>
      <c r="AW167" s="79"/>
      <c r="AX167" s="79"/>
      <c r="AY167" s="79"/>
      <c r="AZ167" s="79"/>
      <c r="BA167">
        <v>8</v>
      </c>
      <c r="BB167" s="78" t="str">
        <f>REPLACE(INDEX(GroupVertices[Group],MATCH(Edges[[#This Row],[Vertex 1]],GroupVertices[Vertex],0)),1,1,"")</f>
        <v>1</v>
      </c>
      <c r="BC167" s="78" t="str">
        <f>REPLACE(INDEX(GroupVertices[Group],MATCH(Edges[[#This Row],[Vertex 2]],GroupVertices[Vertex],0)),1,1,"")</f>
        <v>1</v>
      </c>
      <c r="BD167" s="48"/>
      <c r="BE167" s="49"/>
      <c r="BF167" s="48"/>
      <c r="BG167" s="49"/>
      <c r="BH167" s="48"/>
      <c r="BI167" s="49"/>
      <c r="BJ167" s="48"/>
      <c r="BK167" s="49"/>
      <c r="BL167" s="48"/>
    </row>
    <row r="168" spans="1:64" ht="15">
      <c r="A168" s="64" t="s">
        <v>284</v>
      </c>
      <c r="B168" s="64" t="s">
        <v>343</v>
      </c>
      <c r="C168" s="65" t="s">
        <v>3282</v>
      </c>
      <c r="D168" s="66">
        <v>10</v>
      </c>
      <c r="E168" s="67" t="s">
        <v>136</v>
      </c>
      <c r="F168" s="68">
        <v>12</v>
      </c>
      <c r="G168" s="65"/>
      <c r="H168" s="69"/>
      <c r="I168" s="70"/>
      <c r="J168" s="70"/>
      <c r="K168" s="34" t="s">
        <v>65</v>
      </c>
      <c r="L168" s="77">
        <v>168</v>
      </c>
      <c r="M168" s="77"/>
      <c r="N168" s="72"/>
      <c r="O168" s="79" t="s">
        <v>361</v>
      </c>
      <c r="P168" s="81">
        <v>43636.92774305555</v>
      </c>
      <c r="Q168" s="79" t="s">
        <v>420</v>
      </c>
      <c r="R168" s="83" t="s">
        <v>502</v>
      </c>
      <c r="S168" s="79" t="s">
        <v>544</v>
      </c>
      <c r="T168" s="79" t="s">
        <v>602</v>
      </c>
      <c r="U168" s="79"/>
      <c r="V168" s="83" t="s">
        <v>732</v>
      </c>
      <c r="W168" s="81">
        <v>43636.92774305555</v>
      </c>
      <c r="X168" s="83" t="s">
        <v>839</v>
      </c>
      <c r="Y168" s="79"/>
      <c r="Z168" s="79"/>
      <c r="AA168" s="85" t="s">
        <v>1005</v>
      </c>
      <c r="AB168" s="85" t="s">
        <v>1092</v>
      </c>
      <c r="AC168" s="79" t="b">
        <v>0</v>
      </c>
      <c r="AD168" s="79">
        <v>0</v>
      </c>
      <c r="AE168" s="85" t="s">
        <v>1104</v>
      </c>
      <c r="AF168" s="79" t="b">
        <v>0</v>
      </c>
      <c r="AG168" s="79" t="s">
        <v>1105</v>
      </c>
      <c r="AH168" s="79"/>
      <c r="AI168" s="85" t="s">
        <v>1101</v>
      </c>
      <c r="AJ168" s="79" t="b">
        <v>0</v>
      </c>
      <c r="AK168" s="79">
        <v>0</v>
      </c>
      <c r="AL168" s="85" t="s">
        <v>1101</v>
      </c>
      <c r="AM168" s="79" t="s">
        <v>1116</v>
      </c>
      <c r="AN168" s="79" t="b">
        <v>0</v>
      </c>
      <c r="AO168" s="85" t="s">
        <v>1092</v>
      </c>
      <c r="AP168" s="79" t="s">
        <v>176</v>
      </c>
      <c r="AQ168" s="79">
        <v>0</v>
      </c>
      <c r="AR168" s="79">
        <v>0</v>
      </c>
      <c r="AS168" s="79"/>
      <c r="AT168" s="79"/>
      <c r="AU168" s="79"/>
      <c r="AV168" s="79"/>
      <c r="AW168" s="79"/>
      <c r="AX168" s="79"/>
      <c r="AY168" s="79"/>
      <c r="AZ168" s="79"/>
      <c r="BA168">
        <v>8</v>
      </c>
      <c r="BB168" s="78" t="str">
        <f>REPLACE(INDEX(GroupVertices[Group],MATCH(Edges[[#This Row],[Vertex 1]],GroupVertices[Vertex],0)),1,1,"")</f>
        <v>1</v>
      </c>
      <c r="BC168" s="78" t="str">
        <f>REPLACE(INDEX(GroupVertices[Group],MATCH(Edges[[#This Row],[Vertex 2]],GroupVertices[Vertex],0)),1,1,"")</f>
        <v>1</v>
      </c>
      <c r="BD168" s="48"/>
      <c r="BE168" s="49"/>
      <c r="BF168" s="48"/>
      <c r="BG168" s="49"/>
      <c r="BH168" s="48"/>
      <c r="BI168" s="49"/>
      <c r="BJ168" s="48"/>
      <c r="BK168" s="49"/>
      <c r="BL168" s="48"/>
    </row>
    <row r="169" spans="1:64" ht="15">
      <c r="A169" s="64" t="s">
        <v>284</v>
      </c>
      <c r="B169" s="64" t="s">
        <v>344</v>
      </c>
      <c r="C169" s="65" t="s">
        <v>3282</v>
      </c>
      <c r="D169" s="66">
        <v>10</v>
      </c>
      <c r="E169" s="67" t="s">
        <v>136</v>
      </c>
      <c r="F169" s="68">
        <v>12</v>
      </c>
      <c r="G169" s="65"/>
      <c r="H169" s="69"/>
      <c r="I169" s="70"/>
      <c r="J169" s="70"/>
      <c r="K169" s="34" t="s">
        <v>65</v>
      </c>
      <c r="L169" s="77">
        <v>169</v>
      </c>
      <c r="M169" s="77"/>
      <c r="N169" s="72"/>
      <c r="O169" s="79" t="s">
        <v>362</v>
      </c>
      <c r="P169" s="81">
        <v>43626.019467592596</v>
      </c>
      <c r="Q169" s="79" t="s">
        <v>416</v>
      </c>
      <c r="R169" s="83" t="s">
        <v>501</v>
      </c>
      <c r="S169" s="79" t="s">
        <v>543</v>
      </c>
      <c r="T169" s="79" t="s">
        <v>602</v>
      </c>
      <c r="U169" s="79"/>
      <c r="V169" s="83" t="s">
        <v>732</v>
      </c>
      <c r="W169" s="81">
        <v>43626.019467592596</v>
      </c>
      <c r="X169" s="83" t="s">
        <v>832</v>
      </c>
      <c r="Y169" s="79"/>
      <c r="Z169" s="79"/>
      <c r="AA169" s="85" t="s">
        <v>998</v>
      </c>
      <c r="AB169" s="85" t="s">
        <v>1085</v>
      </c>
      <c r="AC169" s="79" t="b">
        <v>0</v>
      </c>
      <c r="AD169" s="79">
        <v>0</v>
      </c>
      <c r="AE169" s="85" t="s">
        <v>1104</v>
      </c>
      <c r="AF169" s="79" t="b">
        <v>0</v>
      </c>
      <c r="AG169" s="79" t="s">
        <v>1105</v>
      </c>
      <c r="AH169" s="79"/>
      <c r="AI169" s="85" t="s">
        <v>1101</v>
      </c>
      <c r="AJ169" s="79" t="b">
        <v>0</v>
      </c>
      <c r="AK169" s="79">
        <v>0</v>
      </c>
      <c r="AL169" s="85" t="s">
        <v>1101</v>
      </c>
      <c r="AM169" s="79" t="s">
        <v>1116</v>
      </c>
      <c r="AN169" s="79" t="b">
        <v>0</v>
      </c>
      <c r="AO169" s="85" t="s">
        <v>1085</v>
      </c>
      <c r="AP169" s="79" t="s">
        <v>176</v>
      </c>
      <c r="AQ169" s="79">
        <v>0</v>
      </c>
      <c r="AR169" s="79">
        <v>0</v>
      </c>
      <c r="AS169" s="79"/>
      <c r="AT169" s="79"/>
      <c r="AU169" s="79"/>
      <c r="AV169" s="79"/>
      <c r="AW169" s="79"/>
      <c r="AX169" s="79"/>
      <c r="AY169" s="79"/>
      <c r="AZ169" s="79"/>
      <c r="BA169">
        <v>8</v>
      </c>
      <c r="BB169" s="78" t="str">
        <f>REPLACE(INDEX(GroupVertices[Group],MATCH(Edges[[#This Row],[Vertex 1]],GroupVertices[Vertex],0)),1,1,"")</f>
        <v>1</v>
      </c>
      <c r="BC169" s="78" t="str">
        <f>REPLACE(INDEX(GroupVertices[Group],MATCH(Edges[[#This Row],[Vertex 2]],GroupVertices[Vertex],0)),1,1,"")</f>
        <v>1</v>
      </c>
      <c r="BD169" s="48">
        <v>2</v>
      </c>
      <c r="BE169" s="49">
        <v>8.695652173913043</v>
      </c>
      <c r="BF169" s="48">
        <v>0</v>
      </c>
      <c r="BG169" s="49">
        <v>0</v>
      </c>
      <c r="BH169" s="48">
        <v>0</v>
      </c>
      <c r="BI169" s="49">
        <v>0</v>
      </c>
      <c r="BJ169" s="48">
        <v>21</v>
      </c>
      <c r="BK169" s="49">
        <v>91.30434782608695</v>
      </c>
      <c r="BL169" s="48">
        <v>23</v>
      </c>
    </row>
    <row r="170" spans="1:64" ht="15">
      <c r="A170" s="64" t="s">
        <v>284</v>
      </c>
      <c r="B170" s="64" t="s">
        <v>344</v>
      </c>
      <c r="C170" s="65" t="s">
        <v>3282</v>
      </c>
      <c r="D170" s="66">
        <v>10</v>
      </c>
      <c r="E170" s="67" t="s">
        <v>136</v>
      </c>
      <c r="F170" s="68">
        <v>12</v>
      </c>
      <c r="G170" s="65"/>
      <c r="H170" s="69"/>
      <c r="I170" s="70"/>
      <c r="J170" s="70"/>
      <c r="K170" s="34" t="s">
        <v>65</v>
      </c>
      <c r="L170" s="77">
        <v>170</v>
      </c>
      <c r="M170" s="77"/>
      <c r="N170" s="72"/>
      <c r="O170" s="79" t="s">
        <v>362</v>
      </c>
      <c r="P170" s="81">
        <v>43626.91064814815</v>
      </c>
      <c r="Q170" s="79" t="s">
        <v>416</v>
      </c>
      <c r="R170" s="83" t="s">
        <v>501</v>
      </c>
      <c r="S170" s="79" t="s">
        <v>543</v>
      </c>
      <c r="T170" s="79" t="s">
        <v>602</v>
      </c>
      <c r="U170" s="79"/>
      <c r="V170" s="83" t="s">
        <v>732</v>
      </c>
      <c r="W170" s="81">
        <v>43626.91064814815</v>
      </c>
      <c r="X170" s="83" t="s">
        <v>833</v>
      </c>
      <c r="Y170" s="79"/>
      <c r="Z170" s="79"/>
      <c r="AA170" s="85" t="s">
        <v>999</v>
      </c>
      <c r="AB170" s="85" t="s">
        <v>1086</v>
      </c>
      <c r="AC170" s="79" t="b">
        <v>0</v>
      </c>
      <c r="AD170" s="79">
        <v>0</v>
      </c>
      <c r="AE170" s="85" t="s">
        <v>1104</v>
      </c>
      <c r="AF170" s="79" t="b">
        <v>0</v>
      </c>
      <c r="AG170" s="79" t="s">
        <v>1105</v>
      </c>
      <c r="AH170" s="79"/>
      <c r="AI170" s="85" t="s">
        <v>1101</v>
      </c>
      <c r="AJ170" s="79" t="b">
        <v>0</v>
      </c>
      <c r="AK170" s="79">
        <v>0</v>
      </c>
      <c r="AL170" s="85" t="s">
        <v>1101</v>
      </c>
      <c r="AM170" s="79" t="s">
        <v>1116</v>
      </c>
      <c r="AN170" s="79" t="b">
        <v>0</v>
      </c>
      <c r="AO170" s="85" t="s">
        <v>1086</v>
      </c>
      <c r="AP170" s="79" t="s">
        <v>176</v>
      </c>
      <c r="AQ170" s="79">
        <v>0</v>
      </c>
      <c r="AR170" s="79">
        <v>0</v>
      </c>
      <c r="AS170" s="79"/>
      <c r="AT170" s="79"/>
      <c r="AU170" s="79"/>
      <c r="AV170" s="79"/>
      <c r="AW170" s="79"/>
      <c r="AX170" s="79"/>
      <c r="AY170" s="79"/>
      <c r="AZ170" s="79"/>
      <c r="BA170">
        <v>8</v>
      </c>
      <c r="BB170" s="78" t="str">
        <f>REPLACE(INDEX(GroupVertices[Group],MATCH(Edges[[#This Row],[Vertex 1]],GroupVertices[Vertex],0)),1,1,"")</f>
        <v>1</v>
      </c>
      <c r="BC170" s="78" t="str">
        <f>REPLACE(INDEX(GroupVertices[Group],MATCH(Edges[[#This Row],[Vertex 2]],GroupVertices[Vertex],0)),1,1,"")</f>
        <v>1</v>
      </c>
      <c r="BD170" s="48">
        <v>2</v>
      </c>
      <c r="BE170" s="49">
        <v>8.695652173913043</v>
      </c>
      <c r="BF170" s="48">
        <v>0</v>
      </c>
      <c r="BG170" s="49">
        <v>0</v>
      </c>
      <c r="BH170" s="48">
        <v>0</v>
      </c>
      <c r="BI170" s="49">
        <v>0</v>
      </c>
      <c r="BJ170" s="48">
        <v>21</v>
      </c>
      <c r="BK170" s="49">
        <v>91.30434782608695</v>
      </c>
      <c r="BL170" s="48">
        <v>23</v>
      </c>
    </row>
    <row r="171" spans="1:64" ht="15">
      <c r="A171" s="64" t="s">
        <v>284</v>
      </c>
      <c r="B171" s="64" t="s">
        <v>344</v>
      </c>
      <c r="C171" s="65" t="s">
        <v>3282</v>
      </c>
      <c r="D171" s="66">
        <v>10</v>
      </c>
      <c r="E171" s="67" t="s">
        <v>136</v>
      </c>
      <c r="F171" s="68">
        <v>12</v>
      </c>
      <c r="G171" s="65"/>
      <c r="H171" s="69"/>
      <c r="I171" s="70"/>
      <c r="J171" s="70"/>
      <c r="K171" s="34" t="s">
        <v>65</v>
      </c>
      <c r="L171" s="77">
        <v>171</v>
      </c>
      <c r="M171" s="77"/>
      <c r="N171" s="72"/>
      <c r="O171" s="79" t="s">
        <v>362</v>
      </c>
      <c r="P171" s="81">
        <v>43628.90943287037</v>
      </c>
      <c r="Q171" s="79" t="s">
        <v>416</v>
      </c>
      <c r="R171" s="83" t="s">
        <v>501</v>
      </c>
      <c r="S171" s="79" t="s">
        <v>543</v>
      </c>
      <c r="T171" s="79" t="s">
        <v>602</v>
      </c>
      <c r="U171" s="79"/>
      <c r="V171" s="83" t="s">
        <v>732</v>
      </c>
      <c r="W171" s="81">
        <v>43628.90943287037</v>
      </c>
      <c r="X171" s="83" t="s">
        <v>834</v>
      </c>
      <c r="Y171" s="79"/>
      <c r="Z171" s="79"/>
      <c r="AA171" s="85" t="s">
        <v>1000</v>
      </c>
      <c r="AB171" s="85" t="s">
        <v>1087</v>
      </c>
      <c r="AC171" s="79" t="b">
        <v>0</v>
      </c>
      <c r="AD171" s="79">
        <v>0</v>
      </c>
      <c r="AE171" s="85" t="s">
        <v>1104</v>
      </c>
      <c r="AF171" s="79" t="b">
        <v>0</v>
      </c>
      <c r="AG171" s="79" t="s">
        <v>1105</v>
      </c>
      <c r="AH171" s="79"/>
      <c r="AI171" s="85" t="s">
        <v>1101</v>
      </c>
      <c r="AJ171" s="79" t="b">
        <v>0</v>
      </c>
      <c r="AK171" s="79">
        <v>0</v>
      </c>
      <c r="AL171" s="85" t="s">
        <v>1101</v>
      </c>
      <c r="AM171" s="79" t="s">
        <v>1116</v>
      </c>
      <c r="AN171" s="79" t="b">
        <v>0</v>
      </c>
      <c r="AO171" s="85" t="s">
        <v>1087</v>
      </c>
      <c r="AP171" s="79" t="s">
        <v>176</v>
      </c>
      <c r="AQ171" s="79">
        <v>0</v>
      </c>
      <c r="AR171" s="79">
        <v>0</v>
      </c>
      <c r="AS171" s="79"/>
      <c r="AT171" s="79"/>
      <c r="AU171" s="79"/>
      <c r="AV171" s="79"/>
      <c r="AW171" s="79"/>
      <c r="AX171" s="79"/>
      <c r="AY171" s="79"/>
      <c r="AZ171" s="79"/>
      <c r="BA171">
        <v>8</v>
      </c>
      <c r="BB171" s="78" t="str">
        <f>REPLACE(INDEX(GroupVertices[Group],MATCH(Edges[[#This Row],[Vertex 1]],GroupVertices[Vertex],0)),1,1,"")</f>
        <v>1</v>
      </c>
      <c r="BC171" s="78" t="str">
        <f>REPLACE(INDEX(GroupVertices[Group],MATCH(Edges[[#This Row],[Vertex 2]],GroupVertices[Vertex],0)),1,1,"")</f>
        <v>1</v>
      </c>
      <c r="BD171" s="48">
        <v>2</v>
      </c>
      <c r="BE171" s="49">
        <v>8.695652173913043</v>
      </c>
      <c r="BF171" s="48">
        <v>0</v>
      </c>
      <c r="BG171" s="49">
        <v>0</v>
      </c>
      <c r="BH171" s="48">
        <v>0</v>
      </c>
      <c r="BI171" s="49">
        <v>0</v>
      </c>
      <c r="BJ171" s="48">
        <v>21</v>
      </c>
      <c r="BK171" s="49">
        <v>91.30434782608695</v>
      </c>
      <c r="BL171" s="48">
        <v>23</v>
      </c>
    </row>
    <row r="172" spans="1:64" ht="15">
      <c r="A172" s="64" t="s">
        <v>284</v>
      </c>
      <c r="B172" s="64" t="s">
        <v>344</v>
      </c>
      <c r="C172" s="65" t="s">
        <v>3282</v>
      </c>
      <c r="D172" s="66">
        <v>10</v>
      </c>
      <c r="E172" s="67" t="s">
        <v>136</v>
      </c>
      <c r="F172" s="68">
        <v>12</v>
      </c>
      <c r="G172" s="65"/>
      <c r="H172" s="69"/>
      <c r="I172" s="70"/>
      <c r="J172" s="70"/>
      <c r="K172" s="34" t="s">
        <v>65</v>
      </c>
      <c r="L172" s="77">
        <v>172</v>
      </c>
      <c r="M172" s="77"/>
      <c r="N172" s="72"/>
      <c r="O172" s="79" t="s">
        <v>362</v>
      </c>
      <c r="P172" s="81">
        <v>43631.99774305556</v>
      </c>
      <c r="Q172" s="79" t="s">
        <v>417</v>
      </c>
      <c r="R172" s="83" t="s">
        <v>501</v>
      </c>
      <c r="S172" s="79" t="s">
        <v>543</v>
      </c>
      <c r="T172" s="79" t="s">
        <v>602</v>
      </c>
      <c r="U172" s="79"/>
      <c r="V172" s="83" t="s">
        <v>732</v>
      </c>
      <c r="W172" s="81">
        <v>43631.99774305556</v>
      </c>
      <c r="X172" s="83" t="s">
        <v>835</v>
      </c>
      <c r="Y172" s="79"/>
      <c r="Z172" s="79"/>
      <c r="AA172" s="85" t="s">
        <v>1001</v>
      </c>
      <c r="AB172" s="85" t="s">
        <v>1088</v>
      </c>
      <c r="AC172" s="79" t="b">
        <v>0</v>
      </c>
      <c r="AD172" s="79">
        <v>0</v>
      </c>
      <c r="AE172" s="85" t="s">
        <v>1104</v>
      </c>
      <c r="AF172" s="79" t="b">
        <v>0</v>
      </c>
      <c r="AG172" s="79" t="s">
        <v>1105</v>
      </c>
      <c r="AH172" s="79"/>
      <c r="AI172" s="85" t="s">
        <v>1101</v>
      </c>
      <c r="AJ172" s="79" t="b">
        <v>0</v>
      </c>
      <c r="AK172" s="79">
        <v>0</v>
      </c>
      <c r="AL172" s="85" t="s">
        <v>1101</v>
      </c>
      <c r="AM172" s="79" t="s">
        <v>1116</v>
      </c>
      <c r="AN172" s="79" t="b">
        <v>0</v>
      </c>
      <c r="AO172" s="85" t="s">
        <v>1088</v>
      </c>
      <c r="AP172" s="79" t="s">
        <v>176</v>
      </c>
      <c r="AQ172" s="79">
        <v>0</v>
      </c>
      <c r="AR172" s="79">
        <v>0</v>
      </c>
      <c r="AS172" s="79"/>
      <c r="AT172" s="79"/>
      <c r="AU172" s="79"/>
      <c r="AV172" s="79"/>
      <c r="AW172" s="79"/>
      <c r="AX172" s="79"/>
      <c r="AY172" s="79"/>
      <c r="AZ172" s="79"/>
      <c r="BA172">
        <v>8</v>
      </c>
      <c r="BB172" s="78" t="str">
        <f>REPLACE(INDEX(GroupVertices[Group],MATCH(Edges[[#This Row],[Vertex 1]],GroupVertices[Vertex],0)),1,1,"")</f>
        <v>1</v>
      </c>
      <c r="BC172" s="78" t="str">
        <f>REPLACE(INDEX(GroupVertices[Group],MATCH(Edges[[#This Row],[Vertex 2]],GroupVertices[Vertex],0)),1,1,"")</f>
        <v>1</v>
      </c>
      <c r="BD172" s="48">
        <v>2</v>
      </c>
      <c r="BE172" s="49">
        <v>8.695652173913043</v>
      </c>
      <c r="BF172" s="48">
        <v>0</v>
      </c>
      <c r="BG172" s="49">
        <v>0</v>
      </c>
      <c r="BH172" s="48">
        <v>0</v>
      </c>
      <c r="BI172" s="49">
        <v>0</v>
      </c>
      <c r="BJ172" s="48">
        <v>21</v>
      </c>
      <c r="BK172" s="49">
        <v>91.30434782608695</v>
      </c>
      <c r="BL172" s="48">
        <v>23</v>
      </c>
    </row>
    <row r="173" spans="1:64" ht="15">
      <c r="A173" s="64" t="s">
        <v>284</v>
      </c>
      <c r="B173" s="64" t="s">
        <v>344</v>
      </c>
      <c r="C173" s="65" t="s">
        <v>3282</v>
      </c>
      <c r="D173" s="66">
        <v>10</v>
      </c>
      <c r="E173" s="67" t="s">
        <v>136</v>
      </c>
      <c r="F173" s="68">
        <v>12</v>
      </c>
      <c r="G173" s="65"/>
      <c r="H173" s="69"/>
      <c r="I173" s="70"/>
      <c r="J173" s="70"/>
      <c r="K173" s="34" t="s">
        <v>65</v>
      </c>
      <c r="L173" s="77">
        <v>173</v>
      </c>
      <c r="M173" s="77"/>
      <c r="N173" s="72"/>
      <c r="O173" s="79" t="s">
        <v>362</v>
      </c>
      <c r="P173" s="81">
        <v>43632.82241898148</v>
      </c>
      <c r="Q173" s="79" t="s">
        <v>418</v>
      </c>
      <c r="R173" s="83" t="s">
        <v>502</v>
      </c>
      <c r="S173" s="79" t="s">
        <v>544</v>
      </c>
      <c r="T173" s="79" t="s">
        <v>602</v>
      </c>
      <c r="U173" s="79"/>
      <c r="V173" s="83" t="s">
        <v>732</v>
      </c>
      <c r="W173" s="81">
        <v>43632.82241898148</v>
      </c>
      <c r="X173" s="83" t="s">
        <v>836</v>
      </c>
      <c r="Y173" s="79"/>
      <c r="Z173" s="79"/>
      <c r="AA173" s="85" t="s">
        <v>1002</v>
      </c>
      <c r="AB173" s="85" t="s">
        <v>1089</v>
      </c>
      <c r="AC173" s="79" t="b">
        <v>0</v>
      </c>
      <c r="AD173" s="79">
        <v>0</v>
      </c>
      <c r="AE173" s="85" t="s">
        <v>1104</v>
      </c>
      <c r="AF173" s="79" t="b">
        <v>0</v>
      </c>
      <c r="AG173" s="79" t="s">
        <v>1105</v>
      </c>
      <c r="AH173" s="79"/>
      <c r="AI173" s="85" t="s">
        <v>1101</v>
      </c>
      <c r="AJ173" s="79" t="b">
        <v>0</v>
      </c>
      <c r="AK173" s="79">
        <v>0</v>
      </c>
      <c r="AL173" s="85" t="s">
        <v>1101</v>
      </c>
      <c r="AM173" s="79" t="s">
        <v>1116</v>
      </c>
      <c r="AN173" s="79" t="b">
        <v>0</v>
      </c>
      <c r="AO173" s="85" t="s">
        <v>1089</v>
      </c>
      <c r="AP173" s="79" t="s">
        <v>176</v>
      </c>
      <c r="AQ173" s="79">
        <v>0</v>
      </c>
      <c r="AR173" s="79">
        <v>0</v>
      </c>
      <c r="AS173" s="79"/>
      <c r="AT173" s="79"/>
      <c r="AU173" s="79"/>
      <c r="AV173" s="79"/>
      <c r="AW173" s="79"/>
      <c r="AX173" s="79"/>
      <c r="AY173" s="79"/>
      <c r="AZ173" s="79"/>
      <c r="BA173">
        <v>8</v>
      </c>
      <c r="BB173" s="78" t="str">
        <f>REPLACE(INDEX(GroupVertices[Group],MATCH(Edges[[#This Row],[Vertex 1]],GroupVertices[Vertex],0)),1,1,"")</f>
        <v>1</v>
      </c>
      <c r="BC173" s="78" t="str">
        <f>REPLACE(INDEX(GroupVertices[Group],MATCH(Edges[[#This Row],[Vertex 2]],GroupVertices[Vertex],0)),1,1,"")</f>
        <v>1</v>
      </c>
      <c r="BD173" s="48">
        <v>2</v>
      </c>
      <c r="BE173" s="49">
        <v>8.695652173913043</v>
      </c>
      <c r="BF173" s="48">
        <v>0</v>
      </c>
      <c r="BG173" s="49">
        <v>0</v>
      </c>
      <c r="BH173" s="48">
        <v>0</v>
      </c>
      <c r="BI173" s="49">
        <v>0</v>
      </c>
      <c r="BJ173" s="48">
        <v>21</v>
      </c>
      <c r="BK173" s="49">
        <v>91.30434782608695</v>
      </c>
      <c r="BL173" s="48">
        <v>23</v>
      </c>
    </row>
    <row r="174" spans="1:64" ht="15">
      <c r="A174" s="64" t="s">
        <v>284</v>
      </c>
      <c r="B174" s="64" t="s">
        <v>344</v>
      </c>
      <c r="C174" s="65" t="s">
        <v>3282</v>
      </c>
      <c r="D174" s="66">
        <v>10</v>
      </c>
      <c r="E174" s="67" t="s">
        <v>136</v>
      </c>
      <c r="F174" s="68">
        <v>12</v>
      </c>
      <c r="G174" s="65"/>
      <c r="H174" s="69"/>
      <c r="I174" s="70"/>
      <c r="J174" s="70"/>
      <c r="K174" s="34" t="s">
        <v>65</v>
      </c>
      <c r="L174" s="77">
        <v>174</v>
      </c>
      <c r="M174" s="77"/>
      <c r="N174" s="72"/>
      <c r="O174" s="79" t="s">
        <v>362</v>
      </c>
      <c r="P174" s="81">
        <v>43633.92738425926</v>
      </c>
      <c r="Q174" s="79" t="s">
        <v>419</v>
      </c>
      <c r="R174" s="83" t="s">
        <v>502</v>
      </c>
      <c r="S174" s="79" t="s">
        <v>544</v>
      </c>
      <c r="T174" s="79" t="s">
        <v>602</v>
      </c>
      <c r="U174" s="79"/>
      <c r="V174" s="83" t="s">
        <v>732</v>
      </c>
      <c r="W174" s="81">
        <v>43633.92738425926</v>
      </c>
      <c r="X174" s="83" t="s">
        <v>837</v>
      </c>
      <c r="Y174" s="79"/>
      <c r="Z174" s="79"/>
      <c r="AA174" s="85" t="s">
        <v>1003</v>
      </c>
      <c r="AB174" s="85" t="s">
        <v>1090</v>
      </c>
      <c r="AC174" s="79" t="b">
        <v>0</v>
      </c>
      <c r="AD174" s="79">
        <v>0</v>
      </c>
      <c r="AE174" s="85" t="s">
        <v>1104</v>
      </c>
      <c r="AF174" s="79" t="b">
        <v>0</v>
      </c>
      <c r="AG174" s="79" t="s">
        <v>1105</v>
      </c>
      <c r="AH174" s="79"/>
      <c r="AI174" s="85" t="s">
        <v>1101</v>
      </c>
      <c r="AJ174" s="79" t="b">
        <v>0</v>
      </c>
      <c r="AK174" s="79">
        <v>0</v>
      </c>
      <c r="AL174" s="85" t="s">
        <v>1101</v>
      </c>
      <c r="AM174" s="79" t="s">
        <v>1116</v>
      </c>
      <c r="AN174" s="79" t="b">
        <v>0</v>
      </c>
      <c r="AO174" s="85" t="s">
        <v>1090</v>
      </c>
      <c r="AP174" s="79" t="s">
        <v>176</v>
      </c>
      <c r="AQ174" s="79">
        <v>0</v>
      </c>
      <c r="AR174" s="79">
        <v>0</v>
      </c>
      <c r="AS174" s="79"/>
      <c r="AT174" s="79"/>
      <c r="AU174" s="79"/>
      <c r="AV174" s="79"/>
      <c r="AW174" s="79"/>
      <c r="AX174" s="79"/>
      <c r="AY174" s="79"/>
      <c r="AZ174" s="79"/>
      <c r="BA174">
        <v>8</v>
      </c>
      <c r="BB174" s="78" t="str">
        <f>REPLACE(INDEX(GroupVertices[Group],MATCH(Edges[[#This Row],[Vertex 1]],GroupVertices[Vertex],0)),1,1,"")</f>
        <v>1</v>
      </c>
      <c r="BC174" s="78" t="str">
        <f>REPLACE(INDEX(GroupVertices[Group],MATCH(Edges[[#This Row],[Vertex 2]],GroupVertices[Vertex],0)),1,1,"")</f>
        <v>1</v>
      </c>
      <c r="BD174" s="48">
        <v>2</v>
      </c>
      <c r="BE174" s="49">
        <v>8.333333333333334</v>
      </c>
      <c r="BF174" s="48">
        <v>0</v>
      </c>
      <c r="BG174" s="49">
        <v>0</v>
      </c>
      <c r="BH174" s="48">
        <v>0</v>
      </c>
      <c r="BI174" s="49">
        <v>0</v>
      </c>
      <c r="BJ174" s="48">
        <v>22</v>
      </c>
      <c r="BK174" s="49">
        <v>91.66666666666667</v>
      </c>
      <c r="BL174" s="48">
        <v>24</v>
      </c>
    </row>
    <row r="175" spans="1:64" ht="15">
      <c r="A175" s="64" t="s">
        <v>284</v>
      </c>
      <c r="B175" s="64" t="s">
        <v>344</v>
      </c>
      <c r="C175" s="65" t="s">
        <v>3282</v>
      </c>
      <c r="D175" s="66">
        <v>10</v>
      </c>
      <c r="E175" s="67" t="s">
        <v>136</v>
      </c>
      <c r="F175" s="68">
        <v>12</v>
      </c>
      <c r="G175" s="65"/>
      <c r="H175" s="69"/>
      <c r="I175" s="70"/>
      <c r="J175" s="70"/>
      <c r="K175" s="34" t="s">
        <v>65</v>
      </c>
      <c r="L175" s="77">
        <v>175</v>
      </c>
      <c r="M175" s="77"/>
      <c r="N175" s="72"/>
      <c r="O175" s="79" t="s">
        <v>362</v>
      </c>
      <c r="P175" s="81">
        <v>43634.914664351854</v>
      </c>
      <c r="Q175" s="79" t="s">
        <v>418</v>
      </c>
      <c r="R175" s="83" t="s">
        <v>502</v>
      </c>
      <c r="S175" s="79" t="s">
        <v>544</v>
      </c>
      <c r="T175" s="79" t="s">
        <v>602</v>
      </c>
      <c r="U175" s="79"/>
      <c r="V175" s="83" t="s">
        <v>732</v>
      </c>
      <c r="W175" s="81">
        <v>43634.914664351854</v>
      </c>
      <c r="X175" s="83" t="s">
        <v>838</v>
      </c>
      <c r="Y175" s="79"/>
      <c r="Z175" s="79"/>
      <c r="AA175" s="85" t="s">
        <v>1004</v>
      </c>
      <c r="AB175" s="85" t="s">
        <v>1091</v>
      </c>
      <c r="AC175" s="79" t="b">
        <v>0</v>
      </c>
      <c r="AD175" s="79">
        <v>0</v>
      </c>
      <c r="AE175" s="85" t="s">
        <v>1104</v>
      </c>
      <c r="AF175" s="79" t="b">
        <v>0</v>
      </c>
      <c r="AG175" s="79" t="s">
        <v>1105</v>
      </c>
      <c r="AH175" s="79"/>
      <c r="AI175" s="85" t="s">
        <v>1101</v>
      </c>
      <c r="AJ175" s="79" t="b">
        <v>0</v>
      </c>
      <c r="AK175" s="79">
        <v>0</v>
      </c>
      <c r="AL175" s="85" t="s">
        <v>1101</v>
      </c>
      <c r="AM175" s="79" t="s">
        <v>1116</v>
      </c>
      <c r="AN175" s="79" t="b">
        <v>0</v>
      </c>
      <c r="AO175" s="85" t="s">
        <v>1091</v>
      </c>
      <c r="AP175" s="79" t="s">
        <v>176</v>
      </c>
      <c r="AQ175" s="79">
        <v>0</v>
      </c>
      <c r="AR175" s="79">
        <v>0</v>
      </c>
      <c r="AS175" s="79"/>
      <c r="AT175" s="79"/>
      <c r="AU175" s="79"/>
      <c r="AV175" s="79"/>
      <c r="AW175" s="79"/>
      <c r="AX175" s="79"/>
      <c r="AY175" s="79"/>
      <c r="AZ175" s="79"/>
      <c r="BA175">
        <v>8</v>
      </c>
      <c r="BB175" s="78" t="str">
        <f>REPLACE(INDEX(GroupVertices[Group],MATCH(Edges[[#This Row],[Vertex 1]],GroupVertices[Vertex],0)),1,1,"")</f>
        <v>1</v>
      </c>
      <c r="BC175" s="78" t="str">
        <f>REPLACE(INDEX(GroupVertices[Group],MATCH(Edges[[#This Row],[Vertex 2]],GroupVertices[Vertex],0)),1,1,"")</f>
        <v>1</v>
      </c>
      <c r="BD175" s="48">
        <v>2</v>
      </c>
      <c r="BE175" s="49">
        <v>8.695652173913043</v>
      </c>
      <c r="BF175" s="48">
        <v>0</v>
      </c>
      <c r="BG175" s="49">
        <v>0</v>
      </c>
      <c r="BH175" s="48">
        <v>0</v>
      </c>
      <c r="BI175" s="49">
        <v>0</v>
      </c>
      <c r="BJ175" s="48">
        <v>21</v>
      </c>
      <c r="BK175" s="49">
        <v>91.30434782608695</v>
      </c>
      <c r="BL175" s="48">
        <v>23</v>
      </c>
    </row>
    <row r="176" spans="1:64" ht="15">
      <c r="A176" s="64" t="s">
        <v>284</v>
      </c>
      <c r="B176" s="64" t="s">
        <v>344</v>
      </c>
      <c r="C176" s="65" t="s">
        <v>3282</v>
      </c>
      <c r="D176" s="66">
        <v>10</v>
      </c>
      <c r="E176" s="67" t="s">
        <v>136</v>
      </c>
      <c r="F176" s="68">
        <v>12</v>
      </c>
      <c r="G176" s="65"/>
      <c r="H176" s="69"/>
      <c r="I176" s="70"/>
      <c r="J176" s="70"/>
      <c r="K176" s="34" t="s">
        <v>65</v>
      </c>
      <c r="L176" s="77">
        <v>176</v>
      </c>
      <c r="M176" s="77"/>
      <c r="N176" s="72"/>
      <c r="O176" s="79" t="s">
        <v>362</v>
      </c>
      <c r="P176" s="81">
        <v>43636.92774305555</v>
      </c>
      <c r="Q176" s="79" t="s">
        <v>420</v>
      </c>
      <c r="R176" s="83" t="s">
        <v>502</v>
      </c>
      <c r="S176" s="79" t="s">
        <v>544</v>
      </c>
      <c r="T176" s="79" t="s">
        <v>602</v>
      </c>
      <c r="U176" s="79"/>
      <c r="V176" s="83" t="s">
        <v>732</v>
      </c>
      <c r="W176" s="81">
        <v>43636.92774305555</v>
      </c>
      <c r="X176" s="83" t="s">
        <v>839</v>
      </c>
      <c r="Y176" s="79"/>
      <c r="Z176" s="79"/>
      <c r="AA176" s="85" t="s">
        <v>1005</v>
      </c>
      <c r="AB176" s="85" t="s">
        <v>1092</v>
      </c>
      <c r="AC176" s="79" t="b">
        <v>0</v>
      </c>
      <c r="AD176" s="79">
        <v>0</v>
      </c>
      <c r="AE176" s="85" t="s">
        <v>1104</v>
      </c>
      <c r="AF176" s="79" t="b">
        <v>0</v>
      </c>
      <c r="AG176" s="79" t="s">
        <v>1105</v>
      </c>
      <c r="AH176" s="79"/>
      <c r="AI176" s="85" t="s">
        <v>1101</v>
      </c>
      <c r="AJ176" s="79" t="b">
        <v>0</v>
      </c>
      <c r="AK176" s="79">
        <v>0</v>
      </c>
      <c r="AL176" s="85" t="s">
        <v>1101</v>
      </c>
      <c r="AM176" s="79" t="s">
        <v>1116</v>
      </c>
      <c r="AN176" s="79" t="b">
        <v>0</v>
      </c>
      <c r="AO176" s="85" t="s">
        <v>1092</v>
      </c>
      <c r="AP176" s="79" t="s">
        <v>176</v>
      </c>
      <c r="AQ176" s="79">
        <v>0</v>
      </c>
      <c r="AR176" s="79">
        <v>0</v>
      </c>
      <c r="AS176" s="79"/>
      <c r="AT176" s="79"/>
      <c r="AU176" s="79"/>
      <c r="AV176" s="79"/>
      <c r="AW176" s="79"/>
      <c r="AX176" s="79"/>
      <c r="AY176" s="79"/>
      <c r="AZ176" s="79"/>
      <c r="BA176">
        <v>8</v>
      </c>
      <c r="BB176" s="78" t="str">
        <f>REPLACE(INDEX(GroupVertices[Group],MATCH(Edges[[#This Row],[Vertex 1]],GroupVertices[Vertex],0)),1,1,"")</f>
        <v>1</v>
      </c>
      <c r="BC176" s="78" t="str">
        <f>REPLACE(INDEX(GroupVertices[Group],MATCH(Edges[[#This Row],[Vertex 2]],GroupVertices[Vertex],0)),1,1,"")</f>
        <v>1</v>
      </c>
      <c r="BD176" s="48">
        <v>2</v>
      </c>
      <c r="BE176" s="49">
        <v>8.695652173913043</v>
      </c>
      <c r="BF176" s="48">
        <v>0</v>
      </c>
      <c r="BG176" s="49">
        <v>0</v>
      </c>
      <c r="BH176" s="48">
        <v>0</v>
      </c>
      <c r="BI176" s="49">
        <v>0</v>
      </c>
      <c r="BJ176" s="48">
        <v>21</v>
      </c>
      <c r="BK176" s="49">
        <v>91.30434782608695</v>
      </c>
      <c r="BL176" s="48">
        <v>23</v>
      </c>
    </row>
    <row r="177" spans="1:64" ht="15">
      <c r="A177" s="64" t="s">
        <v>284</v>
      </c>
      <c r="B177" s="64" t="s">
        <v>345</v>
      </c>
      <c r="C177" s="65" t="s">
        <v>3284</v>
      </c>
      <c r="D177" s="66">
        <v>6</v>
      </c>
      <c r="E177" s="67" t="s">
        <v>136</v>
      </c>
      <c r="F177" s="68">
        <v>25.142857142857142</v>
      </c>
      <c r="G177" s="65"/>
      <c r="H177" s="69"/>
      <c r="I177" s="70"/>
      <c r="J177" s="70"/>
      <c r="K177" s="34" t="s">
        <v>65</v>
      </c>
      <c r="L177" s="77">
        <v>177</v>
      </c>
      <c r="M177" s="77"/>
      <c r="N177" s="72"/>
      <c r="O177" s="79" t="s">
        <v>361</v>
      </c>
      <c r="P177" s="81">
        <v>43632.82512731481</v>
      </c>
      <c r="Q177" s="79" t="s">
        <v>421</v>
      </c>
      <c r="R177" s="83" t="s">
        <v>502</v>
      </c>
      <c r="S177" s="79" t="s">
        <v>544</v>
      </c>
      <c r="T177" s="79" t="s">
        <v>602</v>
      </c>
      <c r="U177" s="79"/>
      <c r="V177" s="83" t="s">
        <v>732</v>
      </c>
      <c r="W177" s="81">
        <v>43632.82512731481</v>
      </c>
      <c r="X177" s="83" t="s">
        <v>840</v>
      </c>
      <c r="Y177" s="79"/>
      <c r="Z177" s="79"/>
      <c r="AA177" s="85" t="s">
        <v>1006</v>
      </c>
      <c r="AB177" s="85" t="s">
        <v>1093</v>
      </c>
      <c r="AC177" s="79" t="b">
        <v>0</v>
      </c>
      <c r="AD177" s="79">
        <v>0</v>
      </c>
      <c r="AE177" s="85" t="s">
        <v>1104</v>
      </c>
      <c r="AF177" s="79" t="b">
        <v>0</v>
      </c>
      <c r="AG177" s="79" t="s">
        <v>1105</v>
      </c>
      <c r="AH177" s="79"/>
      <c r="AI177" s="85" t="s">
        <v>1101</v>
      </c>
      <c r="AJ177" s="79" t="b">
        <v>0</v>
      </c>
      <c r="AK177" s="79">
        <v>0</v>
      </c>
      <c r="AL177" s="85" t="s">
        <v>1101</v>
      </c>
      <c r="AM177" s="79" t="s">
        <v>1116</v>
      </c>
      <c r="AN177" s="79" t="b">
        <v>0</v>
      </c>
      <c r="AO177" s="85" t="s">
        <v>1093</v>
      </c>
      <c r="AP177" s="79" t="s">
        <v>176</v>
      </c>
      <c r="AQ177" s="79">
        <v>0</v>
      </c>
      <c r="AR177" s="79">
        <v>0</v>
      </c>
      <c r="AS177" s="79"/>
      <c r="AT177" s="79"/>
      <c r="AU177" s="79"/>
      <c r="AV177" s="79"/>
      <c r="AW177" s="79"/>
      <c r="AX177" s="79"/>
      <c r="AY177" s="79"/>
      <c r="AZ177" s="79"/>
      <c r="BA177">
        <v>4</v>
      </c>
      <c r="BB177" s="78" t="str">
        <f>REPLACE(INDEX(GroupVertices[Group],MATCH(Edges[[#This Row],[Vertex 1]],GroupVertices[Vertex],0)),1,1,"")</f>
        <v>1</v>
      </c>
      <c r="BC177" s="78" t="str">
        <f>REPLACE(INDEX(GroupVertices[Group],MATCH(Edges[[#This Row],[Vertex 2]],GroupVertices[Vertex],0)),1,1,"")</f>
        <v>1</v>
      </c>
      <c r="BD177" s="48"/>
      <c r="BE177" s="49"/>
      <c r="BF177" s="48"/>
      <c r="BG177" s="49"/>
      <c r="BH177" s="48"/>
      <c r="BI177" s="49"/>
      <c r="BJ177" s="48"/>
      <c r="BK177" s="49"/>
      <c r="BL177" s="48"/>
    </row>
    <row r="178" spans="1:64" ht="15">
      <c r="A178" s="64" t="s">
        <v>284</v>
      </c>
      <c r="B178" s="64" t="s">
        <v>345</v>
      </c>
      <c r="C178" s="65" t="s">
        <v>3284</v>
      </c>
      <c r="D178" s="66">
        <v>6</v>
      </c>
      <c r="E178" s="67" t="s">
        <v>136</v>
      </c>
      <c r="F178" s="68">
        <v>25.142857142857142</v>
      </c>
      <c r="G178" s="65"/>
      <c r="H178" s="69"/>
      <c r="I178" s="70"/>
      <c r="J178" s="70"/>
      <c r="K178" s="34" t="s">
        <v>65</v>
      </c>
      <c r="L178" s="77">
        <v>178</v>
      </c>
      <c r="M178" s="77"/>
      <c r="N178" s="72"/>
      <c r="O178" s="79" t="s">
        <v>361</v>
      </c>
      <c r="P178" s="81">
        <v>43633.92938657408</v>
      </c>
      <c r="Q178" s="79" t="s">
        <v>422</v>
      </c>
      <c r="R178" s="83" t="s">
        <v>502</v>
      </c>
      <c r="S178" s="79" t="s">
        <v>544</v>
      </c>
      <c r="T178" s="79" t="s">
        <v>602</v>
      </c>
      <c r="U178" s="79"/>
      <c r="V178" s="83" t="s">
        <v>732</v>
      </c>
      <c r="W178" s="81">
        <v>43633.92938657408</v>
      </c>
      <c r="X178" s="83" t="s">
        <v>841</v>
      </c>
      <c r="Y178" s="79"/>
      <c r="Z178" s="79"/>
      <c r="AA178" s="85" t="s">
        <v>1007</v>
      </c>
      <c r="AB178" s="85" t="s">
        <v>1094</v>
      </c>
      <c r="AC178" s="79" t="b">
        <v>0</v>
      </c>
      <c r="AD178" s="79">
        <v>0</v>
      </c>
      <c r="AE178" s="85" t="s">
        <v>1104</v>
      </c>
      <c r="AF178" s="79" t="b">
        <v>0</v>
      </c>
      <c r="AG178" s="79" t="s">
        <v>1105</v>
      </c>
      <c r="AH178" s="79"/>
      <c r="AI178" s="85" t="s">
        <v>1101</v>
      </c>
      <c r="AJ178" s="79" t="b">
        <v>0</v>
      </c>
      <c r="AK178" s="79">
        <v>0</v>
      </c>
      <c r="AL178" s="85" t="s">
        <v>1101</v>
      </c>
      <c r="AM178" s="79" t="s">
        <v>1116</v>
      </c>
      <c r="AN178" s="79" t="b">
        <v>0</v>
      </c>
      <c r="AO178" s="85" t="s">
        <v>1094</v>
      </c>
      <c r="AP178" s="79" t="s">
        <v>176</v>
      </c>
      <c r="AQ178" s="79">
        <v>0</v>
      </c>
      <c r="AR178" s="79">
        <v>0</v>
      </c>
      <c r="AS178" s="79"/>
      <c r="AT178" s="79"/>
      <c r="AU178" s="79"/>
      <c r="AV178" s="79"/>
      <c r="AW178" s="79"/>
      <c r="AX178" s="79"/>
      <c r="AY178" s="79"/>
      <c r="AZ178" s="79"/>
      <c r="BA178">
        <v>4</v>
      </c>
      <c r="BB178" s="78" t="str">
        <f>REPLACE(INDEX(GroupVertices[Group],MATCH(Edges[[#This Row],[Vertex 1]],GroupVertices[Vertex],0)),1,1,"")</f>
        <v>1</v>
      </c>
      <c r="BC178" s="78" t="str">
        <f>REPLACE(INDEX(GroupVertices[Group],MATCH(Edges[[#This Row],[Vertex 2]],GroupVertices[Vertex],0)),1,1,"")</f>
        <v>1</v>
      </c>
      <c r="BD178" s="48"/>
      <c r="BE178" s="49"/>
      <c r="BF178" s="48"/>
      <c r="BG178" s="49"/>
      <c r="BH178" s="48"/>
      <c r="BI178" s="49"/>
      <c r="BJ178" s="48"/>
      <c r="BK178" s="49"/>
      <c r="BL178" s="48"/>
    </row>
    <row r="179" spans="1:64" ht="15">
      <c r="A179" s="64" t="s">
        <v>284</v>
      </c>
      <c r="B179" s="64" t="s">
        <v>345</v>
      </c>
      <c r="C179" s="65" t="s">
        <v>3284</v>
      </c>
      <c r="D179" s="66">
        <v>6</v>
      </c>
      <c r="E179" s="67" t="s">
        <v>136</v>
      </c>
      <c r="F179" s="68">
        <v>25.142857142857142</v>
      </c>
      <c r="G179" s="65"/>
      <c r="H179" s="69"/>
      <c r="I179" s="70"/>
      <c r="J179" s="70"/>
      <c r="K179" s="34" t="s">
        <v>65</v>
      </c>
      <c r="L179" s="77">
        <v>179</v>
      </c>
      <c r="M179" s="77"/>
      <c r="N179" s="72"/>
      <c r="O179" s="79" t="s">
        <v>361</v>
      </c>
      <c r="P179" s="81">
        <v>43634.91587962963</v>
      </c>
      <c r="Q179" s="79" t="s">
        <v>422</v>
      </c>
      <c r="R179" s="83" t="s">
        <v>502</v>
      </c>
      <c r="S179" s="79" t="s">
        <v>544</v>
      </c>
      <c r="T179" s="79" t="s">
        <v>602</v>
      </c>
      <c r="U179" s="79"/>
      <c r="V179" s="83" t="s">
        <v>732</v>
      </c>
      <c r="W179" s="81">
        <v>43634.91587962963</v>
      </c>
      <c r="X179" s="83" t="s">
        <v>842</v>
      </c>
      <c r="Y179" s="79"/>
      <c r="Z179" s="79"/>
      <c r="AA179" s="85" t="s">
        <v>1008</v>
      </c>
      <c r="AB179" s="85" t="s">
        <v>1095</v>
      </c>
      <c r="AC179" s="79" t="b">
        <v>0</v>
      </c>
      <c r="AD179" s="79">
        <v>0</v>
      </c>
      <c r="AE179" s="85" t="s">
        <v>1104</v>
      </c>
      <c r="AF179" s="79" t="b">
        <v>0</v>
      </c>
      <c r="AG179" s="79" t="s">
        <v>1105</v>
      </c>
      <c r="AH179" s="79"/>
      <c r="AI179" s="85" t="s">
        <v>1101</v>
      </c>
      <c r="AJ179" s="79" t="b">
        <v>0</v>
      </c>
      <c r="AK179" s="79">
        <v>0</v>
      </c>
      <c r="AL179" s="85" t="s">
        <v>1101</v>
      </c>
      <c r="AM179" s="79" t="s">
        <v>1116</v>
      </c>
      <c r="AN179" s="79" t="b">
        <v>0</v>
      </c>
      <c r="AO179" s="85" t="s">
        <v>1095</v>
      </c>
      <c r="AP179" s="79" t="s">
        <v>176</v>
      </c>
      <c r="AQ179" s="79">
        <v>0</v>
      </c>
      <c r="AR179" s="79">
        <v>0</v>
      </c>
      <c r="AS179" s="79"/>
      <c r="AT179" s="79"/>
      <c r="AU179" s="79"/>
      <c r="AV179" s="79"/>
      <c r="AW179" s="79"/>
      <c r="AX179" s="79"/>
      <c r="AY179" s="79"/>
      <c r="AZ179" s="79"/>
      <c r="BA179">
        <v>4</v>
      </c>
      <c r="BB179" s="78" t="str">
        <f>REPLACE(INDEX(GroupVertices[Group],MATCH(Edges[[#This Row],[Vertex 1]],GroupVertices[Vertex],0)),1,1,"")</f>
        <v>1</v>
      </c>
      <c r="BC179" s="78" t="str">
        <f>REPLACE(INDEX(GroupVertices[Group],MATCH(Edges[[#This Row],[Vertex 2]],GroupVertices[Vertex],0)),1,1,"")</f>
        <v>1</v>
      </c>
      <c r="BD179" s="48"/>
      <c r="BE179" s="49"/>
      <c r="BF179" s="48"/>
      <c r="BG179" s="49"/>
      <c r="BH179" s="48"/>
      <c r="BI179" s="49"/>
      <c r="BJ179" s="48"/>
      <c r="BK179" s="49"/>
      <c r="BL179" s="48"/>
    </row>
    <row r="180" spans="1:64" ht="15">
      <c r="A180" s="64" t="s">
        <v>284</v>
      </c>
      <c r="B180" s="64" t="s">
        <v>345</v>
      </c>
      <c r="C180" s="65" t="s">
        <v>3284</v>
      </c>
      <c r="D180" s="66">
        <v>6</v>
      </c>
      <c r="E180" s="67" t="s">
        <v>136</v>
      </c>
      <c r="F180" s="68">
        <v>25.142857142857142</v>
      </c>
      <c r="G180" s="65"/>
      <c r="H180" s="69"/>
      <c r="I180" s="70"/>
      <c r="J180" s="70"/>
      <c r="K180" s="34" t="s">
        <v>65</v>
      </c>
      <c r="L180" s="77">
        <v>180</v>
      </c>
      <c r="M180" s="77"/>
      <c r="N180" s="72"/>
      <c r="O180" s="79" t="s">
        <v>361</v>
      </c>
      <c r="P180" s="81">
        <v>43636.929502314815</v>
      </c>
      <c r="Q180" s="79" t="s">
        <v>421</v>
      </c>
      <c r="R180" s="83" t="s">
        <v>502</v>
      </c>
      <c r="S180" s="79" t="s">
        <v>544</v>
      </c>
      <c r="T180" s="79" t="s">
        <v>602</v>
      </c>
      <c r="U180" s="79"/>
      <c r="V180" s="83" t="s">
        <v>732</v>
      </c>
      <c r="W180" s="81">
        <v>43636.929502314815</v>
      </c>
      <c r="X180" s="83" t="s">
        <v>843</v>
      </c>
      <c r="Y180" s="79"/>
      <c r="Z180" s="79"/>
      <c r="AA180" s="85" t="s">
        <v>1009</v>
      </c>
      <c r="AB180" s="85" t="s">
        <v>1096</v>
      </c>
      <c r="AC180" s="79" t="b">
        <v>0</v>
      </c>
      <c r="AD180" s="79">
        <v>0</v>
      </c>
      <c r="AE180" s="85" t="s">
        <v>1104</v>
      </c>
      <c r="AF180" s="79" t="b">
        <v>0</v>
      </c>
      <c r="AG180" s="79" t="s">
        <v>1105</v>
      </c>
      <c r="AH180" s="79"/>
      <c r="AI180" s="85" t="s">
        <v>1101</v>
      </c>
      <c r="AJ180" s="79" t="b">
        <v>0</v>
      </c>
      <c r="AK180" s="79">
        <v>0</v>
      </c>
      <c r="AL180" s="85" t="s">
        <v>1101</v>
      </c>
      <c r="AM180" s="79" t="s">
        <v>1116</v>
      </c>
      <c r="AN180" s="79" t="b">
        <v>0</v>
      </c>
      <c r="AO180" s="85" t="s">
        <v>1096</v>
      </c>
      <c r="AP180" s="79" t="s">
        <v>176</v>
      </c>
      <c r="AQ180" s="79">
        <v>0</v>
      </c>
      <c r="AR180" s="79">
        <v>0</v>
      </c>
      <c r="AS180" s="79"/>
      <c r="AT180" s="79"/>
      <c r="AU180" s="79"/>
      <c r="AV180" s="79"/>
      <c r="AW180" s="79"/>
      <c r="AX180" s="79"/>
      <c r="AY180" s="79"/>
      <c r="AZ180" s="79"/>
      <c r="BA180">
        <v>4</v>
      </c>
      <c r="BB180" s="78" t="str">
        <f>REPLACE(INDEX(GroupVertices[Group],MATCH(Edges[[#This Row],[Vertex 1]],GroupVertices[Vertex],0)),1,1,"")</f>
        <v>1</v>
      </c>
      <c r="BC180" s="78" t="str">
        <f>REPLACE(INDEX(GroupVertices[Group],MATCH(Edges[[#This Row],[Vertex 2]],GroupVertices[Vertex],0)),1,1,"")</f>
        <v>1</v>
      </c>
      <c r="BD180" s="48"/>
      <c r="BE180" s="49"/>
      <c r="BF180" s="48"/>
      <c r="BG180" s="49"/>
      <c r="BH180" s="48"/>
      <c r="BI180" s="49"/>
      <c r="BJ180" s="48"/>
      <c r="BK180" s="49"/>
      <c r="BL180" s="48"/>
    </row>
    <row r="181" spans="1:64" ht="15">
      <c r="A181" s="64" t="s">
        <v>284</v>
      </c>
      <c r="B181" s="64" t="s">
        <v>346</v>
      </c>
      <c r="C181" s="65" t="s">
        <v>3282</v>
      </c>
      <c r="D181" s="66">
        <v>10</v>
      </c>
      <c r="E181" s="67" t="s">
        <v>136</v>
      </c>
      <c r="F181" s="68">
        <v>12</v>
      </c>
      <c r="G181" s="65"/>
      <c r="H181" s="69"/>
      <c r="I181" s="70"/>
      <c r="J181" s="70"/>
      <c r="K181" s="34" t="s">
        <v>65</v>
      </c>
      <c r="L181" s="77">
        <v>181</v>
      </c>
      <c r="M181" s="77"/>
      <c r="N181" s="72"/>
      <c r="O181" s="79" t="s">
        <v>361</v>
      </c>
      <c r="P181" s="81">
        <v>43626.02042824074</v>
      </c>
      <c r="Q181" s="79" t="s">
        <v>423</v>
      </c>
      <c r="R181" s="83" t="s">
        <v>501</v>
      </c>
      <c r="S181" s="79" t="s">
        <v>543</v>
      </c>
      <c r="T181" s="79" t="s">
        <v>602</v>
      </c>
      <c r="U181" s="79"/>
      <c r="V181" s="83" t="s">
        <v>732</v>
      </c>
      <c r="W181" s="81">
        <v>43626.02042824074</v>
      </c>
      <c r="X181" s="83" t="s">
        <v>844</v>
      </c>
      <c r="Y181" s="79"/>
      <c r="Z181" s="79"/>
      <c r="AA181" s="85" t="s">
        <v>1010</v>
      </c>
      <c r="AB181" s="85" t="s">
        <v>1097</v>
      </c>
      <c r="AC181" s="79" t="b">
        <v>0</v>
      </c>
      <c r="AD181" s="79">
        <v>0</v>
      </c>
      <c r="AE181" s="85" t="s">
        <v>1104</v>
      </c>
      <c r="AF181" s="79" t="b">
        <v>0</v>
      </c>
      <c r="AG181" s="79" t="s">
        <v>1105</v>
      </c>
      <c r="AH181" s="79"/>
      <c r="AI181" s="85" t="s">
        <v>1101</v>
      </c>
      <c r="AJ181" s="79" t="b">
        <v>0</v>
      </c>
      <c r="AK181" s="79">
        <v>0</v>
      </c>
      <c r="AL181" s="85" t="s">
        <v>1101</v>
      </c>
      <c r="AM181" s="79" t="s">
        <v>1116</v>
      </c>
      <c r="AN181" s="79" t="b">
        <v>0</v>
      </c>
      <c r="AO181" s="85" t="s">
        <v>1097</v>
      </c>
      <c r="AP181" s="79" t="s">
        <v>176</v>
      </c>
      <c r="AQ181" s="79">
        <v>0</v>
      </c>
      <c r="AR181" s="79">
        <v>0</v>
      </c>
      <c r="AS181" s="79"/>
      <c r="AT181" s="79"/>
      <c r="AU181" s="79"/>
      <c r="AV181" s="79"/>
      <c r="AW181" s="79"/>
      <c r="AX181" s="79"/>
      <c r="AY181" s="79"/>
      <c r="AZ181" s="79"/>
      <c r="BA181">
        <v>8</v>
      </c>
      <c r="BB181" s="78" t="str">
        <f>REPLACE(INDEX(GroupVertices[Group],MATCH(Edges[[#This Row],[Vertex 1]],GroupVertices[Vertex],0)),1,1,"")</f>
        <v>1</v>
      </c>
      <c r="BC181" s="78" t="str">
        <f>REPLACE(INDEX(GroupVertices[Group],MATCH(Edges[[#This Row],[Vertex 2]],GroupVertices[Vertex],0)),1,1,"")</f>
        <v>1</v>
      </c>
      <c r="BD181" s="48"/>
      <c r="BE181" s="49"/>
      <c r="BF181" s="48"/>
      <c r="BG181" s="49"/>
      <c r="BH181" s="48"/>
      <c r="BI181" s="49"/>
      <c r="BJ181" s="48"/>
      <c r="BK181" s="49"/>
      <c r="BL181" s="48"/>
    </row>
    <row r="182" spans="1:64" ht="15">
      <c r="A182" s="64" t="s">
        <v>284</v>
      </c>
      <c r="B182" s="64" t="s">
        <v>346</v>
      </c>
      <c r="C182" s="65" t="s">
        <v>3282</v>
      </c>
      <c r="D182" s="66">
        <v>10</v>
      </c>
      <c r="E182" s="67" t="s">
        <v>136</v>
      </c>
      <c r="F182" s="68">
        <v>12</v>
      </c>
      <c r="G182" s="65"/>
      <c r="H182" s="69"/>
      <c r="I182" s="70"/>
      <c r="J182" s="70"/>
      <c r="K182" s="34" t="s">
        <v>65</v>
      </c>
      <c r="L182" s="77">
        <v>182</v>
      </c>
      <c r="M182" s="77"/>
      <c r="N182" s="72"/>
      <c r="O182" s="79" t="s">
        <v>361</v>
      </c>
      <c r="P182" s="81">
        <v>43626.9115625</v>
      </c>
      <c r="Q182" s="79" t="s">
        <v>423</v>
      </c>
      <c r="R182" s="83" t="s">
        <v>501</v>
      </c>
      <c r="S182" s="79" t="s">
        <v>543</v>
      </c>
      <c r="T182" s="79" t="s">
        <v>602</v>
      </c>
      <c r="U182" s="79"/>
      <c r="V182" s="83" t="s">
        <v>732</v>
      </c>
      <c r="W182" s="81">
        <v>43626.9115625</v>
      </c>
      <c r="X182" s="83" t="s">
        <v>845</v>
      </c>
      <c r="Y182" s="79"/>
      <c r="Z182" s="79"/>
      <c r="AA182" s="85" t="s">
        <v>1011</v>
      </c>
      <c r="AB182" s="85" t="s">
        <v>1098</v>
      </c>
      <c r="AC182" s="79" t="b">
        <v>0</v>
      </c>
      <c r="AD182" s="79">
        <v>0</v>
      </c>
      <c r="AE182" s="85" t="s">
        <v>1104</v>
      </c>
      <c r="AF182" s="79" t="b">
        <v>0</v>
      </c>
      <c r="AG182" s="79" t="s">
        <v>1105</v>
      </c>
      <c r="AH182" s="79"/>
      <c r="AI182" s="85" t="s">
        <v>1101</v>
      </c>
      <c r="AJ182" s="79" t="b">
        <v>0</v>
      </c>
      <c r="AK182" s="79">
        <v>0</v>
      </c>
      <c r="AL182" s="85" t="s">
        <v>1101</v>
      </c>
      <c r="AM182" s="79" t="s">
        <v>1116</v>
      </c>
      <c r="AN182" s="79" t="b">
        <v>0</v>
      </c>
      <c r="AO182" s="85" t="s">
        <v>1098</v>
      </c>
      <c r="AP182" s="79" t="s">
        <v>176</v>
      </c>
      <c r="AQ182" s="79">
        <v>0</v>
      </c>
      <c r="AR182" s="79">
        <v>0</v>
      </c>
      <c r="AS182" s="79"/>
      <c r="AT182" s="79"/>
      <c r="AU182" s="79"/>
      <c r="AV182" s="79"/>
      <c r="AW182" s="79"/>
      <c r="AX182" s="79"/>
      <c r="AY182" s="79"/>
      <c r="AZ182" s="79"/>
      <c r="BA182">
        <v>8</v>
      </c>
      <c r="BB182" s="78" t="str">
        <f>REPLACE(INDEX(GroupVertices[Group],MATCH(Edges[[#This Row],[Vertex 1]],GroupVertices[Vertex],0)),1,1,"")</f>
        <v>1</v>
      </c>
      <c r="BC182" s="78" t="str">
        <f>REPLACE(INDEX(GroupVertices[Group],MATCH(Edges[[#This Row],[Vertex 2]],GroupVertices[Vertex],0)),1,1,"")</f>
        <v>1</v>
      </c>
      <c r="BD182" s="48"/>
      <c r="BE182" s="49"/>
      <c r="BF182" s="48"/>
      <c r="BG182" s="49"/>
      <c r="BH182" s="48"/>
      <c r="BI182" s="49"/>
      <c r="BJ182" s="48"/>
      <c r="BK182" s="49"/>
      <c r="BL182" s="48"/>
    </row>
    <row r="183" spans="1:64" ht="15">
      <c r="A183" s="64" t="s">
        <v>284</v>
      </c>
      <c r="B183" s="64" t="s">
        <v>346</v>
      </c>
      <c r="C183" s="65" t="s">
        <v>3282</v>
      </c>
      <c r="D183" s="66">
        <v>10</v>
      </c>
      <c r="E183" s="67" t="s">
        <v>136</v>
      </c>
      <c r="F183" s="68">
        <v>12</v>
      </c>
      <c r="G183" s="65"/>
      <c r="H183" s="69"/>
      <c r="I183" s="70"/>
      <c r="J183" s="70"/>
      <c r="K183" s="34" t="s">
        <v>65</v>
      </c>
      <c r="L183" s="77">
        <v>183</v>
      </c>
      <c r="M183" s="77"/>
      <c r="N183" s="72"/>
      <c r="O183" s="79" t="s">
        <v>361</v>
      </c>
      <c r="P183" s="81">
        <v>43628.91032407407</v>
      </c>
      <c r="Q183" s="79" t="s">
        <v>423</v>
      </c>
      <c r="R183" s="83" t="s">
        <v>501</v>
      </c>
      <c r="S183" s="79" t="s">
        <v>543</v>
      </c>
      <c r="T183" s="79" t="s">
        <v>602</v>
      </c>
      <c r="U183" s="79"/>
      <c r="V183" s="83" t="s">
        <v>732</v>
      </c>
      <c r="W183" s="81">
        <v>43628.91032407407</v>
      </c>
      <c r="X183" s="83" t="s">
        <v>846</v>
      </c>
      <c r="Y183" s="79"/>
      <c r="Z183" s="79"/>
      <c r="AA183" s="85" t="s">
        <v>1012</v>
      </c>
      <c r="AB183" s="85" t="s">
        <v>1099</v>
      </c>
      <c r="AC183" s="79" t="b">
        <v>0</v>
      </c>
      <c r="AD183" s="79">
        <v>0</v>
      </c>
      <c r="AE183" s="85" t="s">
        <v>1104</v>
      </c>
      <c r="AF183" s="79" t="b">
        <v>0</v>
      </c>
      <c r="AG183" s="79" t="s">
        <v>1105</v>
      </c>
      <c r="AH183" s="79"/>
      <c r="AI183" s="85" t="s">
        <v>1101</v>
      </c>
      <c r="AJ183" s="79" t="b">
        <v>0</v>
      </c>
      <c r="AK183" s="79">
        <v>0</v>
      </c>
      <c r="AL183" s="85" t="s">
        <v>1101</v>
      </c>
      <c r="AM183" s="79" t="s">
        <v>1116</v>
      </c>
      <c r="AN183" s="79" t="b">
        <v>0</v>
      </c>
      <c r="AO183" s="85" t="s">
        <v>1099</v>
      </c>
      <c r="AP183" s="79" t="s">
        <v>176</v>
      </c>
      <c r="AQ183" s="79">
        <v>0</v>
      </c>
      <c r="AR183" s="79">
        <v>0</v>
      </c>
      <c r="AS183" s="79"/>
      <c r="AT183" s="79"/>
      <c r="AU183" s="79"/>
      <c r="AV183" s="79"/>
      <c r="AW183" s="79"/>
      <c r="AX183" s="79"/>
      <c r="AY183" s="79"/>
      <c r="AZ183" s="79"/>
      <c r="BA183">
        <v>8</v>
      </c>
      <c r="BB183" s="78" t="str">
        <f>REPLACE(INDEX(GroupVertices[Group],MATCH(Edges[[#This Row],[Vertex 1]],GroupVertices[Vertex],0)),1,1,"")</f>
        <v>1</v>
      </c>
      <c r="BC183" s="78" t="str">
        <f>REPLACE(INDEX(GroupVertices[Group],MATCH(Edges[[#This Row],[Vertex 2]],GroupVertices[Vertex],0)),1,1,"")</f>
        <v>1</v>
      </c>
      <c r="BD183" s="48"/>
      <c r="BE183" s="49"/>
      <c r="BF183" s="48"/>
      <c r="BG183" s="49"/>
      <c r="BH183" s="48"/>
      <c r="BI183" s="49"/>
      <c r="BJ183" s="48"/>
      <c r="BK183" s="49"/>
      <c r="BL183" s="48"/>
    </row>
    <row r="184" spans="1:64" ht="15">
      <c r="A184" s="64" t="s">
        <v>284</v>
      </c>
      <c r="B184" s="64" t="s">
        <v>346</v>
      </c>
      <c r="C184" s="65" t="s">
        <v>3282</v>
      </c>
      <c r="D184" s="66">
        <v>10</v>
      </c>
      <c r="E184" s="67" t="s">
        <v>136</v>
      </c>
      <c r="F184" s="68">
        <v>12</v>
      </c>
      <c r="G184" s="65"/>
      <c r="H184" s="69"/>
      <c r="I184" s="70"/>
      <c r="J184" s="70"/>
      <c r="K184" s="34" t="s">
        <v>65</v>
      </c>
      <c r="L184" s="77">
        <v>184</v>
      </c>
      <c r="M184" s="77"/>
      <c r="N184" s="72"/>
      <c r="O184" s="79" t="s">
        <v>361</v>
      </c>
      <c r="P184" s="81">
        <v>43632.00027777778</v>
      </c>
      <c r="Q184" s="79" t="s">
        <v>423</v>
      </c>
      <c r="R184" s="83" t="s">
        <v>501</v>
      </c>
      <c r="S184" s="79" t="s">
        <v>543</v>
      </c>
      <c r="T184" s="79" t="s">
        <v>602</v>
      </c>
      <c r="U184" s="79"/>
      <c r="V184" s="83" t="s">
        <v>732</v>
      </c>
      <c r="W184" s="81">
        <v>43632.00027777778</v>
      </c>
      <c r="X184" s="83" t="s">
        <v>847</v>
      </c>
      <c r="Y184" s="79"/>
      <c r="Z184" s="79"/>
      <c r="AA184" s="85" t="s">
        <v>1013</v>
      </c>
      <c r="AB184" s="85" t="s">
        <v>1100</v>
      </c>
      <c r="AC184" s="79" t="b">
        <v>0</v>
      </c>
      <c r="AD184" s="79">
        <v>0</v>
      </c>
      <c r="AE184" s="85" t="s">
        <v>1104</v>
      </c>
      <c r="AF184" s="79" t="b">
        <v>0</v>
      </c>
      <c r="AG184" s="79" t="s">
        <v>1105</v>
      </c>
      <c r="AH184" s="79"/>
      <c r="AI184" s="85" t="s">
        <v>1101</v>
      </c>
      <c r="AJ184" s="79" t="b">
        <v>0</v>
      </c>
      <c r="AK184" s="79">
        <v>0</v>
      </c>
      <c r="AL184" s="85" t="s">
        <v>1101</v>
      </c>
      <c r="AM184" s="79" t="s">
        <v>1116</v>
      </c>
      <c r="AN184" s="79" t="b">
        <v>0</v>
      </c>
      <c r="AO184" s="85" t="s">
        <v>1100</v>
      </c>
      <c r="AP184" s="79" t="s">
        <v>176</v>
      </c>
      <c r="AQ184" s="79">
        <v>0</v>
      </c>
      <c r="AR184" s="79">
        <v>0</v>
      </c>
      <c r="AS184" s="79"/>
      <c r="AT184" s="79"/>
      <c r="AU184" s="79"/>
      <c r="AV184" s="79"/>
      <c r="AW184" s="79"/>
      <c r="AX184" s="79"/>
      <c r="AY184" s="79"/>
      <c r="AZ184" s="79"/>
      <c r="BA184">
        <v>8</v>
      </c>
      <c r="BB184" s="78" t="str">
        <f>REPLACE(INDEX(GroupVertices[Group],MATCH(Edges[[#This Row],[Vertex 1]],GroupVertices[Vertex],0)),1,1,"")</f>
        <v>1</v>
      </c>
      <c r="BC184" s="78" t="str">
        <f>REPLACE(INDEX(GroupVertices[Group],MATCH(Edges[[#This Row],[Vertex 2]],GroupVertices[Vertex],0)),1,1,"")</f>
        <v>1</v>
      </c>
      <c r="BD184" s="48"/>
      <c r="BE184" s="49"/>
      <c r="BF184" s="48"/>
      <c r="BG184" s="49"/>
      <c r="BH184" s="48"/>
      <c r="BI184" s="49"/>
      <c r="BJ184" s="48"/>
      <c r="BK184" s="49"/>
      <c r="BL184" s="48"/>
    </row>
    <row r="185" spans="1:64" ht="15">
      <c r="A185" s="64" t="s">
        <v>284</v>
      </c>
      <c r="B185" s="64" t="s">
        <v>346</v>
      </c>
      <c r="C185" s="65" t="s">
        <v>3282</v>
      </c>
      <c r="D185" s="66">
        <v>10</v>
      </c>
      <c r="E185" s="67" t="s">
        <v>136</v>
      </c>
      <c r="F185" s="68">
        <v>12</v>
      </c>
      <c r="G185" s="65"/>
      <c r="H185" s="69"/>
      <c r="I185" s="70"/>
      <c r="J185" s="70"/>
      <c r="K185" s="34" t="s">
        <v>65</v>
      </c>
      <c r="L185" s="77">
        <v>185</v>
      </c>
      <c r="M185" s="77"/>
      <c r="N185" s="72"/>
      <c r="O185" s="79" t="s">
        <v>361</v>
      </c>
      <c r="P185" s="81">
        <v>43632.82512731481</v>
      </c>
      <c r="Q185" s="79" t="s">
        <v>421</v>
      </c>
      <c r="R185" s="83" t="s">
        <v>502</v>
      </c>
      <c r="S185" s="79" t="s">
        <v>544</v>
      </c>
      <c r="T185" s="79" t="s">
        <v>602</v>
      </c>
      <c r="U185" s="79"/>
      <c r="V185" s="83" t="s">
        <v>732</v>
      </c>
      <c r="W185" s="81">
        <v>43632.82512731481</v>
      </c>
      <c r="X185" s="83" t="s">
        <v>840</v>
      </c>
      <c r="Y185" s="79"/>
      <c r="Z185" s="79"/>
      <c r="AA185" s="85" t="s">
        <v>1006</v>
      </c>
      <c r="AB185" s="85" t="s">
        <v>1093</v>
      </c>
      <c r="AC185" s="79" t="b">
        <v>0</v>
      </c>
      <c r="AD185" s="79">
        <v>0</v>
      </c>
      <c r="AE185" s="85" t="s">
        <v>1104</v>
      </c>
      <c r="AF185" s="79" t="b">
        <v>0</v>
      </c>
      <c r="AG185" s="79" t="s">
        <v>1105</v>
      </c>
      <c r="AH185" s="79"/>
      <c r="AI185" s="85" t="s">
        <v>1101</v>
      </c>
      <c r="AJ185" s="79" t="b">
        <v>0</v>
      </c>
      <c r="AK185" s="79">
        <v>0</v>
      </c>
      <c r="AL185" s="85" t="s">
        <v>1101</v>
      </c>
      <c r="AM185" s="79" t="s">
        <v>1116</v>
      </c>
      <c r="AN185" s="79" t="b">
        <v>0</v>
      </c>
      <c r="AO185" s="85" t="s">
        <v>1093</v>
      </c>
      <c r="AP185" s="79" t="s">
        <v>176</v>
      </c>
      <c r="AQ185" s="79">
        <v>0</v>
      </c>
      <c r="AR185" s="79">
        <v>0</v>
      </c>
      <c r="AS185" s="79"/>
      <c r="AT185" s="79"/>
      <c r="AU185" s="79"/>
      <c r="AV185" s="79"/>
      <c r="AW185" s="79"/>
      <c r="AX185" s="79"/>
      <c r="AY185" s="79"/>
      <c r="AZ185" s="79"/>
      <c r="BA185">
        <v>8</v>
      </c>
      <c r="BB185" s="78" t="str">
        <f>REPLACE(INDEX(GroupVertices[Group],MATCH(Edges[[#This Row],[Vertex 1]],GroupVertices[Vertex],0)),1,1,"")</f>
        <v>1</v>
      </c>
      <c r="BC185" s="78" t="str">
        <f>REPLACE(INDEX(GroupVertices[Group],MATCH(Edges[[#This Row],[Vertex 2]],GroupVertices[Vertex],0)),1,1,"")</f>
        <v>1</v>
      </c>
      <c r="BD185" s="48"/>
      <c r="BE185" s="49"/>
      <c r="BF185" s="48"/>
      <c r="BG185" s="49"/>
      <c r="BH185" s="48"/>
      <c r="BI185" s="49"/>
      <c r="BJ185" s="48"/>
      <c r="BK185" s="49"/>
      <c r="BL185" s="48"/>
    </row>
    <row r="186" spans="1:64" ht="15">
      <c r="A186" s="64" t="s">
        <v>284</v>
      </c>
      <c r="B186" s="64" t="s">
        <v>346</v>
      </c>
      <c r="C186" s="65" t="s">
        <v>3282</v>
      </c>
      <c r="D186" s="66">
        <v>10</v>
      </c>
      <c r="E186" s="67" t="s">
        <v>136</v>
      </c>
      <c r="F186" s="68">
        <v>12</v>
      </c>
      <c r="G186" s="65"/>
      <c r="H186" s="69"/>
      <c r="I186" s="70"/>
      <c r="J186" s="70"/>
      <c r="K186" s="34" t="s">
        <v>65</v>
      </c>
      <c r="L186" s="77">
        <v>186</v>
      </c>
      <c r="M186" s="77"/>
      <c r="N186" s="72"/>
      <c r="O186" s="79" t="s">
        <v>361</v>
      </c>
      <c r="P186" s="81">
        <v>43633.92938657408</v>
      </c>
      <c r="Q186" s="79" t="s">
        <v>422</v>
      </c>
      <c r="R186" s="83" t="s">
        <v>502</v>
      </c>
      <c r="S186" s="79" t="s">
        <v>544</v>
      </c>
      <c r="T186" s="79" t="s">
        <v>602</v>
      </c>
      <c r="U186" s="79"/>
      <c r="V186" s="83" t="s">
        <v>732</v>
      </c>
      <c r="W186" s="81">
        <v>43633.92938657408</v>
      </c>
      <c r="X186" s="83" t="s">
        <v>841</v>
      </c>
      <c r="Y186" s="79"/>
      <c r="Z186" s="79"/>
      <c r="AA186" s="85" t="s">
        <v>1007</v>
      </c>
      <c r="AB186" s="85" t="s">
        <v>1094</v>
      </c>
      <c r="AC186" s="79" t="b">
        <v>0</v>
      </c>
      <c r="AD186" s="79">
        <v>0</v>
      </c>
      <c r="AE186" s="85" t="s">
        <v>1104</v>
      </c>
      <c r="AF186" s="79" t="b">
        <v>0</v>
      </c>
      <c r="AG186" s="79" t="s">
        <v>1105</v>
      </c>
      <c r="AH186" s="79"/>
      <c r="AI186" s="85" t="s">
        <v>1101</v>
      </c>
      <c r="AJ186" s="79" t="b">
        <v>0</v>
      </c>
      <c r="AK186" s="79">
        <v>0</v>
      </c>
      <c r="AL186" s="85" t="s">
        <v>1101</v>
      </c>
      <c r="AM186" s="79" t="s">
        <v>1116</v>
      </c>
      <c r="AN186" s="79" t="b">
        <v>0</v>
      </c>
      <c r="AO186" s="85" t="s">
        <v>1094</v>
      </c>
      <c r="AP186" s="79" t="s">
        <v>176</v>
      </c>
      <c r="AQ186" s="79">
        <v>0</v>
      </c>
      <c r="AR186" s="79">
        <v>0</v>
      </c>
      <c r="AS186" s="79"/>
      <c r="AT186" s="79"/>
      <c r="AU186" s="79"/>
      <c r="AV186" s="79"/>
      <c r="AW186" s="79"/>
      <c r="AX186" s="79"/>
      <c r="AY186" s="79"/>
      <c r="AZ186" s="79"/>
      <c r="BA186">
        <v>8</v>
      </c>
      <c r="BB186" s="78" t="str">
        <f>REPLACE(INDEX(GroupVertices[Group],MATCH(Edges[[#This Row],[Vertex 1]],GroupVertices[Vertex],0)),1,1,"")</f>
        <v>1</v>
      </c>
      <c r="BC186" s="78" t="str">
        <f>REPLACE(INDEX(GroupVertices[Group],MATCH(Edges[[#This Row],[Vertex 2]],GroupVertices[Vertex],0)),1,1,"")</f>
        <v>1</v>
      </c>
      <c r="BD186" s="48"/>
      <c r="BE186" s="49"/>
      <c r="BF186" s="48"/>
      <c r="BG186" s="49"/>
      <c r="BH186" s="48"/>
      <c r="BI186" s="49"/>
      <c r="BJ186" s="48"/>
      <c r="BK186" s="49"/>
      <c r="BL186" s="48"/>
    </row>
    <row r="187" spans="1:64" ht="15">
      <c r="A187" s="64" t="s">
        <v>284</v>
      </c>
      <c r="B187" s="64" t="s">
        <v>346</v>
      </c>
      <c r="C187" s="65" t="s">
        <v>3282</v>
      </c>
      <c r="D187" s="66">
        <v>10</v>
      </c>
      <c r="E187" s="67" t="s">
        <v>136</v>
      </c>
      <c r="F187" s="68">
        <v>12</v>
      </c>
      <c r="G187" s="65"/>
      <c r="H187" s="69"/>
      <c r="I187" s="70"/>
      <c r="J187" s="70"/>
      <c r="K187" s="34" t="s">
        <v>65</v>
      </c>
      <c r="L187" s="77">
        <v>187</v>
      </c>
      <c r="M187" s="77"/>
      <c r="N187" s="72"/>
      <c r="O187" s="79" t="s">
        <v>361</v>
      </c>
      <c r="P187" s="81">
        <v>43634.91587962963</v>
      </c>
      <c r="Q187" s="79" t="s">
        <v>422</v>
      </c>
      <c r="R187" s="83" t="s">
        <v>502</v>
      </c>
      <c r="S187" s="79" t="s">
        <v>544</v>
      </c>
      <c r="T187" s="79" t="s">
        <v>602</v>
      </c>
      <c r="U187" s="79"/>
      <c r="V187" s="83" t="s">
        <v>732</v>
      </c>
      <c r="W187" s="81">
        <v>43634.91587962963</v>
      </c>
      <c r="X187" s="83" t="s">
        <v>842</v>
      </c>
      <c r="Y187" s="79"/>
      <c r="Z187" s="79"/>
      <c r="AA187" s="85" t="s">
        <v>1008</v>
      </c>
      <c r="AB187" s="85" t="s">
        <v>1095</v>
      </c>
      <c r="AC187" s="79" t="b">
        <v>0</v>
      </c>
      <c r="AD187" s="79">
        <v>0</v>
      </c>
      <c r="AE187" s="85" t="s">
        <v>1104</v>
      </c>
      <c r="AF187" s="79" t="b">
        <v>0</v>
      </c>
      <c r="AG187" s="79" t="s">
        <v>1105</v>
      </c>
      <c r="AH187" s="79"/>
      <c r="AI187" s="85" t="s">
        <v>1101</v>
      </c>
      <c r="AJ187" s="79" t="b">
        <v>0</v>
      </c>
      <c r="AK187" s="79">
        <v>0</v>
      </c>
      <c r="AL187" s="85" t="s">
        <v>1101</v>
      </c>
      <c r="AM187" s="79" t="s">
        <v>1116</v>
      </c>
      <c r="AN187" s="79" t="b">
        <v>0</v>
      </c>
      <c r="AO187" s="85" t="s">
        <v>1095</v>
      </c>
      <c r="AP187" s="79" t="s">
        <v>176</v>
      </c>
      <c r="AQ187" s="79">
        <v>0</v>
      </c>
      <c r="AR187" s="79">
        <v>0</v>
      </c>
      <c r="AS187" s="79"/>
      <c r="AT187" s="79"/>
      <c r="AU187" s="79"/>
      <c r="AV187" s="79"/>
      <c r="AW187" s="79"/>
      <c r="AX187" s="79"/>
      <c r="AY187" s="79"/>
      <c r="AZ187" s="79"/>
      <c r="BA187">
        <v>8</v>
      </c>
      <c r="BB187" s="78" t="str">
        <f>REPLACE(INDEX(GroupVertices[Group],MATCH(Edges[[#This Row],[Vertex 1]],GroupVertices[Vertex],0)),1,1,"")</f>
        <v>1</v>
      </c>
      <c r="BC187" s="78" t="str">
        <f>REPLACE(INDEX(GroupVertices[Group],MATCH(Edges[[#This Row],[Vertex 2]],GroupVertices[Vertex],0)),1,1,"")</f>
        <v>1</v>
      </c>
      <c r="BD187" s="48"/>
      <c r="BE187" s="49"/>
      <c r="BF187" s="48"/>
      <c r="BG187" s="49"/>
      <c r="BH187" s="48"/>
      <c r="BI187" s="49"/>
      <c r="BJ187" s="48"/>
      <c r="BK187" s="49"/>
      <c r="BL187" s="48"/>
    </row>
    <row r="188" spans="1:64" ht="15">
      <c r="A188" s="64" t="s">
        <v>284</v>
      </c>
      <c r="B188" s="64" t="s">
        <v>346</v>
      </c>
      <c r="C188" s="65" t="s">
        <v>3282</v>
      </c>
      <c r="D188" s="66">
        <v>10</v>
      </c>
      <c r="E188" s="67" t="s">
        <v>136</v>
      </c>
      <c r="F188" s="68">
        <v>12</v>
      </c>
      <c r="G188" s="65"/>
      <c r="H188" s="69"/>
      <c r="I188" s="70"/>
      <c r="J188" s="70"/>
      <c r="K188" s="34" t="s">
        <v>65</v>
      </c>
      <c r="L188" s="77">
        <v>188</v>
      </c>
      <c r="M188" s="77"/>
      <c r="N188" s="72"/>
      <c r="O188" s="79" t="s">
        <v>361</v>
      </c>
      <c r="P188" s="81">
        <v>43636.929502314815</v>
      </c>
      <c r="Q188" s="79" t="s">
        <v>421</v>
      </c>
      <c r="R188" s="83" t="s">
        <v>502</v>
      </c>
      <c r="S188" s="79" t="s">
        <v>544</v>
      </c>
      <c r="T188" s="79" t="s">
        <v>602</v>
      </c>
      <c r="U188" s="79"/>
      <c r="V188" s="83" t="s">
        <v>732</v>
      </c>
      <c r="W188" s="81">
        <v>43636.929502314815</v>
      </c>
      <c r="X188" s="83" t="s">
        <v>843</v>
      </c>
      <c r="Y188" s="79"/>
      <c r="Z188" s="79"/>
      <c r="AA188" s="85" t="s">
        <v>1009</v>
      </c>
      <c r="AB188" s="85" t="s">
        <v>1096</v>
      </c>
      <c r="AC188" s="79" t="b">
        <v>0</v>
      </c>
      <c r="AD188" s="79">
        <v>0</v>
      </c>
      <c r="AE188" s="85" t="s">
        <v>1104</v>
      </c>
      <c r="AF188" s="79" t="b">
        <v>0</v>
      </c>
      <c r="AG188" s="79" t="s">
        <v>1105</v>
      </c>
      <c r="AH188" s="79"/>
      <c r="AI188" s="85" t="s">
        <v>1101</v>
      </c>
      <c r="AJ188" s="79" t="b">
        <v>0</v>
      </c>
      <c r="AK188" s="79">
        <v>0</v>
      </c>
      <c r="AL188" s="85" t="s">
        <v>1101</v>
      </c>
      <c r="AM188" s="79" t="s">
        <v>1116</v>
      </c>
      <c r="AN188" s="79" t="b">
        <v>0</v>
      </c>
      <c r="AO188" s="85" t="s">
        <v>1096</v>
      </c>
      <c r="AP188" s="79" t="s">
        <v>176</v>
      </c>
      <c r="AQ188" s="79">
        <v>0</v>
      </c>
      <c r="AR188" s="79">
        <v>0</v>
      </c>
      <c r="AS188" s="79"/>
      <c r="AT188" s="79"/>
      <c r="AU188" s="79"/>
      <c r="AV188" s="79"/>
      <c r="AW188" s="79"/>
      <c r="AX188" s="79"/>
      <c r="AY188" s="79"/>
      <c r="AZ188" s="79"/>
      <c r="BA188">
        <v>8</v>
      </c>
      <c r="BB188" s="78" t="str">
        <f>REPLACE(INDEX(GroupVertices[Group],MATCH(Edges[[#This Row],[Vertex 1]],GroupVertices[Vertex],0)),1,1,"")</f>
        <v>1</v>
      </c>
      <c r="BC188" s="78" t="str">
        <f>REPLACE(INDEX(GroupVertices[Group],MATCH(Edges[[#This Row],[Vertex 2]],GroupVertices[Vertex],0)),1,1,"")</f>
        <v>1</v>
      </c>
      <c r="BD188" s="48"/>
      <c r="BE188" s="49"/>
      <c r="BF188" s="48"/>
      <c r="BG188" s="49"/>
      <c r="BH188" s="48"/>
      <c r="BI188" s="49"/>
      <c r="BJ188" s="48"/>
      <c r="BK188" s="49"/>
      <c r="BL188" s="48"/>
    </row>
    <row r="189" spans="1:64" ht="15">
      <c r="A189" s="64" t="s">
        <v>284</v>
      </c>
      <c r="B189" s="64" t="s">
        <v>347</v>
      </c>
      <c r="C189" s="65" t="s">
        <v>3280</v>
      </c>
      <c r="D189" s="66">
        <v>4</v>
      </c>
      <c r="E189" s="67" t="s">
        <v>136</v>
      </c>
      <c r="F189" s="68">
        <v>31.714285714285715</v>
      </c>
      <c r="G189" s="65"/>
      <c r="H189" s="69"/>
      <c r="I189" s="70"/>
      <c r="J189" s="70"/>
      <c r="K189" s="34" t="s">
        <v>65</v>
      </c>
      <c r="L189" s="77">
        <v>189</v>
      </c>
      <c r="M189" s="77"/>
      <c r="N189" s="72"/>
      <c r="O189" s="79" t="s">
        <v>361</v>
      </c>
      <c r="P189" s="81">
        <v>43632.82512731481</v>
      </c>
      <c r="Q189" s="79" t="s">
        <v>421</v>
      </c>
      <c r="R189" s="83" t="s">
        <v>502</v>
      </c>
      <c r="S189" s="79" t="s">
        <v>544</v>
      </c>
      <c r="T189" s="79" t="s">
        <v>602</v>
      </c>
      <c r="U189" s="79"/>
      <c r="V189" s="83" t="s">
        <v>732</v>
      </c>
      <c r="W189" s="81">
        <v>43632.82512731481</v>
      </c>
      <c r="X189" s="83" t="s">
        <v>840</v>
      </c>
      <c r="Y189" s="79"/>
      <c r="Z189" s="79"/>
      <c r="AA189" s="85" t="s">
        <v>1006</v>
      </c>
      <c r="AB189" s="85" t="s">
        <v>1093</v>
      </c>
      <c r="AC189" s="79" t="b">
        <v>0</v>
      </c>
      <c r="AD189" s="79">
        <v>0</v>
      </c>
      <c r="AE189" s="85" t="s">
        <v>1104</v>
      </c>
      <c r="AF189" s="79" t="b">
        <v>0</v>
      </c>
      <c r="AG189" s="79" t="s">
        <v>1105</v>
      </c>
      <c r="AH189" s="79"/>
      <c r="AI189" s="85" t="s">
        <v>1101</v>
      </c>
      <c r="AJ189" s="79" t="b">
        <v>0</v>
      </c>
      <c r="AK189" s="79">
        <v>0</v>
      </c>
      <c r="AL189" s="85" t="s">
        <v>1101</v>
      </c>
      <c r="AM189" s="79" t="s">
        <v>1116</v>
      </c>
      <c r="AN189" s="79" t="b">
        <v>0</v>
      </c>
      <c r="AO189" s="85" t="s">
        <v>1093</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1</v>
      </c>
      <c r="BC189" s="78" t="str">
        <f>REPLACE(INDEX(GroupVertices[Group],MATCH(Edges[[#This Row],[Vertex 2]],GroupVertices[Vertex],0)),1,1,"")</f>
        <v>1</v>
      </c>
      <c r="BD189" s="48"/>
      <c r="BE189" s="49"/>
      <c r="BF189" s="48"/>
      <c r="BG189" s="49"/>
      <c r="BH189" s="48"/>
      <c r="BI189" s="49"/>
      <c r="BJ189" s="48"/>
      <c r="BK189" s="49"/>
      <c r="BL189" s="48"/>
    </row>
    <row r="190" spans="1:64" ht="15">
      <c r="A190" s="64" t="s">
        <v>284</v>
      </c>
      <c r="B190" s="64" t="s">
        <v>347</v>
      </c>
      <c r="C190" s="65" t="s">
        <v>3280</v>
      </c>
      <c r="D190" s="66">
        <v>4</v>
      </c>
      <c r="E190" s="67" t="s">
        <v>136</v>
      </c>
      <c r="F190" s="68">
        <v>31.714285714285715</v>
      </c>
      <c r="G190" s="65"/>
      <c r="H190" s="69"/>
      <c r="I190" s="70"/>
      <c r="J190" s="70"/>
      <c r="K190" s="34" t="s">
        <v>65</v>
      </c>
      <c r="L190" s="77">
        <v>190</v>
      </c>
      <c r="M190" s="77"/>
      <c r="N190" s="72"/>
      <c r="O190" s="79" t="s">
        <v>361</v>
      </c>
      <c r="P190" s="81">
        <v>43636.929502314815</v>
      </c>
      <c r="Q190" s="79" t="s">
        <v>421</v>
      </c>
      <c r="R190" s="83" t="s">
        <v>502</v>
      </c>
      <c r="S190" s="79" t="s">
        <v>544</v>
      </c>
      <c r="T190" s="79" t="s">
        <v>602</v>
      </c>
      <c r="U190" s="79"/>
      <c r="V190" s="83" t="s">
        <v>732</v>
      </c>
      <c r="W190" s="81">
        <v>43636.929502314815</v>
      </c>
      <c r="X190" s="83" t="s">
        <v>843</v>
      </c>
      <c r="Y190" s="79"/>
      <c r="Z190" s="79"/>
      <c r="AA190" s="85" t="s">
        <v>1009</v>
      </c>
      <c r="AB190" s="85" t="s">
        <v>1096</v>
      </c>
      <c r="AC190" s="79" t="b">
        <v>0</v>
      </c>
      <c r="AD190" s="79">
        <v>0</v>
      </c>
      <c r="AE190" s="85" t="s">
        <v>1104</v>
      </c>
      <c r="AF190" s="79" t="b">
        <v>0</v>
      </c>
      <c r="AG190" s="79" t="s">
        <v>1105</v>
      </c>
      <c r="AH190" s="79"/>
      <c r="AI190" s="85" t="s">
        <v>1101</v>
      </c>
      <c r="AJ190" s="79" t="b">
        <v>0</v>
      </c>
      <c r="AK190" s="79">
        <v>0</v>
      </c>
      <c r="AL190" s="85" t="s">
        <v>1101</v>
      </c>
      <c r="AM190" s="79" t="s">
        <v>1116</v>
      </c>
      <c r="AN190" s="79" t="b">
        <v>0</v>
      </c>
      <c r="AO190" s="85" t="s">
        <v>1096</v>
      </c>
      <c r="AP190" s="79" t="s">
        <v>176</v>
      </c>
      <c r="AQ190" s="79">
        <v>0</v>
      </c>
      <c r="AR190" s="79">
        <v>0</v>
      </c>
      <c r="AS190" s="79"/>
      <c r="AT190" s="79"/>
      <c r="AU190" s="79"/>
      <c r="AV190" s="79"/>
      <c r="AW190" s="79"/>
      <c r="AX190" s="79"/>
      <c r="AY190" s="79"/>
      <c r="AZ190" s="79"/>
      <c r="BA190">
        <v>2</v>
      </c>
      <c r="BB190" s="78" t="str">
        <f>REPLACE(INDEX(GroupVertices[Group],MATCH(Edges[[#This Row],[Vertex 1]],GroupVertices[Vertex],0)),1,1,"")</f>
        <v>1</v>
      </c>
      <c r="BC190" s="78" t="str">
        <f>REPLACE(INDEX(GroupVertices[Group],MATCH(Edges[[#This Row],[Vertex 2]],GroupVertices[Vertex],0)),1,1,"")</f>
        <v>1</v>
      </c>
      <c r="BD190" s="48"/>
      <c r="BE190" s="49"/>
      <c r="BF190" s="48"/>
      <c r="BG190" s="49"/>
      <c r="BH190" s="48"/>
      <c r="BI190" s="49"/>
      <c r="BJ190" s="48"/>
      <c r="BK190" s="49"/>
      <c r="BL190" s="48"/>
    </row>
    <row r="191" spans="1:64" ht="15">
      <c r="A191" s="64" t="s">
        <v>284</v>
      </c>
      <c r="B191" s="64" t="s">
        <v>348</v>
      </c>
      <c r="C191" s="65" t="s">
        <v>3282</v>
      </c>
      <c r="D191" s="66">
        <v>10</v>
      </c>
      <c r="E191" s="67" t="s">
        <v>136</v>
      </c>
      <c r="F191" s="68">
        <v>12</v>
      </c>
      <c r="G191" s="65"/>
      <c r="H191" s="69"/>
      <c r="I191" s="70"/>
      <c r="J191" s="70"/>
      <c r="K191" s="34" t="s">
        <v>65</v>
      </c>
      <c r="L191" s="77">
        <v>191</v>
      </c>
      <c r="M191" s="77"/>
      <c r="N191" s="72"/>
      <c r="O191" s="79" t="s">
        <v>361</v>
      </c>
      <c r="P191" s="81">
        <v>43626.02042824074</v>
      </c>
      <c r="Q191" s="79" t="s">
        <v>423</v>
      </c>
      <c r="R191" s="83" t="s">
        <v>501</v>
      </c>
      <c r="S191" s="79" t="s">
        <v>543</v>
      </c>
      <c r="T191" s="79" t="s">
        <v>602</v>
      </c>
      <c r="U191" s="79"/>
      <c r="V191" s="83" t="s">
        <v>732</v>
      </c>
      <c r="W191" s="81">
        <v>43626.02042824074</v>
      </c>
      <c r="X191" s="83" t="s">
        <v>844</v>
      </c>
      <c r="Y191" s="79"/>
      <c r="Z191" s="79"/>
      <c r="AA191" s="85" t="s">
        <v>1010</v>
      </c>
      <c r="AB191" s="85" t="s">
        <v>1097</v>
      </c>
      <c r="AC191" s="79" t="b">
        <v>0</v>
      </c>
      <c r="AD191" s="79">
        <v>0</v>
      </c>
      <c r="AE191" s="85" t="s">
        <v>1104</v>
      </c>
      <c r="AF191" s="79" t="b">
        <v>0</v>
      </c>
      <c r="AG191" s="79" t="s">
        <v>1105</v>
      </c>
      <c r="AH191" s="79"/>
      <c r="AI191" s="85" t="s">
        <v>1101</v>
      </c>
      <c r="AJ191" s="79" t="b">
        <v>0</v>
      </c>
      <c r="AK191" s="79">
        <v>0</v>
      </c>
      <c r="AL191" s="85" t="s">
        <v>1101</v>
      </c>
      <c r="AM191" s="79" t="s">
        <v>1116</v>
      </c>
      <c r="AN191" s="79" t="b">
        <v>0</v>
      </c>
      <c r="AO191" s="85" t="s">
        <v>1097</v>
      </c>
      <c r="AP191" s="79" t="s">
        <v>176</v>
      </c>
      <c r="AQ191" s="79">
        <v>0</v>
      </c>
      <c r="AR191" s="79">
        <v>0</v>
      </c>
      <c r="AS191" s="79"/>
      <c r="AT191" s="79"/>
      <c r="AU191" s="79"/>
      <c r="AV191" s="79"/>
      <c r="AW191" s="79"/>
      <c r="AX191" s="79"/>
      <c r="AY191" s="79"/>
      <c r="AZ191" s="79"/>
      <c r="BA191">
        <v>8</v>
      </c>
      <c r="BB191" s="78" t="str">
        <f>REPLACE(INDEX(GroupVertices[Group],MATCH(Edges[[#This Row],[Vertex 1]],GroupVertices[Vertex],0)),1,1,"")</f>
        <v>1</v>
      </c>
      <c r="BC191" s="78" t="str">
        <f>REPLACE(INDEX(GroupVertices[Group],MATCH(Edges[[#This Row],[Vertex 2]],GroupVertices[Vertex],0)),1,1,"")</f>
        <v>1</v>
      </c>
      <c r="BD191" s="48"/>
      <c r="BE191" s="49"/>
      <c r="BF191" s="48"/>
      <c r="BG191" s="49"/>
      <c r="BH191" s="48"/>
      <c r="BI191" s="49"/>
      <c r="BJ191" s="48"/>
      <c r="BK191" s="49"/>
      <c r="BL191" s="48"/>
    </row>
    <row r="192" spans="1:64" ht="15">
      <c r="A192" s="64" t="s">
        <v>284</v>
      </c>
      <c r="B192" s="64" t="s">
        <v>348</v>
      </c>
      <c r="C192" s="65" t="s">
        <v>3282</v>
      </c>
      <c r="D192" s="66">
        <v>10</v>
      </c>
      <c r="E192" s="67" t="s">
        <v>136</v>
      </c>
      <c r="F192" s="68">
        <v>12</v>
      </c>
      <c r="G192" s="65"/>
      <c r="H192" s="69"/>
      <c r="I192" s="70"/>
      <c r="J192" s="70"/>
      <c r="K192" s="34" t="s">
        <v>65</v>
      </c>
      <c r="L192" s="77">
        <v>192</v>
      </c>
      <c r="M192" s="77"/>
      <c r="N192" s="72"/>
      <c r="O192" s="79" t="s">
        <v>361</v>
      </c>
      <c r="P192" s="81">
        <v>43626.9115625</v>
      </c>
      <c r="Q192" s="79" t="s">
        <v>423</v>
      </c>
      <c r="R192" s="83" t="s">
        <v>501</v>
      </c>
      <c r="S192" s="79" t="s">
        <v>543</v>
      </c>
      <c r="T192" s="79" t="s">
        <v>602</v>
      </c>
      <c r="U192" s="79"/>
      <c r="V192" s="83" t="s">
        <v>732</v>
      </c>
      <c r="W192" s="81">
        <v>43626.9115625</v>
      </c>
      <c r="X192" s="83" t="s">
        <v>845</v>
      </c>
      <c r="Y192" s="79"/>
      <c r="Z192" s="79"/>
      <c r="AA192" s="85" t="s">
        <v>1011</v>
      </c>
      <c r="AB192" s="85" t="s">
        <v>1098</v>
      </c>
      <c r="AC192" s="79" t="b">
        <v>0</v>
      </c>
      <c r="AD192" s="79">
        <v>0</v>
      </c>
      <c r="AE192" s="85" t="s">
        <v>1104</v>
      </c>
      <c r="AF192" s="79" t="b">
        <v>0</v>
      </c>
      <c r="AG192" s="79" t="s">
        <v>1105</v>
      </c>
      <c r="AH192" s="79"/>
      <c r="AI192" s="85" t="s">
        <v>1101</v>
      </c>
      <c r="AJ192" s="79" t="b">
        <v>0</v>
      </c>
      <c r="AK192" s="79">
        <v>0</v>
      </c>
      <c r="AL192" s="85" t="s">
        <v>1101</v>
      </c>
      <c r="AM192" s="79" t="s">
        <v>1116</v>
      </c>
      <c r="AN192" s="79" t="b">
        <v>0</v>
      </c>
      <c r="AO192" s="85" t="s">
        <v>1098</v>
      </c>
      <c r="AP192" s="79" t="s">
        <v>176</v>
      </c>
      <c r="AQ192" s="79">
        <v>0</v>
      </c>
      <c r="AR192" s="79">
        <v>0</v>
      </c>
      <c r="AS192" s="79"/>
      <c r="AT192" s="79"/>
      <c r="AU192" s="79"/>
      <c r="AV192" s="79"/>
      <c r="AW192" s="79"/>
      <c r="AX192" s="79"/>
      <c r="AY192" s="79"/>
      <c r="AZ192" s="79"/>
      <c r="BA192">
        <v>8</v>
      </c>
      <c r="BB192" s="78" t="str">
        <f>REPLACE(INDEX(GroupVertices[Group],MATCH(Edges[[#This Row],[Vertex 1]],GroupVertices[Vertex],0)),1,1,"")</f>
        <v>1</v>
      </c>
      <c r="BC192" s="78" t="str">
        <f>REPLACE(INDEX(GroupVertices[Group],MATCH(Edges[[#This Row],[Vertex 2]],GroupVertices[Vertex],0)),1,1,"")</f>
        <v>1</v>
      </c>
      <c r="BD192" s="48"/>
      <c r="BE192" s="49"/>
      <c r="BF192" s="48"/>
      <c r="BG192" s="49"/>
      <c r="BH192" s="48"/>
      <c r="BI192" s="49"/>
      <c r="BJ192" s="48"/>
      <c r="BK192" s="49"/>
      <c r="BL192" s="48"/>
    </row>
    <row r="193" spans="1:64" ht="15">
      <c r="A193" s="64" t="s">
        <v>284</v>
      </c>
      <c r="B193" s="64" t="s">
        <v>348</v>
      </c>
      <c r="C193" s="65" t="s">
        <v>3282</v>
      </c>
      <c r="D193" s="66">
        <v>10</v>
      </c>
      <c r="E193" s="67" t="s">
        <v>136</v>
      </c>
      <c r="F193" s="68">
        <v>12</v>
      </c>
      <c r="G193" s="65"/>
      <c r="H193" s="69"/>
      <c r="I193" s="70"/>
      <c r="J193" s="70"/>
      <c r="K193" s="34" t="s">
        <v>65</v>
      </c>
      <c r="L193" s="77">
        <v>193</v>
      </c>
      <c r="M193" s="77"/>
      <c r="N193" s="72"/>
      <c r="O193" s="79" t="s">
        <v>361</v>
      </c>
      <c r="P193" s="81">
        <v>43628.91032407407</v>
      </c>
      <c r="Q193" s="79" t="s">
        <v>423</v>
      </c>
      <c r="R193" s="83" t="s">
        <v>501</v>
      </c>
      <c r="S193" s="79" t="s">
        <v>543</v>
      </c>
      <c r="T193" s="79" t="s">
        <v>602</v>
      </c>
      <c r="U193" s="79"/>
      <c r="V193" s="83" t="s">
        <v>732</v>
      </c>
      <c r="W193" s="81">
        <v>43628.91032407407</v>
      </c>
      <c r="X193" s="83" t="s">
        <v>846</v>
      </c>
      <c r="Y193" s="79"/>
      <c r="Z193" s="79"/>
      <c r="AA193" s="85" t="s">
        <v>1012</v>
      </c>
      <c r="AB193" s="85" t="s">
        <v>1099</v>
      </c>
      <c r="AC193" s="79" t="b">
        <v>0</v>
      </c>
      <c r="AD193" s="79">
        <v>0</v>
      </c>
      <c r="AE193" s="85" t="s">
        <v>1104</v>
      </c>
      <c r="AF193" s="79" t="b">
        <v>0</v>
      </c>
      <c r="AG193" s="79" t="s">
        <v>1105</v>
      </c>
      <c r="AH193" s="79"/>
      <c r="AI193" s="85" t="s">
        <v>1101</v>
      </c>
      <c r="AJ193" s="79" t="b">
        <v>0</v>
      </c>
      <c r="AK193" s="79">
        <v>0</v>
      </c>
      <c r="AL193" s="85" t="s">
        <v>1101</v>
      </c>
      <c r="AM193" s="79" t="s">
        <v>1116</v>
      </c>
      <c r="AN193" s="79" t="b">
        <v>0</v>
      </c>
      <c r="AO193" s="85" t="s">
        <v>1099</v>
      </c>
      <c r="AP193" s="79" t="s">
        <v>176</v>
      </c>
      <c r="AQ193" s="79">
        <v>0</v>
      </c>
      <c r="AR193" s="79">
        <v>0</v>
      </c>
      <c r="AS193" s="79"/>
      <c r="AT193" s="79"/>
      <c r="AU193" s="79"/>
      <c r="AV193" s="79"/>
      <c r="AW193" s="79"/>
      <c r="AX193" s="79"/>
      <c r="AY193" s="79"/>
      <c r="AZ193" s="79"/>
      <c r="BA193">
        <v>8</v>
      </c>
      <c r="BB193" s="78" t="str">
        <f>REPLACE(INDEX(GroupVertices[Group],MATCH(Edges[[#This Row],[Vertex 1]],GroupVertices[Vertex],0)),1,1,"")</f>
        <v>1</v>
      </c>
      <c r="BC193" s="78" t="str">
        <f>REPLACE(INDEX(GroupVertices[Group],MATCH(Edges[[#This Row],[Vertex 2]],GroupVertices[Vertex],0)),1,1,"")</f>
        <v>1</v>
      </c>
      <c r="BD193" s="48"/>
      <c r="BE193" s="49"/>
      <c r="BF193" s="48"/>
      <c r="BG193" s="49"/>
      <c r="BH193" s="48"/>
      <c r="BI193" s="49"/>
      <c r="BJ193" s="48"/>
      <c r="BK193" s="49"/>
      <c r="BL193" s="48"/>
    </row>
    <row r="194" spans="1:64" ht="15">
      <c r="A194" s="64" t="s">
        <v>284</v>
      </c>
      <c r="B194" s="64" t="s">
        <v>348</v>
      </c>
      <c r="C194" s="65" t="s">
        <v>3282</v>
      </c>
      <c r="D194" s="66">
        <v>10</v>
      </c>
      <c r="E194" s="67" t="s">
        <v>136</v>
      </c>
      <c r="F194" s="68">
        <v>12</v>
      </c>
      <c r="G194" s="65"/>
      <c r="H194" s="69"/>
      <c r="I194" s="70"/>
      <c r="J194" s="70"/>
      <c r="K194" s="34" t="s">
        <v>65</v>
      </c>
      <c r="L194" s="77">
        <v>194</v>
      </c>
      <c r="M194" s="77"/>
      <c r="N194" s="72"/>
      <c r="O194" s="79" t="s">
        <v>361</v>
      </c>
      <c r="P194" s="81">
        <v>43632.00027777778</v>
      </c>
      <c r="Q194" s="79" t="s">
        <v>423</v>
      </c>
      <c r="R194" s="83" t="s">
        <v>501</v>
      </c>
      <c r="S194" s="79" t="s">
        <v>543</v>
      </c>
      <c r="T194" s="79" t="s">
        <v>602</v>
      </c>
      <c r="U194" s="79"/>
      <c r="V194" s="83" t="s">
        <v>732</v>
      </c>
      <c r="W194" s="81">
        <v>43632.00027777778</v>
      </c>
      <c r="X194" s="83" t="s">
        <v>847</v>
      </c>
      <c r="Y194" s="79"/>
      <c r="Z194" s="79"/>
      <c r="AA194" s="85" t="s">
        <v>1013</v>
      </c>
      <c r="AB194" s="85" t="s">
        <v>1100</v>
      </c>
      <c r="AC194" s="79" t="b">
        <v>0</v>
      </c>
      <c r="AD194" s="79">
        <v>0</v>
      </c>
      <c r="AE194" s="85" t="s">
        <v>1104</v>
      </c>
      <c r="AF194" s="79" t="b">
        <v>0</v>
      </c>
      <c r="AG194" s="79" t="s">
        <v>1105</v>
      </c>
      <c r="AH194" s="79"/>
      <c r="AI194" s="85" t="s">
        <v>1101</v>
      </c>
      <c r="AJ194" s="79" t="b">
        <v>0</v>
      </c>
      <c r="AK194" s="79">
        <v>0</v>
      </c>
      <c r="AL194" s="85" t="s">
        <v>1101</v>
      </c>
      <c r="AM194" s="79" t="s">
        <v>1116</v>
      </c>
      <c r="AN194" s="79" t="b">
        <v>0</v>
      </c>
      <c r="AO194" s="85" t="s">
        <v>1100</v>
      </c>
      <c r="AP194" s="79" t="s">
        <v>176</v>
      </c>
      <c r="AQ194" s="79">
        <v>0</v>
      </c>
      <c r="AR194" s="79">
        <v>0</v>
      </c>
      <c r="AS194" s="79"/>
      <c r="AT194" s="79"/>
      <c r="AU194" s="79"/>
      <c r="AV194" s="79"/>
      <c r="AW194" s="79"/>
      <c r="AX194" s="79"/>
      <c r="AY194" s="79"/>
      <c r="AZ194" s="79"/>
      <c r="BA194">
        <v>8</v>
      </c>
      <c r="BB194" s="78" t="str">
        <f>REPLACE(INDEX(GroupVertices[Group],MATCH(Edges[[#This Row],[Vertex 1]],GroupVertices[Vertex],0)),1,1,"")</f>
        <v>1</v>
      </c>
      <c r="BC194" s="78" t="str">
        <f>REPLACE(INDEX(GroupVertices[Group],MATCH(Edges[[#This Row],[Vertex 2]],GroupVertices[Vertex],0)),1,1,"")</f>
        <v>1</v>
      </c>
      <c r="BD194" s="48"/>
      <c r="BE194" s="49"/>
      <c r="BF194" s="48"/>
      <c r="BG194" s="49"/>
      <c r="BH194" s="48"/>
      <c r="BI194" s="49"/>
      <c r="BJ194" s="48"/>
      <c r="BK194" s="49"/>
      <c r="BL194" s="48"/>
    </row>
    <row r="195" spans="1:64" ht="15">
      <c r="A195" s="64" t="s">
        <v>284</v>
      </c>
      <c r="B195" s="64" t="s">
        <v>348</v>
      </c>
      <c r="C195" s="65" t="s">
        <v>3282</v>
      </c>
      <c r="D195" s="66">
        <v>10</v>
      </c>
      <c r="E195" s="67" t="s">
        <v>136</v>
      </c>
      <c r="F195" s="68">
        <v>12</v>
      </c>
      <c r="G195" s="65"/>
      <c r="H195" s="69"/>
      <c r="I195" s="70"/>
      <c r="J195" s="70"/>
      <c r="K195" s="34" t="s">
        <v>65</v>
      </c>
      <c r="L195" s="77">
        <v>195</v>
      </c>
      <c r="M195" s="77"/>
      <c r="N195" s="72"/>
      <c r="O195" s="79" t="s">
        <v>361</v>
      </c>
      <c r="P195" s="81">
        <v>43632.82512731481</v>
      </c>
      <c r="Q195" s="79" t="s">
        <v>421</v>
      </c>
      <c r="R195" s="83" t="s">
        <v>502</v>
      </c>
      <c r="S195" s="79" t="s">
        <v>544</v>
      </c>
      <c r="T195" s="79" t="s">
        <v>602</v>
      </c>
      <c r="U195" s="79"/>
      <c r="V195" s="83" t="s">
        <v>732</v>
      </c>
      <c r="W195" s="81">
        <v>43632.82512731481</v>
      </c>
      <c r="X195" s="83" t="s">
        <v>840</v>
      </c>
      <c r="Y195" s="79"/>
      <c r="Z195" s="79"/>
      <c r="AA195" s="85" t="s">
        <v>1006</v>
      </c>
      <c r="AB195" s="85" t="s">
        <v>1093</v>
      </c>
      <c r="AC195" s="79" t="b">
        <v>0</v>
      </c>
      <c r="AD195" s="79">
        <v>0</v>
      </c>
      <c r="AE195" s="85" t="s">
        <v>1104</v>
      </c>
      <c r="AF195" s="79" t="b">
        <v>0</v>
      </c>
      <c r="AG195" s="79" t="s">
        <v>1105</v>
      </c>
      <c r="AH195" s="79"/>
      <c r="AI195" s="85" t="s">
        <v>1101</v>
      </c>
      <c r="AJ195" s="79" t="b">
        <v>0</v>
      </c>
      <c r="AK195" s="79">
        <v>0</v>
      </c>
      <c r="AL195" s="85" t="s">
        <v>1101</v>
      </c>
      <c r="AM195" s="79" t="s">
        <v>1116</v>
      </c>
      <c r="AN195" s="79" t="b">
        <v>0</v>
      </c>
      <c r="AO195" s="85" t="s">
        <v>1093</v>
      </c>
      <c r="AP195" s="79" t="s">
        <v>176</v>
      </c>
      <c r="AQ195" s="79">
        <v>0</v>
      </c>
      <c r="AR195" s="79">
        <v>0</v>
      </c>
      <c r="AS195" s="79"/>
      <c r="AT195" s="79"/>
      <c r="AU195" s="79"/>
      <c r="AV195" s="79"/>
      <c r="AW195" s="79"/>
      <c r="AX195" s="79"/>
      <c r="AY195" s="79"/>
      <c r="AZ195" s="79"/>
      <c r="BA195">
        <v>8</v>
      </c>
      <c r="BB195" s="78" t="str">
        <f>REPLACE(INDEX(GroupVertices[Group],MATCH(Edges[[#This Row],[Vertex 1]],GroupVertices[Vertex],0)),1,1,"")</f>
        <v>1</v>
      </c>
      <c r="BC195" s="78" t="str">
        <f>REPLACE(INDEX(GroupVertices[Group],MATCH(Edges[[#This Row],[Vertex 2]],GroupVertices[Vertex],0)),1,1,"")</f>
        <v>1</v>
      </c>
      <c r="BD195" s="48"/>
      <c r="BE195" s="49"/>
      <c r="BF195" s="48"/>
      <c r="BG195" s="49"/>
      <c r="BH195" s="48"/>
      <c r="BI195" s="49"/>
      <c r="BJ195" s="48"/>
      <c r="BK195" s="49"/>
      <c r="BL195" s="48"/>
    </row>
    <row r="196" spans="1:64" ht="15">
      <c r="A196" s="64" t="s">
        <v>284</v>
      </c>
      <c r="B196" s="64" t="s">
        <v>348</v>
      </c>
      <c r="C196" s="65" t="s">
        <v>3282</v>
      </c>
      <c r="D196" s="66">
        <v>10</v>
      </c>
      <c r="E196" s="67" t="s">
        <v>136</v>
      </c>
      <c r="F196" s="68">
        <v>12</v>
      </c>
      <c r="G196" s="65"/>
      <c r="H196" s="69"/>
      <c r="I196" s="70"/>
      <c r="J196" s="70"/>
      <c r="K196" s="34" t="s">
        <v>65</v>
      </c>
      <c r="L196" s="77">
        <v>196</v>
      </c>
      <c r="M196" s="77"/>
      <c r="N196" s="72"/>
      <c r="O196" s="79" t="s">
        <v>361</v>
      </c>
      <c r="P196" s="81">
        <v>43633.92938657408</v>
      </c>
      <c r="Q196" s="79" t="s">
        <v>422</v>
      </c>
      <c r="R196" s="83" t="s">
        <v>502</v>
      </c>
      <c r="S196" s="79" t="s">
        <v>544</v>
      </c>
      <c r="T196" s="79" t="s">
        <v>602</v>
      </c>
      <c r="U196" s="79"/>
      <c r="V196" s="83" t="s">
        <v>732</v>
      </c>
      <c r="W196" s="81">
        <v>43633.92938657408</v>
      </c>
      <c r="X196" s="83" t="s">
        <v>841</v>
      </c>
      <c r="Y196" s="79"/>
      <c r="Z196" s="79"/>
      <c r="AA196" s="85" t="s">
        <v>1007</v>
      </c>
      <c r="AB196" s="85" t="s">
        <v>1094</v>
      </c>
      <c r="AC196" s="79" t="b">
        <v>0</v>
      </c>
      <c r="AD196" s="79">
        <v>0</v>
      </c>
      <c r="AE196" s="85" t="s">
        <v>1104</v>
      </c>
      <c r="AF196" s="79" t="b">
        <v>0</v>
      </c>
      <c r="AG196" s="79" t="s">
        <v>1105</v>
      </c>
      <c r="AH196" s="79"/>
      <c r="AI196" s="85" t="s">
        <v>1101</v>
      </c>
      <c r="AJ196" s="79" t="b">
        <v>0</v>
      </c>
      <c r="AK196" s="79">
        <v>0</v>
      </c>
      <c r="AL196" s="85" t="s">
        <v>1101</v>
      </c>
      <c r="AM196" s="79" t="s">
        <v>1116</v>
      </c>
      <c r="AN196" s="79" t="b">
        <v>0</v>
      </c>
      <c r="AO196" s="85" t="s">
        <v>1094</v>
      </c>
      <c r="AP196" s="79" t="s">
        <v>176</v>
      </c>
      <c r="AQ196" s="79">
        <v>0</v>
      </c>
      <c r="AR196" s="79">
        <v>0</v>
      </c>
      <c r="AS196" s="79"/>
      <c r="AT196" s="79"/>
      <c r="AU196" s="79"/>
      <c r="AV196" s="79"/>
      <c r="AW196" s="79"/>
      <c r="AX196" s="79"/>
      <c r="AY196" s="79"/>
      <c r="AZ196" s="79"/>
      <c r="BA196">
        <v>8</v>
      </c>
      <c r="BB196" s="78" t="str">
        <f>REPLACE(INDEX(GroupVertices[Group],MATCH(Edges[[#This Row],[Vertex 1]],GroupVertices[Vertex],0)),1,1,"")</f>
        <v>1</v>
      </c>
      <c r="BC196" s="78" t="str">
        <f>REPLACE(INDEX(GroupVertices[Group],MATCH(Edges[[#This Row],[Vertex 2]],GroupVertices[Vertex],0)),1,1,"")</f>
        <v>1</v>
      </c>
      <c r="BD196" s="48"/>
      <c r="BE196" s="49"/>
      <c r="BF196" s="48"/>
      <c r="BG196" s="49"/>
      <c r="BH196" s="48"/>
      <c r="BI196" s="49"/>
      <c r="BJ196" s="48"/>
      <c r="BK196" s="49"/>
      <c r="BL196" s="48"/>
    </row>
    <row r="197" spans="1:64" ht="15">
      <c r="A197" s="64" t="s">
        <v>284</v>
      </c>
      <c r="B197" s="64" t="s">
        <v>348</v>
      </c>
      <c r="C197" s="65" t="s">
        <v>3282</v>
      </c>
      <c r="D197" s="66">
        <v>10</v>
      </c>
      <c r="E197" s="67" t="s">
        <v>136</v>
      </c>
      <c r="F197" s="68">
        <v>12</v>
      </c>
      <c r="G197" s="65"/>
      <c r="H197" s="69"/>
      <c r="I197" s="70"/>
      <c r="J197" s="70"/>
      <c r="K197" s="34" t="s">
        <v>65</v>
      </c>
      <c r="L197" s="77">
        <v>197</v>
      </c>
      <c r="M197" s="77"/>
      <c r="N197" s="72"/>
      <c r="O197" s="79" t="s">
        <v>361</v>
      </c>
      <c r="P197" s="81">
        <v>43634.91587962963</v>
      </c>
      <c r="Q197" s="79" t="s">
        <v>422</v>
      </c>
      <c r="R197" s="83" t="s">
        <v>502</v>
      </c>
      <c r="S197" s="79" t="s">
        <v>544</v>
      </c>
      <c r="T197" s="79" t="s">
        <v>602</v>
      </c>
      <c r="U197" s="79"/>
      <c r="V197" s="83" t="s">
        <v>732</v>
      </c>
      <c r="W197" s="81">
        <v>43634.91587962963</v>
      </c>
      <c r="X197" s="83" t="s">
        <v>842</v>
      </c>
      <c r="Y197" s="79"/>
      <c r="Z197" s="79"/>
      <c r="AA197" s="85" t="s">
        <v>1008</v>
      </c>
      <c r="AB197" s="85" t="s">
        <v>1095</v>
      </c>
      <c r="AC197" s="79" t="b">
        <v>0</v>
      </c>
      <c r="AD197" s="79">
        <v>0</v>
      </c>
      <c r="AE197" s="85" t="s">
        <v>1104</v>
      </c>
      <c r="AF197" s="79" t="b">
        <v>0</v>
      </c>
      <c r="AG197" s="79" t="s">
        <v>1105</v>
      </c>
      <c r="AH197" s="79"/>
      <c r="AI197" s="85" t="s">
        <v>1101</v>
      </c>
      <c r="AJ197" s="79" t="b">
        <v>0</v>
      </c>
      <c r="AK197" s="79">
        <v>0</v>
      </c>
      <c r="AL197" s="85" t="s">
        <v>1101</v>
      </c>
      <c r="AM197" s="79" t="s">
        <v>1116</v>
      </c>
      <c r="AN197" s="79" t="b">
        <v>0</v>
      </c>
      <c r="AO197" s="85" t="s">
        <v>1095</v>
      </c>
      <c r="AP197" s="79" t="s">
        <v>176</v>
      </c>
      <c r="AQ197" s="79">
        <v>0</v>
      </c>
      <c r="AR197" s="79">
        <v>0</v>
      </c>
      <c r="AS197" s="79"/>
      <c r="AT197" s="79"/>
      <c r="AU197" s="79"/>
      <c r="AV197" s="79"/>
      <c r="AW197" s="79"/>
      <c r="AX197" s="79"/>
      <c r="AY197" s="79"/>
      <c r="AZ197" s="79"/>
      <c r="BA197">
        <v>8</v>
      </c>
      <c r="BB197" s="78" t="str">
        <f>REPLACE(INDEX(GroupVertices[Group],MATCH(Edges[[#This Row],[Vertex 1]],GroupVertices[Vertex],0)),1,1,"")</f>
        <v>1</v>
      </c>
      <c r="BC197" s="78" t="str">
        <f>REPLACE(INDEX(GroupVertices[Group],MATCH(Edges[[#This Row],[Vertex 2]],GroupVertices[Vertex],0)),1,1,"")</f>
        <v>1</v>
      </c>
      <c r="BD197" s="48"/>
      <c r="BE197" s="49"/>
      <c r="BF197" s="48"/>
      <c r="BG197" s="49"/>
      <c r="BH197" s="48"/>
      <c r="BI197" s="49"/>
      <c r="BJ197" s="48"/>
      <c r="BK197" s="49"/>
      <c r="BL197" s="48"/>
    </row>
    <row r="198" spans="1:64" ht="15">
      <c r="A198" s="64" t="s">
        <v>284</v>
      </c>
      <c r="B198" s="64" t="s">
        <v>348</v>
      </c>
      <c r="C198" s="65" t="s">
        <v>3282</v>
      </c>
      <c r="D198" s="66">
        <v>10</v>
      </c>
      <c r="E198" s="67" t="s">
        <v>136</v>
      </c>
      <c r="F198" s="68">
        <v>12</v>
      </c>
      <c r="G198" s="65"/>
      <c r="H198" s="69"/>
      <c r="I198" s="70"/>
      <c r="J198" s="70"/>
      <c r="K198" s="34" t="s">
        <v>65</v>
      </c>
      <c r="L198" s="77">
        <v>198</v>
      </c>
      <c r="M198" s="77"/>
      <c r="N198" s="72"/>
      <c r="O198" s="79" t="s">
        <v>361</v>
      </c>
      <c r="P198" s="81">
        <v>43636.929502314815</v>
      </c>
      <c r="Q198" s="79" t="s">
        <v>421</v>
      </c>
      <c r="R198" s="83" t="s">
        <v>502</v>
      </c>
      <c r="S198" s="79" t="s">
        <v>544</v>
      </c>
      <c r="T198" s="79" t="s">
        <v>602</v>
      </c>
      <c r="U198" s="79"/>
      <c r="V198" s="83" t="s">
        <v>732</v>
      </c>
      <c r="W198" s="81">
        <v>43636.929502314815</v>
      </c>
      <c r="X198" s="83" t="s">
        <v>843</v>
      </c>
      <c r="Y198" s="79"/>
      <c r="Z198" s="79"/>
      <c r="AA198" s="85" t="s">
        <v>1009</v>
      </c>
      <c r="AB198" s="85" t="s">
        <v>1096</v>
      </c>
      <c r="AC198" s="79" t="b">
        <v>0</v>
      </c>
      <c r="AD198" s="79">
        <v>0</v>
      </c>
      <c r="AE198" s="85" t="s">
        <v>1104</v>
      </c>
      <c r="AF198" s="79" t="b">
        <v>0</v>
      </c>
      <c r="AG198" s="79" t="s">
        <v>1105</v>
      </c>
      <c r="AH198" s="79"/>
      <c r="AI198" s="85" t="s">
        <v>1101</v>
      </c>
      <c r="AJ198" s="79" t="b">
        <v>0</v>
      </c>
      <c r="AK198" s="79">
        <v>0</v>
      </c>
      <c r="AL198" s="85" t="s">
        <v>1101</v>
      </c>
      <c r="AM198" s="79" t="s">
        <v>1116</v>
      </c>
      <c r="AN198" s="79" t="b">
        <v>0</v>
      </c>
      <c r="AO198" s="85" t="s">
        <v>1096</v>
      </c>
      <c r="AP198" s="79" t="s">
        <v>176</v>
      </c>
      <c r="AQ198" s="79">
        <v>0</v>
      </c>
      <c r="AR198" s="79">
        <v>0</v>
      </c>
      <c r="AS198" s="79"/>
      <c r="AT198" s="79"/>
      <c r="AU198" s="79"/>
      <c r="AV198" s="79"/>
      <c r="AW198" s="79"/>
      <c r="AX198" s="79"/>
      <c r="AY198" s="79"/>
      <c r="AZ198" s="79"/>
      <c r="BA198">
        <v>8</v>
      </c>
      <c r="BB198" s="78" t="str">
        <f>REPLACE(INDEX(GroupVertices[Group],MATCH(Edges[[#This Row],[Vertex 1]],GroupVertices[Vertex],0)),1,1,"")</f>
        <v>1</v>
      </c>
      <c r="BC198" s="78" t="str">
        <f>REPLACE(INDEX(GroupVertices[Group],MATCH(Edges[[#This Row],[Vertex 2]],GroupVertices[Vertex],0)),1,1,"")</f>
        <v>1</v>
      </c>
      <c r="BD198" s="48"/>
      <c r="BE198" s="49"/>
      <c r="BF198" s="48"/>
      <c r="BG198" s="49"/>
      <c r="BH198" s="48"/>
      <c r="BI198" s="49"/>
      <c r="BJ198" s="48"/>
      <c r="BK198" s="49"/>
      <c r="BL198" s="48"/>
    </row>
    <row r="199" spans="1:64" ht="15">
      <c r="A199" s="64" t="s">
        <v>284</v>
      </c>
      <c r="B199" s="64" t="s">
        <v>349</v>
      </c>
      <c r="C199" s="65" t="s">
        <v>3282</v>
      </c>
      <c r="D199" s="66">
        <v>10</v>
      </c>
      <c r="E199" s="67" t="s">
        <v>136</v>
      </c>
      <c r="F199" s="68">
        <v>12</v>
      </c>
      <c r="G199" s="65"/>
      <c r="H199" s="69"/>
      <c r="I199" s="70"/>
      <c r="J199" s="70"/>
      <c r="K199" s="34" t="s">
        <v>65</v>
      </c>
      <c r="L199" s="77">
        <v>199</v>
      </c>
      <c r="M199" s="77"/>
      <c r="N199" s="72"/>
      <c r="O199" s="79" t="s">
        <v>361</v>
      </c>
      <c r="P199" s="81">
        <v>43626.02042824074</v>
      </c>
      <c r="Q199" s="79" t="s">
        <v>423</v>
      </c>
      <c r="R199" s="83" t="s">
        <v>501</v>
      </c>
      <c r="S199" s="79" t="s">
        <v>543</v>
      </c>
      <c r="T199" s="79" t="s">
        <v>602</v>
      </c>
      <c r="U199" s="79"/>
      <c r="V199" s="83" t="s">
        <v>732</v>
      </c>
      <c r="W199" s="81">
        <v>43626.02042824074</v>
      </c>
      <c r="X199" s="83" t="s">
        <v>844</v>
      </c>
      <c r="Y199" s="79"/>
      <c r="Z199" s="79"/>
      <c r="AA199" s="85" t="s">
        <v>1010</v>
      </c>
      <c r="AB199" s="85" t="s">
        <v>1097</v>
      </c>
      <c r="AC199" s="79" t="b">
        <v>0</v>
      </c>
      <c r="AD199" s="79">
        <v>0</v>
      </c>
      <c r="AE199" s="85" t="s">
        <v>1104</v>
      </c>
      <c r="AF199" s="79" t="b">
        <v>0</v>
      </c>
      <c r="AG199" s="79" t="s">
        <v>1105</v>
      </c>
      <c r="AH199" s="79"/>
      <c r="AI199" s="85" t="s">
        <v>1101</v>
      </c>
      <c r="AJ199" s="79" t="b">
        <v>0</v>
      </c>
      <c r="AK199" s="79">
        <v>0</v>
      </c>
      <c r="AL199" s="85" t="s">
        <v>1101</v>
      </c>
      <c r="AM199" s="79" t="s">
        <v>1116</v>
      </c>
      <c r="AN199" s="79" t="b">
        <v>0</v>
      </c>
      <c r="AO199" s="85" t="s">
        <v>1097</v>
      </c>
      <c r="AP199" s="79" t="s">
        <v>176</v>
      </c>
      <c r="AQ199" s="79">
        <v>0</v>
      </c>
      <c r="AR199" s="79">
        <v>0</v>
      </c>
      <c r="AS199" s="79"/>
      <c r="AT199" s="79"/>
      <c r="AU199" s="79"/>
      <c r="AV199" s="79"/>
      <c r="AW199" s="79"/>
      <c r="AX199" s="79"/>
      <c r="AY199" s="79"/>
      <c r="AZ199" s="79"/>
      <c r="BA199">
        <v>8</v>
      </c>
      <c r="BB199" s="78" t="str">
        <f>REPLACE(INDEX(GroupVertices[Group],MATCH(Edges[[#This Row],[Vertex 1]],GroupVertices[Vertex],0)),1,1,"")</f>
        <v>1</v>
      </c>
      <c r="BC199" s="78" t="str">
        <f>REPLACE(INDEX(GroupVertices[Group],MATCH(Edges[[#This Row],[Vertex 2]],GroupVertices[Vertex],0)),1,1,"")</f>
        <v>1</v>
      </c>
      <c r="BD199" s="48"/>
      <c r="BE199" s="49"/>
      <c r="BF199" s="48"/>
      <c r="BG199" s="49"/>
      <c r="BH199" s="48"/>
      <c r="BI199" s="49"/>
      <c r="BJ199" s="48"/>
      <c r="BK199" s="49"/>
      <c r="BL199" s="48"/>
    </row>
    <row r="200" spans="1:64" ht="15">
      <c r="A200" s="64" t="s">
        <v>284</v>
      </c>
      <c r="B200" s="64" t="s">
        <v>349</v>
      </c>
      <c r="C200" s="65" t="s">
        <v>3282</v>
      </c>
      <c r="D200" s="66">
        <v>10</v>
      </c>
      <c r="E200" s="67" t="s">
        <v>136</v>
      </c>
      <c r="F200" s="68">
        <v>12</v>
      </c>
      <c r="G200" s="65"/>
      <c r="H200" s="69"/>
      <c r="I200" s="70"/>
      <c r="J200" s="70"/>
      <c r="K200" s="34" t="s">
        <v>65</v>
      </c>
      <c r="L200" s="77">
        <v>200</v>
      </c>
      <c r="M200" s="77"/>
      <c r="N200" s="72"/>
      <c r="O200" s="79" t="s">
        <v>361</v>
      </c>
      <c r="P200" s="81">
        <v>43626.9115625</v>
      </c>
      <c r="Q200" s="79" t="s">
        <v>423</v>
      </c>
      <c r="R200" s="83" t="s">
        <v>501</v>
      </c>
      <c r="S200" s="79" t="s">
        <v>543</v>
      </c>
      <c r="T200" s="79" t="s">
        <v>602</v>
      </c>
      <c r="U200" s="79"/>
      <c r="V200" s="83" t="s">
        <v>732</v>
      </c>
      <c r="W200" s="81">
        <v>43626.9115625</v>
      </c>
      <c r="X200" s="83" t="s">
        <v>845</v>
      </c>
      <c r="Y200" s="79"/>
      <c r="Z200" s="79"/>
      <c r="AA200" s="85" t="s">
        <v>1011</v>
      </c>
      <c r="AB200" s="85" t="s">
        <v>1098</v>
      </c>
      <c r="AC200" s="79" t="b">
        <v>0</v>
      </c>
      <c r="AD200" s="79">
        <v>0</v>
      </c>
      <c r="AE200" s="85" t="s">
        <v>1104</v>
      </c>
      <c r="AF200" s="79" t="b">
        <v>0</v>
      </c>
      <c r="AG200" s="79" t="s">
        <v>1105</v>
      </c>
      <c r="AH200" s="79"/>
      <c r="AI200" s="85" t="s">
        <v>1101</v>
      </c>
      <c r="AJ200" s="79" t="b">
        <v>0</v>
      </c>
      <c r="AK200" s="79">
        <v>0</v>
      </c>
      <c r="AL200" s="85" t="s">
        <v>1101</v>
      </c>
      <c r="AM200" s="79" t="s">
        <v>1116</v>
      </c>
      <c r="AN200" s="79" t="b">
        <v>0</v>
      </c>
      <c r="AO200" s="85" t="s">
        <v>1098</v>
      </c>
      <c r="AP200" s="79" t="s">
        <v>176</v>
      </c>
      <c r="AQ200" s="79">
        <v>0</v>
      </c>
      <c r="AR200" s="79">
        <v>0</v>
      </c>
      <c r="AS200" s="79"/>
      <c r="AT200" s="79"/>
      <c r="AU200" s="79"/>
      <c r="AV200" s="79"/>
      <c r="AW200" s="79"/>
      <c r="AX200" s="79"/>
      <c r="AY200" s="79"/>
      <c r="AZ200" s="79"/>
      <c r="BA200">
        <v>8</v>
      </c>
      <c r="BB200" s="78" t="str">
        <f>REPLACE(INDEX(GroupVertices[Group],MATCH(Edges[[#This Row],[Vertex 1]],GroupVertices[Vertex],0)),1,1,"")</f>
        <v>1</v>
      </c>
      <c r="BC200" s="78" t="str">
        <f>REPLACE(INDEX(GroupVertices[Group],MATCH(Edges[[#This Row],[Vertex 2]],GroupVertices[Vertex],0)),1,1,"")</f>
        <v>1</v>
      </c>
      <c r="BD200" s="48"/>
      <c r="BE200" s="49"/>
      <c r="BF200" s="48"/>
      <c r="BG200" s="49"/>
      <c r="BH200" s="48"/>
      <c r="BI200" s="49"/>
      <c r="BJ200" s="48"/>
      <c r="BK200" s="49"/>
      <c r="BL200" s="48"/>
    </row>
    <row r="201" spans="1:64" ht="15">
      <c r="A201" s="64" t="s">
        <v>284</v>
      </c>
      <c r="B201" s="64" t="s">
        <v>349</v>
      </c>
      <c r="C201" s="65" t="s">
        <v>3282</v>
      </c>
      <c r="D201" s="66">
        <v>10</v>
      </c>
      <c r="E201" s="67" t="s">
        <v>136</v>
      </c>
      <c r="F201" s="68">
        <v>12</v>
      </c>
      <c r="G201" s="65"/>
      <c r="H201" s="69"/>
      <c r="I201" s="70"/>
      <c r="J201" s="70"/>
      <c r="K201" s="34" t="s">
        <v>65</v>
      </c>
      <c r="L201" s="77">
        <v>201</v>
      </c>
      <c r="M201" s="77"/>
      <c r="N201" s="72"/>
      <c r="O201" s="79" t="s">
        <v>361</v>
      </c>
      <c r="P201" s="81">
        <v>43628.91032407407</v>
      </c>
      <c r="Q201" s="79" t="s">
        <v>423</v>
      </c>
      <c r="R201" s="83" t="s">
        <v>501</v>
      </c>
      <c r="S201" s="79" t="s">
        <v>543</v>
      </c>
      <c r="T201" s="79" t="s">
        <v>602</v>
      </c>
      <c r="U201" s="79"/>
      <c r="V201" s="83" t="s">
        <v>732</v>
      </c>
      <c r="W201" s="81">
        <v>43628.91032407407</v>
      </c>
      <c r="X201" s="83" t="s">
        <v>846</v>
      </c>
      <c r="Y201" s="79"/>
      <c r="Z201" s="79"/>
      <c r="AA201" s="85" t="s">
        <v>1012</v>
      </c>
      <c r="AB201" s="85" t="s">
        <v>1099</v>
      </c>
      <c r="AC201" s="79" t="b">
        <v>0</v>
      </c>
      <c r="AD201" s="79">
        <v>0</v>
      </c>
      <c r="AE201" s="85" t="s">
        <v>1104</v>
      </c>
      <c r="AF201" s="79" t="b">
        <v>0</v>
      </c>
      <c r="AG201" s="79" t="s">
        <v>1105</v>
      </c>
      <c r="AH201" s="79"/>
      <c r="AI201" s="85" t="s">
        <v>1101</v>
      </c>
      <c r="AJ201" s="79" t="b">
        <v>0</v>
      </c>
      <c r="AK201" s="79">
        <v>0</v>
      </c>
      <c r="AL201" s="85" t="s">
        <v>1101</v>
      </c>
      <c r="AM201" s="79" t="s">
        <v>1116</v>
      </c>
      <c r="AN201" s="79" t="b">
        <v>0</v>
      </c>
      <c r="AO201" s="85" t="s">
        <v>1099</v>
      </c>
      <c r="AP201" s="79" t="s">
        <v>176</v>
      </c>
      <c r="AQ201" s="79">
        <v>0</v>
      </c>
      <c r="AR201" s="79">
        <v>0</v>
      </c>
      <c r="AS201" s="79"/>
      <c r="AT201" s="79"/>
      <c r="AU201" s="79"/>
      <c r="AV201" s="79"/>
      <c r="AW201" s="79"/>
      <c r="AX201" s="79"/>
      <c r="AY201" s="79"/>
      <c r="AZ201" s="79"/>
      <c r="BA201">
        <v>8</v>
      </c>
      <c r="BB201" s="78" t="str">
        <f>REPLACE(INDEX(GroupVertices[Group],MATCH(Edges[[#This Row],[Vertex 1]],GroupVertices[Vertex],0)),1,1,"")</f>
        <v>1</v>
      </c>
      <c r="BC201" s="78" t="str">
        <f>REPLACE(INDEX(GroupVertices[Group],MATCH(Edges[[#This Row],[Vertex 2]],GroupVertices[Vertex],0)),1,1,"")</f>
        <v>1</v>
      </c>
      <c r="BD201" s="48"/>
      <c r="BE201" s="49"/>
      <c r="BF201" s="48"/>
      <c r="BG201" s="49"/>
      <c r="BH201" s="48"/>
      <c r="BI201" s="49"/>
      <c r="BJ201" s="48"/>
      <c r="BK201" s="49"/>
      <c r="BL201" s="48"/>
    </row>
    <row r="202" spans="1:64" ht="15">
      <c r="A202" s="64" t="s">
        <v>284</v>
      </c>
      <c r="B202" s="64" t="s">
        <v>349</v>
      </c>
      <c r="C202" s="65" t="s">
        <v>3282</v>
      </c>
      <c r="D202" s="66">
        <v>10</v>
      </c>
      <c r="E202" s="67" t="s">
        <v>136</v>
      </c>
      <c r="F202" s="68">
        <v>12</v>
      </c>
      <c r="G202" s="65"/>
      <c r="H202" s="69"/>
      <c r="I202" s="70"/>
      <c r="J202" s="70"/>
      <c r="K202" s="34" t="s">
        <v>65</v>
      </c>
      <c r="L202" s="77">
        <v>202</v>
      </c>
      <c r="M202" s="77"/>
      <c r="N202" s="72"/>
      <c r="O202" s="79" t="s">
        <v>361</v>
      </c>
      <c r="P202" s="81">
        <v>43632.00027777778</v>
      </c>
      <c r="Q202" s="79" t="s">
        <v>423</v>
      </c>
      <c r="R202" s="83" t="s">
        <v>501</v>
      </c>
      <c r="S202" s="79" t="s">
        <v>543</v>
      </c>
      <c r="T202" s="79" t="s">
        <v>602</v>
      </c>
      <c r="U202" s="79"/>
      <c r="V202" s="83" t="s">
        <v>732</v>
      </c>
      <c r="W202" s="81">
        <v>43632.00027777778</v>
      </c>
      <c r="X202" s="83" t="s">
        <v>847</v>
      </c>
      <c r="Y202" s="79"/>
      <c r="Z202" s="79"/>
      <c r="AA202" s="85" t="s">
        <v>1013</v>
      </c>
      <c r="AB202" s="85" t="s">
        <v>1100</v>
      </c>
      <c r="AC202" s="79" t="b">
        <v>0</v>
      </c>
      <c r="AD202" s="79">
        <v>0</v>
      </c>
      <c r="AE202" s="85" t="s">
        <v>1104</v>
      </c>
      <c r="AF202" s="79" t="b">
        <v>0</v>
      </c>
      <c r="AG202" s="79" t="s">
        <v>1105</v>
      </c>
      <c r="AH202" s="79"/>
      <c r="AI202" s="85" t="s">
        <v>1101</v>
      </c>
      <c r="AJ202" s="79" t="b">
        <v>0</v>
      </c>
      <c r="AK202" s="79">
        <v>0</v>
      </c>
      <c r="AL202" s="85" t="s">
        <v>1101</v>
      </c>
      <c r="AM202" s="79" t="s">
        <v>1116</v>
      </c>
      <c r="AN202" s="79" t="b">
        <v>0</v>
      </c>
      <c r="AO202" s="85" t="s">
        <v>1100</v>
      </c>
      <c r="AP202" s="79" t="s">
        <v>176</v>
      </c>
      <c r="AQ202" s="79">
        <v>0</v>
      </c>
      <c r="AR202" s="79">
        <v>0</v>
      </c>
      <c r="AS202" s="79"/>
      <c r="AT202" s="79"/>
      <c r="AU202" s="79"/>
      <c r="AV202" s="79"/>
      <c r="AW202" s="79"/>
      <c r="AX202" s="79"/>
      <c r="AY202" s="79"/>
      <c r="AZ202" s="79"/>
      <c r="BA202">
        <v>8</v>
      </c>
      <c r="BB202" s="78" t="str">
        <f>REPLACE(INDEX(GroupVertices[Group],MATCH(Edges[[#This Row],[Vertex 1]],GroupVertices[Vertex],0)),1,1,"")</f>
        <v>1</v>
      </c>
      <c r="BC202" s="78" t="str">
        <f>REPLACE(INDEX(GroupVertices[Group],MATCH(Edges[[#This Row],[Vertex 2]],GroupVertices[Vertex],0)),1,1,"")</f>
        <v>1</v>
      </c>
      <c r="BD202" s="48"/>
      <c r="BE202" s="49"/>
      <c r="BF202" s="48"/>
      <c r="BG202" s="49"/>
      <c r="BH202" s="48"/>
      <c r="BI202" s="49"/>
      <c r="BJ202" s="48"/>
      <c r="BK202" s="49"/>
      <c r="BL202" s="48"/>
    </row>
    <row r="203" spans="1:64" ht="15">
      <c r="A203" s="64" t="s">
        <v>284</v>
      </c>
      <c r="B203" s="64" t="s">
        <v>349</v>
      </c>
      <c r="C203" s="65" t="s">
        <v>3282</v>
      </c>
      <c r="D203" s="66">
        <v>10</v>
      </c>
      <c r="E203" s="67" t="s">
        <v>136</v>
      </c>
      <c r="F203" s="68">
        <v>12</v>
      </c>
      <c r="G203" s="65"/>
      <c r="H203" s="69"/>
      <c r="I203" s="70"/>
      <c r="J203" s="70"/>
      <c r="K203" s="34" t="s">
        <v>65</v>
      </c>
      <c r="L203" s="77">
        <v>203</v>
      </c>
      <c r="M203" s="77"/>
      <c r="N203" s="72"/>
      <c r="O203" s="79" t="s">
        <v>361</v>
      </c>
      <c r="P203" s="81">
        <v>43632.82512731481</v>
      </c>
      <c r="Q203" s="79" t="s">
        <v>421</v>
      </c>
      <c r="R203" s="83" t="s">
        <v>502</v>
      </c>
      <c r="S203" s="79" t="s">
        <v>544</v>
      </c>
      <c r="T203" s="79" t="s">
        <v>602</v>
      </c>
      <c r="U203" s="79"/>
      <c r="V203" s="83" t="s">
        <v>732</v>
      </c>
      <c r="W203" s="81">
        <v>43632.82512731481</v>
      </c>
      <c r="X203" s="83" t="s">
        <v>840</v>
      </c>
      <c r="Y203" s="79"/>
      <c r="Z203" s="79"/>
      <c r="AA203" s="85" t="s">
        <v>1006</v>
      </c>
      <c r="AB203" s="85" t="s">
        <v>1093</v>
      </c>
      <c r="AC203" s="79" t="b">
        <v>0</v>
      </c>
      <c r="AD203" s="79">
        <v>0</v>
      </c>
      <c r="AE203" s="85" t="s">
        <v>1104</v>
      </c>
      <c r="AF203" s="79" t="b">
        <v>0</v>
      </c>
      <c r="AG203" s="79" t="s">
        <v>1105</v>
      </c>
      <c r="AH203" s="79"/>
      <c r="AI203" s="85" t="s">
        <v>1101</v>
      </c>
      <c r="AJ203" s="79" t="b">
        <v>0</v>
      </c>
      <c r="AK203" s="79">
        <v>0</v>
      </c>
      <c r="AL203" s="85" t="s">
        <v>1101</v>
      </c>
      <c r="AM203" s="79" t="s">
        <v>1116</v>
      </c>
      <c r="AN203" s="79" t="b">
        <v>0</v>
      </c>
      <c r="AO203" s="85" t="s">
        <v>1093</v>
      </c>
      <c r="AP203" s="79" t="s">
        <v>176</v>
      </c>
      <c r="AQ203" s="79">
        <v>0</v>
      </c>
      <c r="AR203" s="79">
        <v>0</v>
      </c>
      <c r="AS203" s="79"/>
      <c r="AT203" s="79"/>
      <c r="AU203" s="79"/>
      <c r="AV203" s="79"/>
      <c r="AW203" s="79"/>
      <c r="AX203" s="79"/>
      <c r="AY203" s="79"/>
      <c r="AZ203" s="79"/>
      <c r="BA203">
        <v>8</v>
      </c>
      <c r="BB203" s="78" t="str">
        <f>REPLACE(INDEX(GroupVertices[Group],MATCH(Edges[[#This Row],[Vertex 1]],GroupVertices[Vertex],0)),1,1,"")</f>
        <v>1</v>
      </c>
      <c r="BC203" s="78" t="str">
        <f>REPLACE(INDEX(GroupVertices[Group],MATCH(Edges[[#This Row],[Vertex 2]],GroupVertices[Vertex],0)),1,1,"")</f>
        <v>1</v>
      </c>
      <c r="BD203" s="48"/>
      <c r="BE203" s="49"/>
      <c r="BF203" s="48"/>
      <c r="BG203" s="49"/>
      <c r="BH203" s="48"/>
      <c r="BI203" s="49"/>
      <c r="BJ203" s="48"/>
      <c r="BK203" s="49"/>
      <c r="BL203" s="48"/>
    </row>
    <row r="204" spans="1:64" ht="15">
      <c r="A204" s="64" t="s">
        <v>284</v>
      </c>
      <c r="B204" s="64" t="s">
        <v>349</v>
      </c>
      <c r="C204" s="65" t="s">
        <v>3282</v>
      </c>
      <c r="D204" s="66">
        <v>10</v>
      </c>
      <c r="E204" s="67" t="s">
        <v>136</v>
      </c>
      <c r="F204" s="68">
        <v>12</v>
      </c>
      <c r="G204" s="65"/>
      <c r="H204" s="69"/>
      <c r="I204" s="70"/>
      <c r="J204" s="70"/>
      <c r="K204" s="34" t="s">
        <v>65</v>
      </c>
      <c r="L204" s="77">
        <v>204</v>
      </c>
      <c r="M204" s="77"/>
      <c r="N204" s="72"/>
      <c r="O204" s="79" t="s">
        <v>361</v>
      </c>
      <c r="P204" s="81">
        <v>43633.92938657408</v>
      </c>
      <c r="Q204" s="79" t="s">
        <v>422</v>
      </c>
      <c r="R204" s="83" t="s">
        <v>502</v>
      </c>
      <c r="S204" s="79" t="s">
        <v>544</v>
      </c>
      <c r="T204" s="79" t="s">
        <v>602</v>
      </c>
      <c r="U204" s="79"/>
      <c r="V204" s="83" t="s">
        <v>732</v>
      </c>
      <c r="W204" s="81">
        <v>43633.92938657408</v>
      </c>
      <c r="X204" s="83" t="s">
        <v>841</v>
      </c>
      <c r="Y204" s="79"/>
      <c r="Z204" s="79"/>
      <c r="AA204" s="85" t="s">
        <v>1007</v>
      </c>
      <c r="AB204" s="85" t="s">
        <v>1094</v>
      </c>
      <c r="AC204" s="79" t="b">
        <v>0</v>
      </c>
      <c r="AD204" s="79">
        <v>0</v>
      </c>
      <c r="AE204" s="85" t="s">
        <v>1104</v>
      </c>
      <c r="AF204" s="79" t="b">
        <v>0</v>
      </c>
      <c r="AG204" s="79" t="s">
        <v>1105</v>
      </c>
      <c r="AH204" s="79"/>
      <c r="AI204" s="85" t="s">
        <v>1101</v>
      </c>
      <c r="AJ204" s="79" t="b">
        <v>0</v>
      </c>
      <c r="AK204" s="79">
        <v>0</v>
      </c>
      <c r="AL204" s="85" t="s">
        <v>1101</v>
      </c>
      <c r="AM204" s="79" t="s">
        <v>1116</v>
      </c>
      <c r="AN204" s="79" t="b">
        <v>0</v>
      </c>
      <c r="AO204" s="85" t="s">
        <v>1094</v>
      </c>
      <c r="AP204" s="79" t="s">
        <v>176</v>
      </c>
      <c r="AQ204" s="79">
        <v>0</v>
      </c>
      <c r="AR204" s="79">
        <v>0</v>
      </c>
      <c r="AS204" s="79"/>
      <c r="AT204" s="79"/>
      <c r="AU204" s="79"/>
      <c r="AV204" s="79"/>
      <c r="AW204" s="79"/>
      <c r="AX204" s="79"/>
      <c r="AY204" s="79"/>
      <c r="AZ204" s="79"/>
      <c r="BA204">
        <v>8</v>
      </c>
      <c r="BB204" s="78" t="str">
        <f>REPLACE(INDEX(GroupVertices[Group],MATCH(Edges[[#This Row],[Vertex 1]],GroupVertices[Vertex],0)),1,1,"")</f>
        <v>1</v>
      </c>
      <c r="BC204" s="78" t="str">
        <f>REPLACE(INDEX(GroupVertices[Group],MATCH(Edges[[#This Row],[Vertex 2]],GroupVertices[Vertex],0)),1,1,"")</f>
        <v>1</v>
      </c>
      <c r="BD204" s="48"/>
      <c r="BE204" s="49"/>
      <c r="BF204" s="48"/>
      <c r="BG204" s="49"/>
      <c r="BH204" s="48"/>
      <c r="BI204" s="49"/>
      <c r="BJ204" s="48"/>
      <c r="BK204" s="49"/>
      <c r="BL204" s="48"/>
    </row>
    <row r="205" spans="1:64" ht="15">
      <c r="A205" s="64" t="s">
        <v>284</v>
      </c>
      <c r="B205" s="64" t="s">
        <v>349</v>
      </c>
      <c r="C205" s="65" t="s">
        <v>3282</v>
      </c>
      <c r="D205" s="66">
        <v>10</v>
      </c>
      <c r="E205" s="67" t="s">
        <v>136</v>
      </c>
      <c r="F205" s="68">
        <v>12</v>
      </c>
      <c r="G205" s="65"/>
      <c r="H205" s="69"/>
      <c r="I205" s="70"/>
      <c r="J205" s="70"/>
      <c r="K205" s="34" t="s">
        <v>65</v>
      </c>
      <c r="L205" s="77">
        <v>205</v>
      </c>
      <c r="M205" s="77"/>
      <c r="N205" s="72"/>
      <c r="O205" s="79" t="s">
        <v>361</v>
      </c>
      <c r="P205" s="81">
        <v>43634.91587962963</v>
      </c>
      <c r="Q205" s="79" t="s">
        <v>422</v>
      </c>
      <c r="R205" s="83" t="s">
        <v>502</v>
      </c>
      <c r="S205" s="79" t="s">
        <v>544</v>
      </c>
      <c r="T205" s="79" t="s">
        <v>602</v>
      </c>
      <c r="U205" s="79"/>
      <c r="V205" s="83" t="s">
        <v>732</v>
      </c>
      <c r="W205" s="81">
        <v>43634.91587962963</v>
      </c>
      <c r="X205" s="83" t="s">
        <v>842</v>
      </c>
      <c r="Y205" s="79"/>
      <c r="Z205" s="79"/>
      <c r="AA205" s="85" t="s">
        <v>1008</v>
      </c>
      <c r="AB205" s="85" t="s">
        <v>1095</v>
      </c>
      <c r="AC205" s="79" t="b">
        <v>0</v>
      </c>
      <c r="AD205" s="79">
        <v>0</v>
      </c>
      <c r="AE205" s="85" t="s">
        <v>1104</v>
      </c>
      <c r="AF205" s="79" t="b">
        <v>0</v>
      </c>
      <c r="AG205" s="79" t="s">
        <v>1105</v>
      </c>
      <c r="AH205" s="79"/>
      <c r="AI205" s="85" t="s">
        <v>1101</v>
      </c>
      <c r="AJ205" s="79" t="b">
        <v>0</v>
      </c>
      <c r="AK205" s="79">
        <v>0</v>
      </c>
      <c r="AL205" s="85" t="s">
        <v>1101</v>
      </c>
      <c r="AM205" s="79" t="s">
        <v>1116</v>
      </c>
      <c r="AN205" s="79" t="b">
        <v>0</v>
      </c>
      <c r="AO205" s="85" t="s">
        <v>1095</v>
      </c>
      <c r="AP205" s="79" t="s">
        <v>176</v>
      </c>
      <c r="AQ205" s="79">
        <v>0</v>
      </c>
      <c r="AR205" s="79">
        <v>0</v>
      </c>
      <c r="AS205" s="79"/>
      <c r="AT205" s="79"/>
      <c r="AU205" s="79"/>
      <c r="AV205" s="79"/>
      <c r="AW205" s="79"/>
      <c r="AX205" s="79"/>
      <c r="AY205" s="79"/>
      <c r="AZ205" s="79"/>
      <c r="BA205">
        <v>8</v>
      </c>
      <c r="BB205" s="78" t="str">
        <f>REPLACE(INDEX(GroupVertices[Group],MATCH(Edges[[#This Row],[Vertex 1]],GroupVertices[Vertex],0)),1,1,"")</f>
        <v>1</v>
      </c>
      <c r="BC205" s="78" t="str">
        <f>REPLACE(INDEX(GroupVertices[Group],MATCH(Edges[[#This Row],[Vertex 2]],GroupVertices[Vertex],0)),1,1,"")</f>
        <v>1</v>
      </c>
      <c r="BD205" s="48"/>
      <c r="BE205" s="49"/>
      <c r="BF205" s="48"/>
      <c r="BG205" s="49"/>
      <c r="BH205" s="48"/>
      <c r="BI205" s="49"/>
      <c r="BJ205" s="48"/>
      <c r="BK205" s="49"/>
      <c r="BL205" s="48"/>
    </row>
    <row r="206" spans="1:64" ht="15">
      <c r="A206" s="64" t="s">
        <v>284</v>
      </c>
      <c r="B206" s="64" t="s">
        <v>349</v>
      </c>
      <c r="C206" s="65" t="s">
        <v>3282</v>
      </c>
      <c r="D206" s="66">
        <v>10</v>
      </c>
      <c r="E206" s="67" t="s">
        <v>136</v>
      </c>
      <c r="F206" s="68">
        <v>12</v>
      </c>
      <c r="G206" s="65"/>
      <c r="H206" s="69"/>
      <c r="I206" s="70"/>
      <c r="J206" s="70"/>
      <c r="K206" s="34" t="s">
        <v>65</v>
      </c>
      <c r="L206" s="77">
        <v>206</v>
      </c>
      <c r="M206" s="77"/>
      <c r="N206" s="72"/>
      <c r="O206" s="79" t="s">
        <v>361</v>
      </c>
      <c r="P206" s="81">
        <v>43636.929502314815</v>
      </c>
      <c r="Q206" s="79" t="s">
        <v>421</v>
      </c>
      <c r="R206" s="83" t="s">
        <v>502</v>
      </c>
      <c r="S206" s="79" t="s">
        <v>544</v>
      </c>
      <c r="T206" s="79" t="s">
        <v>602</v>
      </c>
      <c r="U206" s="79"/>
      <c r="V206" s="83" t="s">
        <v>732</v>
      </c>
      <c r="W206" s="81">
        <v>43636.929502314815</v>
      </c>
      <c r="X206" s="83" t="s">
        <v>843</v>
      </c>
      <c r="Y206" s="79"/>
      <c r="Z206" s="79"/>
      <c r="AA206" s="85" t="s">
        <v>1009</v>
      </c>
      <c r="AB206" s="85" t="s">
        <v>1096</v>
      </c>
      <c r="AC206" s="79" t="b">
        <v>0</v>
      </c>
      <c r="AD206" s="79">
        <v>0</v>
      </c>
      <c r="AE206" s="85" t="s">
        <v>1104</v>
      </c>
      <c r="AF206" s="79" t="b">
        <v>0</v>
      </c>
      <c r="AG206" s="79" t="s">
        <v>1105</v>
      </c>
      <c r="AH206" s="79"/>
      <c r="AI206" s="85" t="s">
        <v>1101</v>
      </c>
      <c r="AJ206" s="79" t="b">
        <v>0</v>
      </c>
      <c r="AK206" s="79">
        <v>0</v>
      </c>
      <c r="AL206" s="85" t="s">
        <v>1101</v>
      </c>
      <c r="AM206" s="79" t="s">
        <v>1116</v>
      </c>
      <c r="AN206" s="79" t="b">
        <v>0</v>
      </c>
      <c r="AO206" s="85" t="s">
        <v>1096</v>
      </c>
      <c r="AP206" s="79" t="s">
        <v>176</v>
      </c>
      <c r="AQ206" s="79">
        <v>0</v>
      </c>
      <c r="AR206" s="79">
        <v>0</v>
      </c>
      <c r="AS206" s="79"/>
      <c r="AT206" s="79"/>
      <c r="AU206" s="79"/>
      <c r="AV206" s="79"/>
      <c r="AW206" s="79"/>
      <c r="AX206" s="79"/>
      <c r="AY206" s="79"/>
      <c r="AZ206" s="79"/>
      <c r="BA206">
        <v>8</v>
      </c>
      <c r="BB206" s="78" t="str">
        <f>REPLACE(INDEX(GroupVertices[Group],MATCH(Edges[[#This Row],[Vertex 1]],GroupVertices[Vertex],0)),1,1,"")</f>
        <v>1</v>
      </c>
      <c r="BC206" s="78" t="str">
        <f>REPLACE(INDEX(GroupVertices[Group],MATCH(Edges[[#This Row],[Vertex 2]],GroupVertices[Vertex],0)),1,1,"")</f>
        <v>1</v>
      </c>
      <c r="BD206" s="48"/>
      <c r="BE206" s="49"/>
      <c r="BF206" s="48"/>
      <c r="BG206" s="49"/>
      <c r="BH206" s="48"/>
      <c r="BI206" s="49"/>
      <c r="BJ206" s="48"/>
      <c r="BK206" s="49"/>
      <c r="BL206" s="48"/>
    </row>
    <row r="207" spans="1:64" ht="15">
      <c r="A207" s="64" t="s">
        <v>284</v>
      </c>
      <c r="B207" s="64" t="s">
        <v>350</v>
      </c>
      <c r="C207" s="65" t="s">
        <v>3284</v>
      </c>
      <c r="D207" s="66">
        <v>6</v>
      </c>
      <c r="E207" s="67" t="s">
        <v>136</v>
      </c>
      <c r="F207" s="68">
        <v>25.142857142857142</v>
      </c>
      <c r="G207" s="65"/>
      <c r="H207" s="69"/>
      <c r="I207" s="70"/>
      <c r="J207" s="70"/>
      <c r="K207" s="34" t="s">
        <v>65</v>
      </c>
      <c r="L207" s="77">
        <v>207</v>
      </c>
      <c r="M207" s="77"/>
      <c r="N207" s="72"/>
      <c r="O207" s="79" t="s">
        <v>361</v>
      </c>
      <c r="P207" s="81">
        <v>43632.82512731481</v>
      </c>
      <c r="Q207" s="79" t="s">
        <v>421</v>
      </c>
      <c r="R207" s="83" t="s">
        <v>502</v>
      </c>
      <c r="S207" s="79" t="s">
        <v>544</v>
      </c>
      <c r="T207" s="79" t="s">
        <v>602</v>
      </c>
      <c r="U207" s="79"/>
      <c r="V207" s="83" t="s">
        <v>732</v>
      </c>
      <c r="W207" s="81">
        <v>43632.82512731481</v>
      </c>
      <c r="X207" s="83" t="s">
        <v>840</v>
      </c>
      <c r="Y207" s="79"/>
      <c r="Z207" s="79"/>
      <c r="AA207" s="85" t="s">
        <v>1006</v>
      </c>
      <c r="AB207" s="85" t="s">
        <v>1093</v>
      </c>
      <c r="AC207" s="79" t="b">
        <v>0</v>
      </c>
      <c r="AD207" s="79">
        <v>0</v>
      </c>
      <c r="AE207" s="85" t="s">
        <v>1104</v>
      </c>
      <c r="AF207" s="79" t="b">
        <v>0</v>
      </c>
      <c r="AG207" s="79" t="s">
        <v>1105</v>
      </c>
      <c r="AH207" s="79"/>
      <c r="AI207" s="85" t="s">
        <v>1101</v>
      </c>
      <c r="AJ207" s="79" t="b">
        <v>0</v>
      </c>
      <c r="AK207" s="79">
        <v>0</v>
      </c>
      <c r="AL207" s="85" t="s">
        <v>1101</v>
      </c>
      <c r="AM207" s="79" t="s">
        <v>1116</v>
      </c>
      <c r="AN207" s="79" t="b">
        <v>0</v>
      </c>
      <c r="AO207" s="85" t="s">
        <v>1093</v>
      </c>
      <c r="AP207" s="79" t="s">
        <v>176</v>
      </c>
      <c r="AQ207" s="79">
        <v>0</v>
      </c>
      <c r="AR207" s="79">
        <v>0</v>
      </c>
      <c r="AS207" s="79"/>
      <c r="AT207" s="79"/>
      <c r="AU207" s="79"/>
      <c r="AV207" s="79"/>
      <c r="AW207" s="79"/>
      <c r="AX207" s="79"/>
      <c r="AY207" s="79"/>
      <c r="AZ207" s="79"/>
      <c r="BA207">
        <v>4</v>
      </c>
      <c r="BB207" s="78" t="str">
        <f>REPLACE(INDEX(GroupVertices[Group],MATCH(Edges[[#This Row],[Vertex 1]],GroupVertices[Vertex],0)),1,1,"")</f>
        <v>1</v>
      </c>
      <c r="BC207" s="78" t="str">
        <f>REPLACE(INDEX(GroupVertices[Group],MATCH(Edges[[#This Row],[Vertex 2]],GroupVertices[Vertex],0)),1,1,"")</f>
        <v>1</v>
      </c>
      <c r="BD207" s="48"/>
      <c r="BE207" s="49"/>
      <c r="BF207" s="48"/>
      <c r="BG207" s="49"/>
      <c r="BH207" s="48"/>
      <c r="BI207" s="49"/>
      <c r="BJ207" s="48"/>
      <c r="BK207" s="49"/>
      <c r="BL207" s="48"/>
    </row>
    <row r="208" spans="1:64" ht="15">
      <c r="A208" s="64" t="s">
        <v>284</v>
      </c>
      <c r="B208" s="64" t="s">
        <v>350</v>
      </c>
      <c r="C208" s="65" t="s">
        <v>3284</v>
      </c>
      <c r="D208" s="66">
        <v>6</v>
      </c>
      <c r="E208" s="67" t="s">
        <v>136</v>
      </c>
      <c r="F208" s="68">
        <v>25.142857142857142</v>
      </c>
      <c r="G208" s="65"/>
      <c r="H208" s="69"/>
      <c r="I208" s="70"/>
      <c r="J208" s="70"/>
      <c r="K208" s="34" t="s">
        <v>65</v>
      </c>
      <c r="L208" s="77">
        <v>208</v>
      </c>
      <c r="M208" s="77"/>
      <c r="N208" s="72"/>
      <c r="O208" s="79" t="s">
        <v>361</v>
      </c>
      <c r="P208" s="81">
        <v>43633.92938657408</v>
      </c>
      <c r="Q208" s="79" t="s">
        <v>422</v>
      </c>
      <c r="R208" s="83" t="s">
        <v>502</v>
      </c>
      <c r="S208" s="79" t="s">
        <v>544</v>
      </c>
      <c r="T208" s="79" t="s">
        <v>602</v>
      </c>
      <c r="U208" s="79"/>
      <c r="V208" s="83" t="s">
        <v>732</v>
      </c>
      <c r="W208" s="81">
        <v>43633.92938657408</v>
      </c>
      <c r="X208" s="83" t="s">
        <v>841</v>
      </c>
      <c r="Y208" s="79"/>
      <c r="Z208" s="79"/>
      <c r="AA208" s="85" t="s">
        <v>1007</v>
      </c>
      <c r="AB208" s="85" t="s">
        <v>1094</v>
      </c>
      <c r="AC208" s="79" t="b">
        <v>0</v>
      </c>
      <c r="AD208" s="79">
        <v>0</v>
      </c>
      <c r="AE208" s="85" t="s">
        <v>1104</v>
      </c>
      <c r="AF208" s="79" t="b">
        <v>0</v>
      </c>
      <c r="AG208" s="79" t="s">
        <v>1105</v>
      </c>
      <c r="AH208" s="79"/>
      <c r="AI208" s="85" t="s">
        <v>1101</v>
      </c>
      <c r="AJ208" s="79" t="b">
        <v>0</v>
      </c>
      <c r="AK208" s="79">
        <v>0</v>
      </c>
      <c r="AL208" s="85" t="s">
        <v>1101</v>
      </c>
      <c r="AM208" s="79" t="s">
        <v>1116</v>
      </c>
      <c r="AN208" s="79" t="b">
        <v>0</v>
      </c>
      <c r="AO208" s="85" t="s">
        <v>1094</v>
      </c>
      <c r="AP208" s="79" t="s">
        <v>176</v>
      </c>
      <c r="AQ208" s="79">
        <v>0</v>
      </c>
      <c r="AR208" s="79">
        <v>0</v>
      </c>
      <c r="AS208" s="79"/>
      <c r="AT208" s="79"/>
      <c r="AU208" s="79"/>
      <c r="AV208" s="79"/>
      <c r="AW208" s="79"/>
      <c r="AX208" s="79"/>
      <c r="AY208" s="79"/>
      <c r="AZ208" s="79"/>
      <c r="BA208">
        <v>4</v>
      </c>
      <c r="BB208" s="78" t="str">
        <f>REPLACE(INDEX(GroupVertices[Group],MATCH(Edges[[#This Row],[Vertex 1]],GroupVertices[Vertex],0)),1,1,"")</f>
        <v>1</v>
      </c>
      <c r="BC208" s="78" t="str">
        <f>REPLACE(INDEX(GroupVertices[Group],MATCH(Edges[[#This Row],[Vertex 2]],GroupVertices[Vertex],0)),1,1,"")</f>
        <v>1</v>
      </c>
      <c r="BD208" s="48"/>
      <c r="BE208" s="49"/>
      <c r="BF208" s="48"/>
      <c r="BG208" s="49"/>
      <c r="BH208" s="48"/>
      <c r="BI208" s="49"/>
      <c r="BJ208" s="48"/>
      <c r="BK208" s="49"/>
      <c r="BL208" s="48"/>
    </row>
    <row r="209" spans="1:64" ht="15">
      <c r="A209" s="64" t="s">
        <v>284</v>
      </c>
      <c r="B209" s="64" t="s">
        <v>350</v>
      </c>
      <c r="C209" s="65" t="s">
        <v>3284</v>
      </c>
      <c r="D209" s="66">
        <v>6</v>
      </c>
      <c r="E209" s="67" t="s">
        <v>136</v>
      </c>
      <c r="F209" s="68">
        <v>25.142857142857142</v>
      </c>
      <c r="G209" s="65"/>
      <c r="H209" s="69"/>
      <c r="I209" s="70"/>
      <c r="J209" s="70"/>
      <c r="K209" s="34" t="s">
        <v>65</v>
      </c>
      <c r="L209" s="77">
        <v>209</v>
      </c>
      <c r="M209" s="77"/>
      <c r="N209" s="72"/>
      <c r="O209" s="79" t="s">
        <v>361</v>
      </c>
      <c r="P209" s="81">
        <v>43634.91587962963</v>
      </c>
      <c r="Q209" s="79" t="s">
        <v>422</v>
      </c>
      <c r="R209" s="83" t="s">
        <v>502</v>
      </c>
      <c r="S209" s="79" t="s">
        <v>544</v>
      </c>
      <c r="T209" s="79" t="s">
        <v>602</v>
      </c>
      <c r="U209" s="79"/>
      <c r="V209" s="83" t="s">
        <v>732</v>
      </c>
      <c r="W209" s="81">
        <v>43634.91587962963</v>
      </c>
      <c r="X209" s="83" t="s">
        <v>842</v>
      </c>
      <c r="Y209" s="79"/>
      <c r="Z209" s="79"/>
      <c r="AA209" s="85" t="s">
        <v>1008</v>
      </c>
      <c r="AB209" s="85" t="s">
        <v>1095</v>
      </c>
      <c r="AC209" s="79" t="b">
        <v>0</v>
      </c>
      <c r="AD209" s="79">
        <v>0</v>
      </c>
      <c r="AE209" s="85" t="s">
        <v>1104</v>
      </c>
      <c r="AF209" s="79" t="b">
        <v>0</v>
      </c>
      <c r="AG209" s="79" t="s">
        <v>1105</v>
      </c>
      <c r="AH209" s="79"/>
      <c r="AI209" s="85" t="s">
        <v>1101</v>
      </c>
      <c r="AJ209" s="79" t="b">
        <v>0</v>
      </c>
      <c r="AK209" s="79">
        <v>0</v>
      </c>
      <c r="AL209" s="85" t="s">
        <v>1101</v>
      </c>
      <c r="AM209" s="79" t="s">
        <v>1116</v>
      </c>
      <c r="AN209" s="79" t="b">
        <v>0</v>
      </c>
      <c r="AO209" s="85" t="s">
        <v>1095</v>
      </c>
      <c r="AP209" s="79" t="s">
        <v>176</v>
      </c>
      <c r="AQ209" s="79">
        <v>0</v>
      </c>
      <c r="AR209" s="79">
        <v>0</v>
      </c>
      <c r="AS209" s="79"/>
      <c r="AT209" s="79"/>
      <c r="AU209" s="79"/>
      <c r="AV209" s="79"/>
      <c r="AW209" s="79"/>
      <c r="AX209" s="79"/>
      <c r="AY209" s="79"/>
      <c r="AZ209" s="79"/>
      <c r="BA209">
        <v>4</v>
      </c>
      <c r="BB209" s="78" t="str">
        <f>REPLACE(INDEX(GroupVertices[Group],MATCH(Edges[[#This Row],[Vertex 1]],GroupVertices[Vertex],0)),1,1,"")</f>
        <v>1</v>
      </c>
      <c r="BC209" s="78" t="str">
        <f>REPLACE(INDEX(GroupVertices[Group],MATCH(Edges[[#This Row],[Vertex 2]],GroupVertices[Vertex],0)),1,1,"")</f>
        <v>1</v>
      </c>
      <c r="BD209" s="48"/>
      <c r="BE209" s="49"/>
      <c r="BF209" s="48"/>
      <c r="BG209" s="49"/>
      <c r="BH209" s="48"/>
      <c r="BI209" s="49"/>
      <c r="BJ209" s="48"/>
      <c r="BK209" s="49"/>
      <c r="BL209" s="48"/>
    </row>
    <row r="210" spans="1:64" ht="15">
      <c r="A210" s="64" t="s">
        <v>284</v>
      </c>
      <c r="B210" s="64" t="s">
        <v>350</v>
      </c>
      <c r="C210" s="65" t="s">
        <v>3284</v>
      </c>
      <c r="D210" s="66">
        <v>6</v>
      </c>
      <c r="E210" s="67" t="s">
        <v>136</v>
      </c>
      <c r="F210" s="68">
        <v>25.142857142857142</v>
      </c>
      <c r="G210" s="65"/>
      <c r="H210" s="69"/>
      <c r="I210" s="70"/>
      <c r="J210" s="70"/>
      <c r="K210" s="34" t="s">
        <v>65</v>
      </c>
      <c r="L210" s="77">
        <v>210</v>
      </c>
      <c r="M210" s="77"/>
      <c r="N210" s="72"/>
      <c r="O210" s="79" t="s">
        <v>361</v>
      </c>
      <c r="P210" s="81">
        <v>43636.929502314815</v>
      </c>
      <c r="Q210" s="79" t="s">
        <v>421</v>
      </c>
      <c r="R210" s="83" t="s">
        <v>502</v>
      </c>
      <c r="S210" s="79" t="s">
        <v>544</v>
      </c>
      <c r="T210" s="79" t="s">
        <v>602</v>
      </c>
      <c r="U210" s="79"/>
      <c r="V210" s="83" t="s">
        <v>732</v>
      </c>
      <c r="W210" s="81">
        <v>43636.929502314815</v>
      </c>
      <c r="X210" s="83" t="s">
        <v>843</v>
      </c>
      <c r="Y210" s="79"/>
      <c r="Z210" s="79"/>
      <c r="AA210" s="85" t="s">
        <v>1009</v>
      </c>
      <c r="AB210" s="85" t="s">
        <v>1096</v>
      </c>
      <c r="AC210" s="79" t="b">
        <v>0</v>
      </c>
      <c r="AD210" s="79">
        <v>0</v>
      </c>
      <c r="AE210" s="85" t="s">
        <v>1104</v>
      </c>
      <c r="AF210" s="79" t="b">
        <v>0</v>
      </c>
      <c r="AG210" s="79" t="s">
        <v>1105</v>
      </c>
      <c r="AH210" s="79"/>
      <c r="AI210" s="85" t="s">
        <v>1101</v>
      </c>
      <c r="AJ210" s="79" t="b">
        <v>0</v>
      </c>
      <c r="AK210" s="79">
        <v>0</v>
      </c>
      <c r="AL210" s="85" t="s">
        <v>1101</v>
      </c>
      <c r="AM210" s="79" t="s">
        <v>1116</v>
      </c>
      <c r="AN210" s="79" t="b">
        <v>0</v>
      </c>
      <c r="AO210" s="85" t="s">
        <v>1096</v>
      </c>
      <c r="AP210" s="79" t="s">
        <v>176</v>
      </c>
      <c r="AQ210" s="79">
        <v>0</v>
      </c>
      <c r="AR210" s="79">
        <v>0</v>
      </c>
      <c r="AS210" s="79"/>
      <c r="AT210" s="79"/>
      <c r="AU210" s="79"/>
      <c r="AV210" s="79"/>
      <c r="AW210" s="79"/>
      <c r="AX210" s="79"/>
      <c r="AY210" s="79"/>
      <c r="AZ210" s="79"/>
      <c r="BA210">
        <v>4</v>
      </c>
      <c r="BB210" s="78" t="str">
        <f>REPLACE(INDEX(GroupVertices[Group],MATCH(Edges[[#This Row],[Vertex 1]],GroupVertices[Vertex],0)),1,1,"")</f>
        <v>1</v>
      </c>
      <c r="BC210" s="78" t="str">
        <f>REPLACE(INDEX(GroupVertices[Group],MATCH(Edges[[#This Row],[Vertex 2]],GroupVertices[Vertex],0)),1,1,"")</f>
        <v>1</v>
      </c>
      <c r="BD210" s="48"/>
      <c r="BE210" s="49"/>
      <c r="BF210" s="48"/>
      <c r="BG210" s="49"/>
      <c r="BH210" s="48"/>
      <c r="BI210" s="49"/>
      <c r="BJ210" s="48"/>
      <c r="BK210" s="49"/>
      <c r="BL210" s="48"/>
    </row>
    <row r="211" spans="1:64" ht="15">
      <c r="A211" s="64" t="s">
        <v>284</v>
      </c>
      <c r="B211" s="64" t="s">
        <v>351</v>
      </c>
      <c r="C211" s="65" t="s">
        <v>3282</v>
      </c>
      <c r="D211" s="66">
        <v>10</v>
      </c>
      <c r="E211" s="67" t="s">
        <v>136</v>
      </c>
      <c r="F211" s="68">
        <v>12</v>
      </c>
      <c r="G211" s="65"/>
      <c r="H211" s="69"/>
      <c r="I211" s="70"/>
      <c r="J211" s="70"/>
      <c r="K211" s="34" t="s">
        <v>65</v>
      </c>
      <c r="L211" s="77">
        <v>211</v>
      </c>
      <c r="M211" s="77"/>
      <c r="N211" s="72"/>
      <c r="O211" s="79" t="s">
        <v>361</v>
      </c>
      <c r="P211" s="81">
        <v>43626.02042824074</v>
      </c>
      <c r="Q211" s="79" t="s">
        <v>423</v>
      </c>
      <c r="R211" s="83" t="s">
        <v>501</v>
      </c>
      <c r="S211" s="79" t="s">
        <v>543</v>
      </c>
      <c r="T211" s="79" t="s">
        <v>602</v>
      </c>
      <c r="U211" s="79"/>
      <c r="V211" s="83" t="s">
        <v>732</v>
      </c>
      <c r="W211" s="81">
        <v>43626.02042824074</v>
      </c>
      <c r="X211" s="83" t="s">
        <v>844</v>
      </c>
      <c r="Y211" s="79"/>
      <c r="Z211" s="79"/>
      <c r="AA211" s="85" t="s">
        <v>1010</v>
      </c>
      <c r="AB211" s="85" t="s">
        <v>1097</v>
      </c>
      <c r="AC211" s="79" t="b">
        <v>0</v>
      </c>
      <c r="AD211" s="79">
        <v>0</v>
      </c>
      <c r="AE211" s="85" t="s">
        <v>1104</v>
      </c>
      <c r="AF211" s="79" t="b">
        <v>0</v>
      </c>
      <c r="AG211" s="79" t="s">
        <v>1105</v>
      </c>
      <c r="AH211" s="79"/>
      <c r="AI211" s="85" t="s">
        <v>1101</v>
      </c>
      <c r="AJ211" s="79" t="b">
        <v>0</v>
      </c>
      <c r="AK211" s="79">
        <v>0</v>
      </c>
      <c r="AL211" s="85" t="s">
        <v>1101</v>
      </c>
      <c r="AM211" s="79" t="s">
        <v>1116</v>
      </c>
      <c r="AN211" s="79" t="b">
        <v>0</v>
      </c>
      <c r="AO211" s="85" t="s">
        <v>1097</v>
      </c>
      <c r="AP211" s="79" t="s">
        <v>176</v>
      </c>
      <c r="AQ211" s="79">
        <v>0</v>
      </c>
      <c r="AR211" s="79">
        <v>0</v>
      </c>
      <c r="AS211" s="79"/>
      <c r="AT211" s="79"/>
      <c r="AU211" s="79"/>
      <c r="AV211" s="79"/>
      <c r="AW211" s="79"/>
      <c r="AX211" s="79"/>
      <c r="AY211" s="79"/>
      <c r="AZ211" s="79"/>
      <c r="BA211">
        <v>8</v>
      </c>
      <c r="BB211" s="78" t="str">
        <f>REPLACE(INDEX(GroupVertices[Group],MATCH(Edges[[#This Row],[Vertex 1]],GroupVertices[Vertex],0)),1,1,"")</f>
        <v>1</v>
      </c>
      <c r="BC211" s="78" t="str">
        <f>REPLACE(INDEX(GroupVertices[Group],MATCH(Edges[[#This Row],[Vertex 2]],GroupVertices[Vertex],0)),1,1,"")</f>
        <v>1</v>
      </c>
      <c r="BD211" s="48"/>
      <c r="BE211" s="49"/>
      <c r="BF211" s="48"/>
      <c r="BG211" s="49"/>
      <c r="BH211" s="48"/>
      <c r="BI211" s="49"/>
      <c r="BJ211" s="48"/>
      <c r="BK211" s="49"/>
      <c r="BL211" s="48"/>
    </row>
    <row r="212" spans="1:64" ht="15">
      <c r="A212" s="64" t="s">
        <v>284</v>
      </c>
      <c r="B212" s="64" t="s">
        <v>351</v>
      </c>
      <c r="C212" s="65" t="s">
        <v>3282</v>
      </c>
      <c r="D212" s="66">
        <v>10</v>
      </c>
      <c r="E212" s="67" t="s">
        <v>136</v>
      </c>
      <c r="F212" s="68">
        <v>12</v>
      </c>
      <c r="G212" s="65"/>
      <c r="H212" s="69"/>
      <c r="I212" s="70"/>
      <c r="J212" s="70"/>
      <c r="K212" s="34" t="s">
        <v>65</v>
      </c>
      <c r="L212" s="77">
        <v>212</v>
      </c>
      <c r="M212" s="77"/>
      <c r="N212" s="72"/>
      <c r="O212" s="79" t="s">
        <v>361</v>
      </c>
      <c r="P212" s="81">
        <v>43626.9115625</v>
      </c>
      <c r="Q212" s="79" t="s">
        <v>423</v>
      </c>
      <c r="R212" s="83" t="s">
        <v>501</v>
      </c>
      <c r="S212" s="79" t="s">
        <v>543</v>
      </c>
      <c r="T212" s="79" t="s">
        <v>602</v>
      </c>
      <c r="U212" s="79"/>
      <c r="V212" s="83" t="s">
        <v>732</v>
      </c>
      <c r="W212" s="81">
        <v>43626.9115625</v>
      </c>
      <c r="X212" s="83" t="s">
        <v>845</v>
      </c>
      <c r="Y212" s="79"/>
      <c r="Z212" s="79"/>
      <c r="AA212" s="85" t="s">
        <v>1011</v>
      </c>
      <c r="AB212" s="85" t="s">
        <v>1098</v>
      </c>
      <c r="AC212" s="79" t="b">
        <v>0</v>
      </c>
      <c r="AD212" s="79">
        <v>0</v>
      </c>
      <c r="AE212" s="85" t="s">
        <v>1104</v>
      </c>
      <c r="AF212" s="79" t="b">
        <v>0</v>
      </c>
      <c r="AG212" s="79" t="s">
        <v>1105</v>
      </c>
      <c r="AH212" s="79"/>
      <c r="AI212" s="85" t="s">
        <v>1101</v>
      </c>
      <c r="AJ212" s="79" t="b">
        <v>0</v>
      </c>
      <c r="AK212" s="79">
        <v>0</v>
      </c>
      <c r="AL212" s="85" t="s">
        <v>1101</v>
      </c>
      <c r="AM212" s="79" t="s">
        <v>1116</v>
      </c>
      <c r="AN212" s="79" t="b">
        <v>0</v>
      </c>
      <c r="AO212" s="85" t="s">
        <v>1098</v>
      </c>
      <c r="AP212" s="79" t="s">
        <v>176</v>
      </c>
      <c r="AQ212" s="79">
        <v>0</v>
      </c>
      <c r="AR212" s="79">
        <v>0</v>
      </c>
      <c r="AS212" s="79"/>
      <c r="AT212" s="79"/>
      <c r="AU212" s="79"/>
      <c r="AV212" s="79"/>
      <c r="AW212" s="79"/>
      <c r="AX212" s="79"/>
      <c r="AY212" s="79"/>
      <c r="AZ212" s="79"/>
      <c r="BA212">
        <v>8</v>
      </c>
      <c r="BB212" s="78" t="str">
        <f>REPLACE(INDEX(GroupVertices[Group],MATCH(Edges[[#This Row],[Vertex 1]],GroupVertices[Vertex],0)),1,1,"")</f>
        <v>1</v>
      </c>
      <c r="BC212" s="78" t="str">
        <f>REPLACE(INDEX(GroupVertices[Group],MATCH(Edges[[#This Row],[Vertex 2]],GroupVertices[Vertex],0)),1,1,"")</f>
        <v>1</v>
      </c>
      <c r="BD212" s="48"/>
      <c r="BE212" s="49"/>
      <c r="BF212" s="48"/>
      <c r="BG212" s="49"/>
      <c r="BH212" s="48"/>
      <c r="BI212" s="49"/>
      <c r="BJ212" s="48"/>
      <c r="BK212" s="49"/>
      <c r="BL212" s="48"/>
    </row>
    <row r="213" spans="1:64" ht="15">
      <c r="A213" s="64" t="s">
        <v>284</v>
      </c>
      <c r="B213" s="64" t="s">
        <v>351</v>
      </c>
      <c r="C213" s="65" t="s">
        <v>3282</v>
      </c>
      <c r="D213" s="66">
        <v>10</v>
      </c>
      <c r="E213" s="67" t="s">
        <v>136</v>
      </c>
      <c r="F213" s="68">
        <v>12</v>
      </c>
      <c r="G213" s="65"/>
      <c r="H213" s="69"/>
      <c r="I213" s="70"/>
      <c r="J213" s="70"/>
      <c r="K213" s="34" t="s">
        <v>65</v>
      </c>
      <c r="L213" s="77">
        <v>213</v>
      </c>
      <c r="M213" s="77"/>
      <c r="N213" s="72"/>
      <c r="O213" s="79" t="s">
        <v>361</v>
      </c>
      <c r="P213" s="81">
        <v>43628.91032407407</v>
      </c>
      <c r="Q213" s="79" t="s">
        <v>423</v>
      </c>
      <c r="R213" s="83" t="s">
        <v>501</v>
      </c>
      <c r="S213" s="79" t="s">
        <v>543</v>
      </c>
      <c r="T213" s="79" t="s">
        <v>602</v>
      </c>
      <c r="U213" s="79"/>
      <c r="V213" s="83" t="s">
        <v>732</v>
      </c>
      <c r="W213" s="81">
        <v>43628.91032407407</v>
      </c>
      <c r="X213" s="83" t="s">
        <v>846</v>
      </c>
      <c r="Y213" s="79"/>
      <c r="Z213" s="79"/>
      <c r="AA213" s="85" t="s">
        <v>1012</v>
      </c>
      <c r="AB213" s="85" t="s">
        <v>1099</v>
      </c>
      <c r="AC213" s="79" t="b">
        <v>0</v>
      </c>
      <c r="AD213" s="79">
        <v>0</v>
      </c>
      <c r="AE213" s="85" t="s">
        <v>1104</v>
      </c>
      <c r="AF213" s="79" t="b">
        <v>0</v>
      </c>
      <c r="AG213" s="79" t="s">
        <v>1105</v>
      </c>
      <c r="AH213" s="79"/>
      <c r="AI213" s="85" t="s">
        <v>1101</v>
      </c>
      <c r="AJ213" s="79" t="b">
        <v>0</v>
      </c>
      <c r="AK213" s="79">
        <v>0</v>
      </c>
      <c r="AL213" s="85" t="s">
        <v>1101</v>
      </c>
      <c r="AM213" s="79" t="s">
        <v>1116</v>
      </c>
      <c r="AN213" s="79" t="b">
        <v>0</v>
      </c>
      <c r="AO213" s="85" t="s">
        <v>1099</v>
      </c>
      <c r="AP213" s="79" t="s">
        <v>176</v>
      </c>
      <c r="AQ213" s="79">
        <v>0</v>
      </c>
      <c r="AR213" s="79">
        <v>0</v>
      </c>
      <c r="AS213" s="79"/>
      <c r="AT213" s="79"/>
      <c r="AU213" s="79"/>
      <c r="AV213" s="79"/>
      <c r="AW213" s="79"/>
      <c r="AX213" s="79"/>
      <c r="AY213" s="79"/>
      <c r="AZ213" s="79"/>
      <c r="BA213">
        <v>8</v>
      </c>
      <c r="BB213" s="78" t="str">
        <f>REPLACE(INDEX(GroupVertices[Group],MATCH(Edges[[#This Row],[Vertex 1]],GroupVertices[Vertex],0)),1,1,"")</f>
        <v>1</v>
      </c>
      <c r="BC213" s="78" t="str">
        <f>REPLACE(INDEX(GroupVertices[Group],MATCH(Edges[[#This Row],[Vertex 2]],GroupVertices[Vertex],0)),1,1,"")</f>
        <v>1</v>
      </c>
      <c r="BD213" s="48"/>
      <c r="BE213" s="49"/>
      <c r="BF213" s="48"/>
      <c r="BG213" s="49"/>
      <c r="BH213" s="48"/>
      <c r="BI213" s="49"/>
      <c r="BJ213" s="48"/>
      <c r="BK213" s="49"/>
      <c r="BL213" s="48"/>
    </row>
    <row r="214" spans="1:64" ht="15">
      <c r="A214" s="64" t="s">
        <v>284</v>
      </c>
      <c r="B214" s="64" t="s">
        <v>351</v>
      </c>
      <c r="C214" s="65" t="s">
        <v>3282</v>
      </c>
      <c r="D214" s="66">
        <v>10</v>
      </c>
      <c r="E214" s="67" t="s">
        <v>136</v>
      </c>
      <c r="F214" s="68">
        <v>12</v>
      </c>
      <c r="G214" s="65"/>
      <c r="H214" s="69"/>
      <c r="I214" s="70"/>
      <c r="J214" s="70"/>
      <c r="K214" s="34" t="s">
        <v>65</v>
      </c>
      <c r="L214" s="77">
        <v>214</v>
      </c>
      <c r="M214" s="77"/>
      <c r="N214" s="72"/>
      <c r="O214" s="79" t="s">
        <v>361</v>
      </c>
      <c r="P214" s="81">
        <v>43632.00027777778</v>
      </c>
      <c r="Q214" s="79" t="s">
        <v>423</v>
      </c>
      <c r="R214" s="83" t="s">
        <v>501</v>
      </c>
      <c r="S214" s="79" t="s">
        <v>543</v>
      </c>
      <c r="T214" s="79" t="s">
        <v>602</v>
      </c>
      <c r="U214" s="79"/>
      <c r="V214" s="83" t="s">
        <v>732</v>
      </c>
      <c r="W214" s="81">
        <v>43632.00027777778</v>
      </c>
      <c r="X214" s="83" t="s">
        <v>847</v>
      </c>
      <c r="Y214" s="79"/>
      <c r="Z214" s="79"/>
      <c r="AA214" s="85" t="s">
        <v>1013</v>
      </c>
      <c r="AB214" s="85" t="s">
        <v>1100</v>
      </c>
      <c r="AC214" s="79" t="b">
        <v>0</v>
      </c>
      <c r="AD214" s="79">
        <v>0</v>
      </c>
      <c r="AE214" s="85" t="s">
        <v>1104</v>
      </c>
      <c r="AF214" s="79" t="b">
        <v>0</v>
      </c>
      <c r="AG214" s="79" t="s">
        <v>1105</v>
      </c>
      <c r="AH214" s="79"/>
      <c r="AI214" s="85" t="s">
        <v>1101</v>
      </c>
      <c r="AJ214" s="79" t="b">
        <v>0</v>
      </c>
      <c r="AK214" s="79">
        <v>0</v>
      </c>
      <c r="AL214" s="85" t="s">
        <v>1101</v>
      </c>
      <c r="AM214" s="79" t="s">
        <v>1116</v>
      </c>
      <c r="AN214" s="79" t="b">
        <v>0</v>
      </c>
      <c r="AO214" s="85" t="s">
        <v>1100</v>
      </c>
      <c r="AP214" s="79" t="s">
        <v>176</v>
      </c>
      <c r="AQ214" s="79">
        <v>0</v>
      </c>
      <c r="AR214" s="79">
        <v>0</v>
      </c>
      <c r="AS214" s="79"/>
      <c r="AT214" s="79"/>
      <c r="AU214" s="79"/>
      <c r="AV214" s="79"/>
      <c r="AW214" s="79"/>
      <c r="AX214" s="79"/>
      <c r="AY214" s="79"/>
      <c r="AZ214" s="79"/>
      <c r="BA214">
        <v>8</v>
      </c>
      <c r="BB214" s="78" t="str">
        <f>REPLACE(INDEX(GroupVertices[Group],MATCH(Edges[[#This Row],[Vertex 1]],GroupVertices[Vertex],0)),1,1,"")</f>
        <v>1</v>
      </c>
      <c r="BC214" s="78" t="str">
        <f>REPLACE(INDEX(GroupVertices[Group],MATCH(Edges[[#This Row],[Vertex 2]],GroupVertices[Vertex],0)),1,1,"")</f>
        <v>1</v>
      </c>
      <c r="BD214" s="48"/>
      <c r="BE214" s="49"/>
      <c r="BF214" s="48"/>
      <c r="BG214" s="49"/>
      <c r="BH214" s="48"/>
      <c r="BI214" s="49"/>
      <c r="BJ214" s="48"/>
      <c r="BK214" s="49"/>
      <c r="BL214" s="48"/>
    </row>
    <row r="215" spans="1:64" ht="15">
      <c r="A215" s="64" t="s">
        <v>284</v>
      </c>
      <c r="B215" s="64" t="s">
        <v>351</v>
      </c>
      <c r="C215" s="65" t="s">
        <v>3282</v>
      </c>
      <c r="D215" s="66">
        <v>10</v>
      </c>
      <c r="E215" s="67" t="s">
        <v>136</v>
      </c>
      <c r="F215" s="68">
        <v>12</v>
      </c>
      <c r="G215" s="65"/>
      <c r="H215" s="69"/>
      <c r="I215" s="70"/>
      <c r="J215" s="70"/>
      <c r="K215" s="34" t="s">
        <v>65</v>
      </c>
      <c r="L215" s="77">
        <v>215</v>
      </c>
      <c r="M215" s="77"/>
      <c r="N215" s="72"/>
      <c r="O215" s="79" t="s">
        <v>361</v>
      </c>
      <c r="P215" s="81">
        <v>43632.82512731481</v>
      </c>
      <c r="Q215" s="79" t="s">
        <v>421</v>
      </c>
      <c r="R215" s="83" t="s">
        <v>502</v>
      </c>
      <c r="S215" s="79" t="s">
        <v>544</v>
      </c>
      <c r="T215" s="79" t="s">
        <v>602</v>
      </c>
      <c r="U215" s="79"/>
      <c r="V215" s="83" t="s">
        <v>732</v>
      </c>
      <c r="W215" s="81">
        <v>43632.82512731481</v>
      </c>
      <c r="X215" s="83" t="s">
        <v>840</v>
      </c>
      <c r="Y215" s="79"/>
      <c r="Z215" s="79"/>
      <c r="AA215" s="85" t="s">
        <v>1006</v>
      </c>
      <c r="AB215" s="85" t="s">
        <v>1093</v>
      </c>
      <c r="AC215" s="79" t="b">
        <v>0</v>
      </c>
      <c r="AD215" s="79">
        <v>0</v>
      </c>
      <c r="AE215" s="85" t="s">
        <v>1104</v>
      </c>
      <c r="AF215" s="79" t="b">
        <v>0</v>
      </c>
      <c r="AG215" s="79" t="s">
        <v>1105</v>
      </c>
      <c r="AH215" s="79"/>
      <c r="AI215" s="85" t="s">
        <v>1101</v>
      </c>
      <c r="AJ215" s="79" t="b">
        <v>0</v>
      </c>
      <c r="AK215" s="79">
        <v>0</v>
      </c>
      <c r="AL215" s="85" t="s">
        <v>1101</v>
      </c>
      <c r="AM215" s="79" t="s">
        <v>1116</v>
      </c>
      <c r="AN215" s="79" t="b">
        <v>0</v>
      </c>
      <c r="AO215" s="85" t="s">
        <v>1093</v>
      </c>
      <c r="AP215" s="79" t="s">
        <v>176</v>
      </c>
      <c r="AQ215" s="79">
        <v>0</v>
      </c>
      <c r="AR215" s="79">
        <v>0</v>
      </c>
      <c r="AS215" s="79"/>
      <c r="AT215" s="79"/>
      <c r="AU215" s="79"/>
      <c r="AV215" s="79"/>
      <c r="AW215" s="79"/>
      <c r="AX215" s="79"/>
      <c r="AY215" s="79"/>
      <c r="AZ215" s="79"/>
      <c r="BA215">
        <v>8</v>
      </c>
      <c r="BB215" s="78" t="str">
        <f>REPLACE(INDEX(GroupVertices[Group],MATCH(Edges[[#This Row],[Vertex 1]],GroupVertices[Vertex],0)),1,1,"")</f>
        <v>1</v>
      </c>
      <c r="BC215" s="78" t="str">
        <f>REPLACE(INDEX(GroupVertices[Group],MATCH(Edges[[#This Row],[Vertex 2]],GroupVertices[Vertex],0)),1,1,"")</f>
        <v>1</v>
      </c>
      <c r="BD215" s="48"/>
      <c r="BE215" s="49"/>
      <c r="BF215" s="48"/>
      <c r="BG215" s="49"/>
      <c r="BH215" s="48"/>
      <c r="BI215" s="49"/>
      <c r="BJ215" s="48"/>
      <c r="BK215" s="49"/>
      <c r="BL215" s="48"/>
    </row>
    <row r="216" spans="1:64" ht="15">
      <c r="A216" s="64" t="s">
        <v>284</v>
      </c>
      <c r="B216" s="64" t="s">
        <v>351</v>
      </c>
      <c r="C216" s="65" t="s">
        <v>3282</v>
      </c>
      <c r="D216" s="66">
        <v>10</v>
      </c>
      <c r="E216" s="67" t="s">
        <v>136</v>
      </c>
      <c r="F216" s="68">
        <v>12</v>
      </c>
      <c r="G216" s="65"/>
      <c r="H216" s="69"/>
      <c r="I216" s="70"/>
      <c r="J216" s="70"/>
      <c r="K216" s="34" t="s">
        <v>65</v>
      </c>
      <c r="L216" s="77">
        <v>216</v>
      </c>
      <c r="M216" s="77"/>
      <c r="N216" s="72"/>
      <c r="O216" s="79" t="s">
        <v>361</v>
      </c>
      <c r="P216" s="81">
        <v>43633.92938657408</v>
      </c>
      <c r="Q216" s="79" t="s">
        <v>422</v>
      </c>
      <c r="R216" s="83" t="s">
        <v>502</v>
      </c>
      <c r="S216" s="79" t="s">
        <v>544</v>
      </c>
      <c r="T216" s="79" t="s">
        <v>602</v>
      </c>
      <c r="U216" s="79"/>
      <c r="V216" s="83" t="s">
        <v>732</v>
      </c>
      <c r="W216" s="81">
        <v>43633.92938657408</v>
      </c>
      <c r="X216" s="83" t="s">
        <v>841</v>
      </c>
      <c r="Y216" s="79"/>
      <c r="Z216" s="79"/>
      <c r="AA216" s="85" t="s">
        <v>1007</v>
      </c>
      <c r="AB216" s="85" t="s">
        <v>1094</v>
      </c>
      <c r="AC216" s="79" t="b">
        <v>0</v>
      </c>
      <c r="AD216" s="79">
        <v>0</v>
      </c>
      <c r="AE216" s="85" t="s">
        <v>1104</v>
      </c>
      <c r="AF216" s="79" t="b">
        <v>0</v>
      </c>
      <c r="AG216" s="79" t="s">
        <v>1105</v>
      </c>
      <c r="AH216" s="79"/>
      <c r="AI216" s="85" t="s">
        <v>1101</v>
      </c>
      <c r="AJ216" s="79" t="b">
        <v>0</v>
      </c>
      <c r="AK216" s="79">
        <v>0</v>
      </c>
      <c r="AL216" s="85" t="s">
        <v>1101</v>
      </c>
      <c r="AM216" s="79" t="s">
        <v>1116</v>
      </c>
      <c r="AN216" s="79" t="b">
        <v>0</v>
      </c>
      <c r="AO216" s="85" t="s">
        <v>1094</v>
      </c>
      <c r="AP216" s="79" t="s">
        <v>176</v>
      </c>
      <c r="AQ216" s="79">
        <v>0</v>
      </c>
      <c r="AR216" s="79">
        <v>0</v>
      </c>
      <c r="AS216" s="79"/>
      <c r="AT216" s="79"/>
      <c r="AU216" s="79"/>
      <c r="AV216" s="79"/>
      <c r="AW216" s="79"/>
      <c r="AX216" s="79"/>
      <c r="AY216" s="79"/>
      <c r="AZ216" s="79"/>
      <c r="BA216">
        <v>8</v>
      </c>
      <c r="BB216" s="78" t="str">
        <f>REPLACE(INDEX(GroupVertices[Group],MATCH(Edges[[#This Row],[Vertex 1]],GroupVertices[Vertex],0)),1,1,"")</f>
        <v>1</v>
      </c>
      <c r="BC216" s="78" t="str">
        <f>REPLACE(INDEX(GroupVertices[Group],MATCH(Edges[[#This Row],[Vertex 2]],GroupVertices[Vertex],0)),1,1,"")</f>
        <v>1</v>
      </c>
      <c r="BD216" s="48"/>
      <c r="BE216" s="49"/>
      <c r="BF216" s="48"/>
      <c r="BG216" s="49"/>
      <c r="BH216" s="48"/>
      <c r="BI216" s="49"/>
      <c r="BJ216" s="48"/>
      <c r="BK216" s="49"/>
      <c r="BL216" s="48"/>
    </row>
    <row r="217" spans="1:64" ht="15">
      <c r="A217" s="64" t="s">
        <v>284</v>
      </c>
      <c r="B217" s="64" t="s">
        <v>351</v>
      </c>
      <c r="C217" s="65" t="s">
        <v>3282</v>
      </c>
      <c r="D217" s="66">
        <v>10</v>
      </c>
      <c r="E217" s="67" t="s">
        <v>136</v>
      </c>
      <c r="F217" s="68">
        <v>12</v>
      </c>
      <c r="G217" s="65"/>
      <c r="H217" s="69"/>
      <c r="I217" s="70"/>
      <c r="J217" s="70"/>
      <c r="K217" s="34" t="s">
        <v>65</v>
      </c>
      <c r="L217" s="77">
        <v>217</v>
      </c>
      <c r="M217" s="77"/>
      <c r="N217" s="72"/>
      <c r="O217" s="79" t="s">
        <v>361</v>
      </c>
      <c r="P217" s="81">
        <v>43634.91587962963</v>
      </c>
      <c r="Q217" s="79" t="s">
        <v>422</v>
      </c>
      <c r="R217" s="83" t="s">
        <v>502</v>
      </c>
      <c r="S217" s="79" t="s">
        <v>544</v>
      </c>
      <c r="T217" s="79" t="s">
        <v>602</v>
      </c>
      <c r="U217" s="79"/>
      <c r="V217" s="83" t="s">
        <v>732</v>
      </c>
      <c r="W217" s="81">
        <v>43634.91587962963</v>
      </c>
      <c r="X217" s="83" t="s">
        <v>842</v>
      </c>
      <c r="Y217" s="79"/>
      <c r="Z217" s="79"/>
      <c r="AA217" s="85" t="s">
        <v>1008</v>
      </c>
      <c r="AB217" s="85" t="s">
        <v>1095</v>
      </c>
      <c r="AC217" s="79" t="b">
        <v>0</v>
      </c>
      <c r="AD217" s="79">
        <v>0</v>
      </c>
      <c r="AE217" s="85" t="s">
        <v>1104</v>
      </c>
      <c r="AF217" s="79" t="b">
        <v>0</v>
      </c>
      <c r="AG217" s="79" t="s">
        <v>1105</v>
      </c>
      <c r="AH217" s="79"/>
      <c r="AI217" s="85" t="s">
        <v>1101</v>
      </c>
      <c r="AJ217" s="79" t="b">
        <v>0</v>
      </c>
      <c r="AK217" s="79">
        <v>0</v>
      </c>
      <c r="AL217" s="85" t="s">
        <v>1101</v>
      </c>
      <c r="AM217" s="79" t="s">
        <v>1116</v>
      </c>
      <c r="AN217" s="79" t="b">
        <v>0</v>
      </c>
      <c r="AO217" s="85" t="s">
        <v>1095</v>
      </c>
      <c r="AP217" s="79" t="s">
        <v>176</v>
      </c>
      <c r="AQ217" s="79">
        <v>0</v>
      </c>
      <c r="AR217" s="79">
        <v>0</v>
      </c>
      <c r="AS217" s="79"/>
      <c r="AT217" s="79"/>
      <c r="AU217" s="79"/>
      <c r="AV217" s="79"/>
      <c r="AW217" s="79"/>
      <c r="AX217" s="79"/>
      <c r="AY217" s="79"/>
      <c r="AZ217" s="79"/>
      <c r="BA217">
        <v>8</v>
      </c>
      <c r="BB217" s="78" t="str">
        <f>REPLACE(INDEX(GroupVertices[Group],MATCH(Edges[[#This Row],[Vertex 1]],GroupVertices[Vertex],0)),1,1,"")</f>
        <v>1</v>
      </c>
      <c r="BC217" s="78" t="str">
        <f>REPLACE(INDEX(GroupVertices[Group],MATCH(Edges[[#This Row],[Vertex 2]],GroupVertices[Vertex],0)),1,1,"")</f>
        <v>1</v>
      </c>
      <c r="BD217" s="48"/>
      <c r="BE217" s="49"/>
      <c r="BF217" s="48"/>
      <c r="BG217" s="49"/>
      <c r="BH217" s="48"/>
      <c r="BI217" s="49"/>
      <c r="BJ217" s="48"/>
      <c r="BK217" s="49"/>
      <c r="BL217" s="48"/>
    </row>
    <row r="218" spans="1:64" ht="15">
      <c r="A218" s="64" t="s">
        <v>284</v>
      </c>
      <c r="B218" s="64" t="s">
        <v>351</v>
      </c>
      <c r="C218" s="65" t="s">
        <v>3282</v>
      </c>
      <c r="D218" s="66">
        <v>10</v>
      </c>
      <c r="E218" s="67" t="s">
        <v>136</v>
      </c>
      <c r="F218" s="68">
        <v>12</v>
      </c>
      <c r="G218" s="65"/>
      <c r="H218" s="69"/>
      <c r="I218" s="70"/>
      <c r="J218" s="70"/>
      <c r="K218" s="34" t="s">
        <v>65</v>
      </c>
      <c r="L218" s="77">
        <v>218</v>
      </c>
      <c r="M218" s="77"/>
      <c r="N218" s="72"/>
      <c r="O218" s="79" t="s">
        <v>361</v>
      </c>
      <c r="P218" s="81">
        <v>43636.929502314815</v>
      </c>
      <c r="Q218" s="79" t="s">
        <v>421</v>
      </c>
      <c r="R218" s="83" t="s">
        <v>502</v>
      </c>
      <c r="S218" s="79" t="s">
        <v>544</v>
      </c>
      <c r="T218" s="79" t="s">
        <v>602</v>
      </c>
      <c r="U218" s="79"/>
      <c r="V218" s="83" t="s">
        <v>732</v>
      </c>
      <c r="W218" s="81">
        <v>43636.929502314815</v>
      </c>
      <c r="X218" s="83" t="s">
        <v>843</v>
      </c>
      <c r="Y218" s="79"/>
      <c r="Z218" s="79"/>
      <c r="AA218" s="85" t="s">
        <v>1009</v>
      </c>
      <c r="AB218" s="85" t="s">
        <v>1096</v>
      </c>
      <c r="AC218" s="79" t="b">
        <v>0</v>
      </c>
      <c r="AD218" s="79">
        <v>0</v>
      </c>
      <c r="AE218" s="85" t="s">
        <v>1104</v>
      </c>
      <c r="AF218" s="79" t="b">
        <v>0</v>
      </c>
      <c r="AG218" s="79" t="s">
        <v>1105</v>
      </c>
      <c r="AH218" s="79"/>
      <c r="AI218" s="85" t="s">
        <v>1101</v>
      </c>
      <c r="AJ218" s="79" t="b">
        <v>0</v>
      </c>
      <c r="AK218" s="79">
        <v>0</v>
      </c>
      <c r="AL218" s="85" t="s">
        <v>1101</v>
      </c>
      <c r="AM218" s="79" t="s">
        <v>1116</v>
      </c>
      <c r="AN218" s="79" t="b">
        <v>0</v>
      </c>
      <c r="AO218" s="85" t="s">
        <v>1096</v>
      </c>
      <c r="AP218" s="79" t="s">
        <v>176</v>
      </c>
      <c r="AQ218" s="79">
        <v>0</v>
      </c>
      <c r="AR218" s="79">
        <v>0</v>
      </c>
      <c r="AS218" s="79"/>
      <c r="AT218" s="79"/>
      <c r="AU218" s="79"/>
      <c r="AV218" s="79"/>
      <c r="AW218" s="79"/>
      <c r="AX218" s="79"/>
      <c r="AY218" s="79"/>
      <c r="AZ218" s="79"/>
      <c r="BA218">
        <v>8</v>
      </c>
      <c r="BB218" s="78" t="str">
        <f>REPLACE(INDEX(GroupVertices[Group],MATCH(Edges[[#This Row],[Vertex 1]],GroupVertices[Vertex],0)),1,1,"")</f>
        <v>1</v>
      </c>
      <c r="BC218" s="78" t="str">
        <f>REPLACE(INDEX(GroupVertices[Group],MATCH(Edges[[#This Row],[Vertex 2]],GroupVertices[Vertex],0)),1,1,"")</f>
        <v>1</v>
      </c>
      <c r="BD218" s="48"/>
      <c r="BE218" s="49"/>
      <c r="BF218" s="48"/>
      <c r="BG218" s="49"/>
      <c r="BH218" s="48"/>
      <c r="BI218" s="49"/>
      <c r="BJ218" s="48"/>
      <c r="BK218" s="49"/>
      <c r="BL218" s="48"/>
    </row>
    <row r="219" spans="1:64" ht="15">
      <c r="A219" s="64" t="s">
        <v>284</v>
      </c>
      <c r="B219" s="64" t="s">
        <v>352</v>
      </c>
      <c r="C219" s="65" t="s">
        <v>3282</v>
      </c>
      <c r="D219" s="66">
        <v>10</v>
      </c>
      <c r="E219" s="67" t="s">
        <v>136</v>
      </c>
      <c r="F219" s="68">
        <v>12</v>
      </c>
      <c r="G219" s="65"/>
      <c r="H219" s="69"/>
      <c r="I219" s="70"/>
      <c r="J219" s="70"/>
      <c r="K219" s="34" t="s">
        <v>65</v>
      </c>
      <c r="L219" s="77">
        <v>219</v>
      </c>
      <c r="M219" s="77"/>
      <c r="N219" s="72"/>
      <c r="O219" s="79" t="s">
        <v>361</v>
      </c>
      <c r="P219" s="81">
        <v>43626.02042824074</v>
      </c>
      <c r="Q219" s="79" t="s">
        <v>423</v>
      </c>
      <c r="R219" s="83" t="s">
        <v>501</v>
      </c>
      <c r="S219" s="79" t="s">
        <v>543</v>
      </c>
      <c r="T219" s="79" t="s">
        <v>602</v>
      </c>
      <c r="U219" s="79"/>
      <c r="V219" s="83" t="s">
        <v>732</v>
      </c>
      <c r="W219" s="81">
        <v>43626.02042824074</v>
      </c>
      <c r="X219" s="83" t="s">
        <v>844</v>
      </c>
      <c r="Y219" s="79"/>
      <c r="Z219" s="79"/>
      <c r="AA219" s="85" t="s">
        <v>1010</v>
      </c>
      <c r="AB219" s="85" t="s">
        <v>1097</v>
      </c>
      <c r="AC219" s="79" t="b">
        <v>0</v>
      </c>
      <c r="AD219" s="79">
        <v>0</v>
      </c>
      <c r="AE219" s="85" t="s">
        <v>1104</v>
      </c>
      <c r="AF219" s="79" t="b">
        <v>0</v>
      </c>
      <c r="AG219" s="79" t="s">
        <v>1105</v>
      </c>
      <c r="AH219" s="79"/>
      <c r="AI219" s="85" t="s">
        <v>1101</v>
      </c>
      <c r="AJ219" s="79" t="b">
        <v>0</v>
      </c>
      <c r="AK219" s="79">
        <v>0</v>
      </c>
      <c r="AL219" s="85" t="s">
        <v>1101</v>
      </c>
      <c r="AM219" s="79" t="s">
        <v>1116</v>
      </c>
      <c r="AN219" s="79" t="b">
        <v>0</v>
      </c>
      <c r="AO219" s="85" t="s">
        <v>1097</v>
      </c>
      <c r="AP219" s="79" t="s">
        <v>176</v>
      </c>
      <c r="AQ219" s="79">
        <v>0</v>
      </c>
      <c r="AR219" s="79">
        <v>0</v>
      </c>
      <c r="AS219" s="79"/>
      <c r="AT219" s="79"/>
      <c r="AU219" s="79"/>
      <c r="AV219" s="79"/>
      <c r="AW219" s="79"/>
      <c r="AX219" s="79"/>
      <c r="AY219" s="79"/>
      <c r="AZ219" s="79"/>
      <c r="BA219">
        <v>8</v>
      </c>
      <c r="BB219" s="78" t="str">
        <f>REPLACE(INDEX(GroupVertices[Group],MATCH(Edges[[#This Row],[Vertex 1]],GroupVertices[Vertex],0)),1,1,"")</f>
        <v>1</v>
      </c>
      <c r="BC219" s="78" t="str">
        <f>REPLACE(INDEX(GroupVertices[Group],MATCH(Edges[[#This Row],[Vertex 2]],GroupVertices[Vertex],0)),1,1,"")</f>
        <v>1</v>
      </c>
      <c r="BD219" s="48"/>
      <c r="BE219" s="49"/>
      <c r="BF219" s="48"/>
      <c r="BG219" s="49"/>
      <c r="BH219" s="48"/>
      <c r="BI219" s="49"/>
      <c r="BJ219" s="48"/>
      <c r="BK219" s="49"/>
      <c r="BL219" s="48"/>
    </row>
    <row r="220" spans="1:64" ht="15">
      <c r="A220" s="64" t="s">
        <v>284</v>
      </c>
      <c r="B220" s="64" t="s">
        <v>352</v>
      </c>
      <c r="C220" s="65" t="s">
        <v>3282</v>
      </c>
      <c r="D220" s="66">
        <v>10</v>
      </c>
      <c r="E220" s="67" t="s">
        <v>136</v>
      </c>
      <c r="F220" s="68">
        <v>12</v>
      </c>
      <c r="G220" s="65"/>
      <c r="H220" s="69"/>
      <c r="I220" s="70"/>
      <c r="J220" s="70"/>
      <c r="K220" s="34" t="s">
        <v>65</v>
      </c>
      <c r="L220" s="77">
        <v>220</v>
      </c>
      <c r="M220" s="77"/>
      <c r="N220" s="72"/>
      <c r="O220" s="79" t="s">
        <v>361</v>
      </c>
      <c r="P220" s="81">
        <v>43626.9115625</v>
      </c>
      <c r="Q220" s="79" t="s">
        <v>423</v>
      </c>
      <c r="R220" s="83" t="s">
        <v>501</v>
      </c>
      <c r="S220" s="79" t="s">
        <v>543</v>
      </c>
      <c r="T220" s="79" t="s">
        <v>602</v>
      </c>
      <c r="U220" s="79"/>
      <c r="V220" s="83" t="s">
        <v>732</v>
      </c>
      <c r="W220" s="81">
        <v>43626.9115625</v>
      </c>
      <c r="X220" s="83" t="s">
        <v>845</v>
      </c>
      <c r="Y220" s="79"/>
      <c r="Z220" s="79"/>
      <c r="AA220" s="85" t="s">
        <v>1011</v>
      </c>
      <c r="AB220" s="85" t="s">
        <v>1098</v>
      </c>
      <c r="AC220" s="79" t="b">
        <v>0</v>
      </c>
      <c r="AD220" s="79">
        <v>0</v>
      </c>
      <c r="AE220" s="85" t="s">
        <v>1104</v>
      </c>
      <c r="AF220" s="79" t="b">
        <v>0</v>
      </c>
      <c r="AG220" s="79" t="s">
        <v>1105</v>
      </c>
      <c r="AH220" s="79"/>
      <c r="AI220" s="85" t="s">
        <v>1101</v>
      </c>
      <c r="AJ220" s="79" t="b">
        <v>0</v>
      </c>
      <c r="AK220" s="79">
        <v>0</v>
      </c>
      <c r="AL220" s="85" t="s">
        <v>1101</v>
      </c>
      <c r="AM220" s="79" t="s">
        <v>1116</v>
      </c>
      <c r="AN220" s="79" t="b">
        <v>0</v>
      </c>
      <c r="AO220" s="85" t="s">
        <v>1098</v>
      </c>
      <c r="AP220" s="79" t="s">
        <v>176</v>
      </c>
      <c r="AQ220" s="79">
        <v>0</v>
      </c>
      <c r="AR220" s="79">
        <v>0</v>
      </c>
      <c r="AS220" s="79"/>
      <c r="AT220" s="79"/>
      <c r="AU220" s="79"/>
      <c r="AV220" s="79"/>
      <c r="AW220" s="79"/>
      <c r="AX220" s="79"/>
      <c r="AY220" s="79"/>
      <c r="AZ220" s="79"/>
      <c r="BA220">
        <v>8</v>
      </c>
      <c r="BB220" s="78" t="str">
        <f>REPLACE(INDEX(GroupVertices[Group],MATCH(Edges[[#This Row],[Vertex 1]],GroupVertices[Vertex],0)),1,1,"")</f>
        <v>1</v>
      </c>
      <c r="BC220" s="78" t="str">
        <f>REPLACE(INDEX(GroupVertices[Group],MATCH(Edges[[#This Row],[Vertex 2]],GroupVertices[Vertex],0)),1,1,"")</f>
        <v>1</v>
      </c>
      <c r="BD220" s="48"/>
      <c r="BE220" s="49"/>
      <c r="BF220" s="48"/>
      <c r="BG220" s="49"/>
      <c r="BH220" s="48"/>
      <c r="BI220" s="49"/>
      <c r="BJ220" s="48"/>
      <c r="BK220" s="49"/>
      <c r="BL220" s="48"/>
    </row>
    <row r="221" spans="1:64" ht="15">
      <c r="A221" s="64" t="s">
        <v>284</v>
      </c>
      <c r="B221" s="64" t="s">
        <v>352</v>
      </c>
      <c r="C221" s="65" t="s">
        <v>3282</v>
      </c>
      <c r="D221" s="66">
        <v>10</v>
      </c>
      <c r="E221" s="67" t="s">
        <v>136</v>
      </c>
      <c r="F221" s="68">
        <v>12</v>
      </c>
      <c r="G221" s="65"/>
      <c r="H221" s="69"/>
      <c r="I221" s="70"/>
      <c r="J221" s="70"/>
      <c r="K221" s="34" t="s">
        <v>65</v>
      </c>
      <c r="L221" s="77">
        <v>221</v>
      </c>
      <c r="M221" s="77"/>
      <c r="N221" s="72"/>
      <c r="O221" s="79" t="s">
        <v>361</v>
      </c>
      <c r="P221" s="81">
        <v>43628.91032407407</v>
      </c>
      <c r="Q221" s="79" t="s">
        <v>423</v>
      </c>
      <c r="R221" s="83" t="s">
        <v>501</v>
      </c>
      <c r="S221" s="79" t="s">
        <v>543</v>
      </c>
      <c r="T221" s="79" t="s">
        <v>602</v>
      </c>
      <c r="U221" s="79"/>
      <c r="V221" s="83" t="s">
        <v>732</v>
      </c>
      <c r="W221" s="81">
        <v>43628.91032407407</v>
      </c>
      <c r="X221" s="83" t="s">
        <v>846</v>
      </c>
      <c r="Y221" s="79"/>
      <c r="Z221" s="79"/>
      <c r="AA221" s="85" t="s">
        <v>1012</v>
      </c>
      <c r="AB221" s="85" t="s">
        <v>1099</v>
      </c>
      <c r="AC221" s="79" t="b">
        <v>0</v>
      </c>
      <c r="AD221" s="79">
        <v>0</v>
      </c>
      <c r="AE221" s="85" t="s">
        <v>1104</v>
      </c>
      <c r="AF221" s="79" t="b">
        <v>0</v>
      </c>
      <c r="AG221" s="79" t="s">
        <v>1105</v>
      </c>
      <c r="AH221" s="79"/>
      <c r="AI221" s="85" t="s">
        <v>1101</v>
      </c>
      <c r="AJ221" s="79" t="b">
        <v>0</v>
      </c>
      <c r="AK221" s="79">
        <v>0</v>
      </c>
      <c r="AL221" s="85" t="s">
        <v>1101</v>
      </c>
      <c r="AM221" s="79" t="s">
        <v>1116</v>
      </c>
      <c r="AN221" s="79" t="b">
        <v>0</v>
      </c>
      <c r="AO221" s="85" t="s">
        <v>1099</v>
      </c>
      <c r="AP221" s="79" t="s">
        <v>176</v>
      </c>
      <c r="AQ221" s="79">
        <v>0</v>
      </c>
      <c r="AR221" s="79">
        <v>0</v>
      </c>
      <c r="AS221" s="79"/>
      <c r="AT221" s="79"/>
      <c r="AU221" s="79"/>
      <c r="AV221" s="79"/>
      <c r="AW221" s="79"/>
      <c r="AX221" s="79"/>
      <c r="AY221" s="79"/>
      <c r="AZ221" s="79"/>
      <c r="BA221">
        <v>8</v>
      </c>
      <c r="BB221" s="78" t="str">
        <f>REPLACE(INDEX(GroupVertices[Group],MATCH(Edges[[#This Row],[Vertex 1]],GroupVertices[Vertex],0)),1,1,"")</f>
        <v>1</v>
      </c>
      <c r="BC221" s="78" t="str">
        <f>REPLACE(INDEX(GroupVertices[Group],MATCH(Edges[[#This Row],[Vertex 2]],GroupVertices[Vertex],0)),1,1,"")</f>
        <v>1</v>
      </c>
      <c r="BD221" s="48"/>
      <c r="BE221" s="49"/>
      <c r="BF221" s="48"/>
      <c r="BG221" s="49"/>
      <c r="BH221" s="48"/>
      <c r="BI221" s="49"/>
      <c r="BJ221" s="48"/>
      <c r="BK221" s="49"/>
      <c r="BL221" s="48"/>
    </row>
    <row r="222" spans="1:64" ht="15">
      <c r="A222" s="64" t="s">
        <v>284</v>
      </c>
      <c r="B222" s="64" t="s">
        <v>352</v>
      </c>
      <c r="C222" s="65" t="s">
        <v>3282</v>
      </c>
      <c r="D222" s="66">
        <v>10</v>
      </c>
      <c r="E222" s="67" t="s">
        <v>136</v>
      </c>
      <c r="F222" s="68">
        <v>12</v>
      </c>
      <c r="G222" s="65"/>
      <c r="H222" s="69"/>
      <c r="I222" s="70"/>
      <c r="J222" s="70"/>
      <c r="K222" s="34" t="s">
        <v>65</v>
      </c>
      <c r="L222" s="77">
        <v>222</v>
      </c>
      <c r="M222" s="77"/>
      <c r="N222" s="72"/>
      <c r="O222" s="79" t="s">
        <v>361</v>
      </c>
      <c r="P222" s="81">
        <v>43632.00027777778</v>
      </c>
      <c r="Q222" s="79" t="s">
        <v>423</v>
      </c>
      <c r="R222" s="83" t="s">
        <v>501</v>
      </c>
      <c r="S222" s="79" t="s">
        <v>543</v>
      </c>
      <c r="T222" s="79" t="s">
        <v>602</v>
      </c>
      <c r="U222" s="79"/>
      <c r="V222" s="83" t="s">
        <v>732</v>
      </c>
      <c r="W222" s="81">
        <v>43632.00027777778</v>
      </c>
      <c r="X222" s="83" t="s">
        <v>847</v>
      </c>
      <c r="Y222" s="79"/>
      <c r="Z222" s="79"/>
      <c r="AA222" s="85" t="s">
        <v>1013</v>
      </c>
      <c r="AB222" s="85" t="s">
        <v>1100</v>
      </c>
      <c r="AC222" s="79" t="b">
        <v>0</v>
      </c>
      <c r="AD222" s="79">
        <v>0</v>
      </c>
      <c r="AE222" s="85" t="s">
        <v>1104</v>
      </c>
      <c r="AF222" s="79" t="b">
        <v>0</v>
      </c>
      <c r="AG222" s="79" t="s">
        <v>1105</v>
      </c>
      <c r="AH222" s="79"/>
      <c r="AI222" s="85" t="s">
        <v>1101</v>
      </c>
      <c r="AJ222" s="79" t="b">
        <v>0</v>
      </c>
      <c r="AK222" s="79">
        <v>0</v>
      </c>
      <c r="AL222" s="85" t="s">
        <v>1101</v>
      </c>
      <c r="AM222" s="79" t="s">
        <v>1116</v>
      </c>
      <c r="AN222" s="79" t="b">
        <v>0</v>
      </c>
      <c r="AO222" s="85" t="s">
        <v>1100</v>
      </c>
      <c r="AP222" s="79" t="s">
        <v>176</v>
      </c>
      <c r="AQ222" s="79">
        <v>0</v>
      </c>
      <c r="AR222" s="79">
        <v>0</v>
      </c>
      <c r="AS222" s="79"/>
      <c r="AT222" s="79"/>
      <c r="AU222" s="79"/>
      <c r="AV222" s="79"/>
      <c r="AW222" s="79"/>
      <c r="AX222" s="79"/>
      <c r="AY222" s="79"/>
      <c r="AZ222" s="79"/>
      <c r="BA222">
        <v>8</v>
      </c>
      <c r="BB222" s="78" t="str">
        <f>REPLACE(INDEX(GroupVertices[Group],MATCH(Edges[[#This Row],[Vertex 1]],GroupVertices[Vertex],0)),1,1,"")</f>
        <v>1</v>
      </c>
      <c r="BC222" s="78" t="str">
        <f>REPLACE(INDEX(GroupVertices[Group],MATCH(Edges[[#This Row],[Vertex 2]],GroupVertices[Vertex],0)),1,1,"")</f>
        <v>1</v>
      </c>
      <c r="BD222" s="48"/>
      <c r="BE222" s="49"/>
      <c r="BF222" s="48"/>
      <c r="BG222" s="49"/>
      <c r="BH222" s="48"/>
      <c r="BI222" s="49"/>
      <c r="BJ222" s="48"/>
      <c r="BK222" s="49"/>
      <c r="BL222" s="48"/>
    </row>
    <row r="223" spans="1:64" ht="15">
      <c r="A223" s="64" t="s">
        <v>284</v>
      </c>
      <c r="B223" s="64" t="s">
        <v>352</v>
      </c>
      <c r="C223" s="65" t="s">
        <v>3282</v>
      </c>
      <c r="D223" s="66">
        <v>10</v>
      </c>
      <c r="E223" s="67" t="s">
        <v>136</v>
      </c>
      <c r="F223" s="68">
        <v>12</v>
      </c>
      <c r="G223" s="65"/>
      <c r="H223" s="69"/>
      <c r="I223" s="70"/>
      <c r="J223" s="70"/>
      <c r="K223" s="34" t="s">
        <v>65</v>
      </c>
      <c r="L223" s="77">
        <v>223</v>
      </c>
      <c r="M223" s="77"/>
      <c r="N223" s="72"/>
      <c r="O223" s="79" t="s">
        <v>361</v>
      </c>
      <c r="P223" s="81">
        <v>43632.82512731481</v>
      </c>
      <c r="Q223" s="79" t="s">
        <v>421</v>
      </c>
      <c r="R223" s="83" t="s">
        <v>502</v>
      </c>
      <c r="S223" s="79" t="s">
        <v>544</v>
      </c>
      <c r="T223" s="79" t="s">
        <v>602</v>
      </c>
      <c r="U223" s="79"/>
      <c r="V223" s="83" t="s">
        <v>732</v>
      </c>
      <c r="W223" s="81">
        <v>43632.82512731481</v>
      </c>
      <c r="X223" s="83" t="s">
        <v>840</v>
      </c>
      <c r="Y223" s="79"/>
      <c r="Z223" s="79"/>
      <c r="AA223" s="85" t="s">
        <v>1006</v>
      </c>
      <c r="AB223" s="85" t="s">
        <v>1093</v>
      </c>
      <c r="AC223" s="79" t="b">
        <v>0</v>
      </c>
      <c r="AD223" s="79">
        <v>0</v>
      </c>
      <c r="AE223" s="85" t="s">
        <v>1104</v>
      </c>
      <c r="AF223" s="79" t="b">
        <v>0</v>
      </c>
      <c r="AG223" s="79" t="s">
        <v>1105</v>
      </c>
      <c r="AH223" s="79"/>
      <c r="AI223" s="85" t="s">
        <v>1101</v>
      </c>
      <c r="AJ223" s="79" t="b">
        <v>0</v>
      </c>
      <c r="AK223" s="79">
        <v>0</v>
      </c>
      <c r="AL223" s="85" t="s">
        <v>1101</v>
      </c>
      <c r="AM223" s="79" t="s">
        <v>1116</v>
      </c>
      <c r="AN223" s="79" t="b">
        <v>0</v>
      </c>
      <c r="AO223" s="85" t="s">
        <v>1093</v>
      </c>
      <c r="AP223" s="79" t="s">
        <v>176</v>
      </c>
      <c r="AQ223" s="79">
        <v>0</v>
      </c>
      <c r="AR223" s="79">
        <v>0</v>
      </c>
      <c r="AS223" s="79"/>
      <c r="AT223" s="79"/>
      <c r="AU223" s="79"/>
      <c r="AV223" s="79"/>
      <c r="AW223" s="79"/>
      <c r="AX223" s="79"/>
      <c r="AY223" s="79"/>
      <c r="AZ223" s="79"/>
      <c r="BA223">
        <v>8</v>
      </c>
      <c r="BB223" s="78" t="str">
        <f>REPLACE(INDEX(GroupVertices[Group],MATCH(Edges[[#This Row],[Vertex 1]],GroupVertices[Vertex],0)),1,1,"")</f>
        <v>1</v>
      </c>
      <c r="BC223" s="78" t="str">
        <f>REPLACE(INDEX(GroupVertices[Group],MATCH(Edges[[#This Row],[Vertex 2]],GroupVertices[Vertex],0)),1,1,"")</f>
        <v>1</v>
      </c>
      <c r="BD223" s="48"/>
      <c r="BE223" s="49"/>
      <c r="BF223" s="48"/>
      <c r="BG223" s="49"/>
      <c r="BH223" s="48"/>
      <c r="BI223" s="49"/>
      <c r="BJ223" s="48"/>
      <c r="BK223" s="49"/>
      <c r="BL223" s="48"/>
    </row>
    <row r="224" spans="1:64" ht="15">
      <c r="A224" s="64" t="s">
        <v>284</v>
      </c>
      <c r="B224" s="64" t="s">
        <v>352</v>
      </c>
      <c r="C224" s="65" t="s">
        <v>3282</v>
      </c>
      <c r="D224" s="66">
        <v>10</v>
      </c>
      <c r="E224" s="67" t="s">
        <v>136</v>
      </c>
      <c r="F224" s="68">
        <v>12</v>
      </c>
      <c r="G224" s="65"/>
      <c r="H224" s="69"/>
      <c r="I224" s="70"/>
      <c r="J224" s="70"/>
      <c r="K224" s="34" t="s">
        <v>65</v>
      </c>
      <c r="L224" s="77">
        <v>224</v>
      </c>
      <c r="M224" s="77"/>
      <c r="N224" s="72"/>
      <c r="O224" s="79" t="s">
        <v>361</v>
      </c>
      <c r="P224" s="81">
        <v>43633.92938657408</v>
      </c>
      <c r="Q224" s="79" t="s">
        <v>422</v>
      </c>
      <c r="R224" s="83" t="s">
        <v>502</v>
      </c>
      <c r="S224" s="79" t="s">
        <v>544</v>
      </c>
      <c r="T224" s="79" t="s">
        <v>602</v>
      </c>
      <c r="U224" s="79"/>
      <c r="V224" s="83" t="s">
        <v>732</v>
      </c>
      <c r="W224" s="81">
        <v>43633.92938657408</v>
      </c>
      <c r="X224" s="83" t="s">
        <v>841</v>
      </c>
      <c r="Y224" s="79"/>
      <c r="Z224" s="79"/>
      <c r="AA224" s="85" t="s">
        <v>1007</v>
      </c>
      <c r="AB224" s="85" t="s">
        <v>1094</v>
      </c>
      <c r="AC224" s="79" t="b">
        <v>0</v>
      </c>
      <c r="AD224" s="79">
        <v>0</v>
      </c>
      <c r="AE224" s="85" t="s">
        <v>1104</v>
      </c>
      <c r="AF224" s="79" t="b">
        <v>0</v>
      </c>
      <c r="AG224" s="79" t="s">
        <v>1105</v>
      </c>
      <c r="AH224" s="79"/>
      <c r="AI224" s="85" t="s">
        <v>1101</v>
      </c>
      <c r="AJ224" s="79" t="b">
        <v>0</v>
      </c>
      <c r="AK224" s="79">
        <v>0</v>
      </c>
      <c r="AL224" s="85" t="s">
        <v>1101</v>
      </c>
      <c r="AM224" s="79" t="s">
        <v>1116</v>
      </c>
      <c r="AN224" s="79" t="b">
        <v>0</v>
      </c>
      <c r="AO224" s="85" t="s">
        <v>1094</v>
      </c>
      <c r="AP224" s="79" t="s">
        <v>176</v>
      </c>
      <c r="AQ224" s="79">
        <v>0</v>
      </c>
      <c r="AR224" s="79">
        <v>0</v>
      </c>
      <c r="AS224" s="79"/>
      <c r="AT224" s="79"/>
      <c r="AU224" s="79"/>
      <c r="AV224" s="79"/>
      <c r="AW224" s="79"/>
      <c r="AX224" s="79"/>
      <c r="AY224" s="79"/>
      <c r="AZ224" s="79"/>
      <c r="BA224">
        <v>8</v>
      </c>
      <c r="BB224" s="78" t="str">
        <f>REPLACE(INDEX(GroupVertices[Group],MATCH(Edges[[#This Row],[Vertex 1]],GroupVertices[Vertex],0)),1,1,"")</f>
        <v>1</v>
      </c>
      <c r="BC224" s="78" t="str">
        <f>REPLACE(INDEX(GroupVertices[Group],MATCH(Edges[[#This Row],[Vertex 2]],GroupVertices[Vertex],0)),1,1,"")</f>
        <v>1</v>
      </c>
      <c r="BD224" s="48"/>
      <c r="BE224" s="49"/>
      <c r="BF224" s="48"/>
      <c r="BG224" s="49"/>
      <c r="BH224" s="48"/>
      <c r="BI224" s="49"/>
      <c r="BJ224" s="48"/>
      <c r="BK224" s="49"/>
      <c r="BL224" s="48"/>
    </row>
    <row r="225" spans="1:64" ht="15">
      <c r="A225" s="64" t="s">
        <v>284</v>
      </c>
      <c r="B225" s="64" t="s">
        <v>352</v>
      </c>
      <c r="C225" s="65" t="s">
        <v>3282</v>
      </c>
      <c r="D225" s="66">
        <v>10</v>
      </c>
      <c r="E225" s="67" t="s">
        <v>136</v>
      </c>
      <c r="F225" s="68">
        <v>12</v>
      </c>
      <c r="G225" s="65"/>
      <c r="H225" s="69"/>
      <c r="I225" s="70"/>
      <c r="J225" s="70"/>
      <c r="K225" s="34" t="s">
        <v>65</v>
      </c>
      <c r="L225" s="77">
        <v>225</v>
      </c>
      <c r="M225" s="77"/>
      <c r="N225" s="72"/>
      <c r="O225" s="79" t="s">
        <v>361</v>
      </c>
      <c r="P225" s="81">
        <v>43634.91587962963</v>
      </c>
      <c r="Q225" s="79" t="s">
        <v>422</v>
      </c>
      <c r="R225" s="83" t="s">
        <v>502</v>
      </c>
      <c r="S225" s="79" t="s">
        <v>544</v>
      </c>
      <c r="T225" s="79" t="s">
        <v>602</v>
      </c>
      <c r="U225" s="79"/>
      <c r="V225" s="83" t="s">
        <v>732</v>
      </c>
      <c r="W225" s="81">
        <v>43634.91587962963</v>
      </c>
      <c r="X225" s="83" t="s">
        <v>842</v>
      </c>
      <c r="Y225" s="79"/>
      <c r="Z225" s="79"/>
      <c r="AA225" s="85" t="s">
        <v>1008</v>
      </c>
      <c r="AB225" s="85" t="s">
        <v>1095</v>
      </c>
      <c r="AC225" s="79" t="b">
        <v>0</v>
      </c>
      <c r="AD225" s="79">
        <v>0</v>
      </c>
      <c r="AE225" s="85" t="s">
        <v>1104</v>
      </c>
      <c r="AF225" s="79" t="b">
        <v>0</v>
      </c>
      <c r="AG225" s="79" t="s">
        <v>1105</v>
      </c>
      <c r="AH225" s="79"/>
      <c r="AI225" s="85" t="s">
        <v>1101</v>
      </c>
      <c r="AJ225" s="79" t="b">
        <v>0</v>
      </c>
      <c r="AK225" s="79">
        <v>0</v>
      </c>
      <c r="AL225" s="85" t="s">
        <v>1101</v>
      </c>
      <c r="AM225" s="79" t="s">
        <v>1116</v>
      </c>
      <c r="AN225" s="79" t="b">
        <v>0</v>
      </c>
      <c r="AO225" s="85" t="s">
        <v>1095</v>
      </c>
      <c r="AP225" s="79" t="s">
        <v>176</v>
      </c>
      <c r="AQ225" s="79">
        <v>0</v>
      </c>
      <c r="AR225" s="79">
        <v>0</v>
      </c>
      <c r="AS225" s="79"/>
      <c r="AT225" s="79"/>
      <c r="AU225" s="79"/>
      <c r="AV225" s="79"/>
      <c r="AW225" s="79"/>
      <c r="AX225" s="79"/>
      <c r="AY225" s="79"/>
      <c r="AZ225" s="79"/>
      <c r="BA225">
        <v>8</v>
      </c>
      <c r="BB225" s="78" t="str">
        <f>REPLACE(INDEX(GroupVertices[Group],MATCH(Edges[[#This Row],[Vertex 1]],GroupVertices[Vertex],0)),1,1,"")</f>
        <v>1</v>
      </c>
      <c r="BC225" s="78" t="str">
        <f>REPLACE(INDEX(GroupVertices[Group],MATCH(Edges[[#This Row],[Vertex 2]],GroupVertices[Vertex],0)),1,1,"")</f>
        <v>1</v>
      </c>
      <c r="BD225" s="48"/>
      <c r="BE225" s="49"/>
      <c r="BF225" s="48"/>
      <c r="BG225" s="49"/>
      <c r="BH225" s="48"/>
      <c r="BI225" s="49"/>
      <c r="BJ225" s="48"/>
      <c r="BK225" s="49"/>
      <c r="BL225" s="48"/>
    </row>
    <row r="226" spans="1:64" ht="15">
      <c r="A226" s="64" t="s">
        <v>284</v>
      </c>
      <c r="B226" s="64" t="s">
        <v>352</v>
      </c>
      <c r="C226" s="65" t="s">
        <v>3282</v>
      </c>
      <c r="D226" s="66">
        <v>10</v>
      </c>
      <c r="E226" s="67" t="s">
        <v>136</v>
      </c>
      <c r="F226" s="68">
        <v>12</v>
      </c>
      <c r="G226" s="65"/>
      <c r="H226" s="69"/>
      <c r="I226" s="70"/>
      <c r="J226" s="70"/>
      <c r="K226" s="34" t="s">
        <v>65</v>
      </c>
      <c r="L226" s="77">
        <v>226</v>
      </c>
      <c r="M226" s="77"/>
      <c r="N226" s="72"/>
      <c r="O226" s="79" t="s">
        <v>361</v>
      </c>
      <c r="P226" s="81">
        <v>43636.929502314815</v>
      </c>
      <c r="Q226" s="79" t="s">
        <v>421</v>
      </c>
      <c r="R226" s="83" t="s">
        <v>502</v>
      </c>
      <c r="S226" s="79" t="s">
        <v>544</v>
      </c>
      <c r="T226" s="79" t="s">
        <v>602</v>
      </c>
      <c r="U226" s="79"/>
      <c r="V226" s="83" t="s">
        <v>732</v>
      </c>
      <c r="W226" s="81">
        <v>43636.929502314815</v>
      </c>
      <c r="X226" s="83" t="s">
        <v>843</v>
      </c>
      <c r="Y226" s="79"/>
      <c r="Z226" s="79"/>
      <c r="AA226" s="85" t="s">
        <v>1009</v>
      </c>
      <c r="AB226" s="85" t="s">
        <v>1096</v>
      </c>
      <c r="AC226" s="79" t="b">
        <v>0</v>
      </c>
      <c r="AD226" s="79">
        <v>0</v>
      </c>
      <c r="AE226" s="85" t="s">
        <v>1104</v>
      </c>
      <c r="AF226" s="79" t="b">
        <v>0</v>
      </c>
      <c r="AG226" s="79" t="s">
        <v>1105</v>
      </c>
      <c r="AH226" s="79"/>
      <c r="AI226" s="85" t="s">
        <v>1101</v>
      </c>
      <c r="AJ226" s="79" t="b">
        <v>0</v>
      </c>
      <c r="AK226" s="79">
        <v>0</v>
      </c>
      <c r="AL226" s="85" t="s">
        <v>1101</v>
      </c>
      <c r="AM226" s="79" t="s">
        <v>1116</v>
      </c>
      <c r="AN226" s="79" t="b">
        <v>0</v>
      </c>
      <c r="AO226" s="85" t="s">
        <v>1096</v>
      </c>
      <c r="AP226" s="79" t="s">
        <v>176</v>
      </c>
      <c r="AQ226" s="79">
        <v>0</v>
      </c>
      <c r="AR226" s="79">
        <v>0</v>
      </c>
      <c r="AS226" s="79"/>
      <c r="AT226" s="79"/>
      <c r="AU226" s="79"/>
      <c r="AV226" s="79"/>
      <c r="AW226" s="79"/>
      <c r="AX226" s="79"/>
      <c r="AY226" s="79"/>
      <c r="AZ226" s="79"/>
      <c r="BA226">
        <v>8</v>
      </c>
      <c r="BB226" s="78" t="str">
        <f>REPLACE(INDEX(GroupVertices[Group],MATCH(Edges[[#This Row],[Vertex 1]],GroupVertices[Vertex],0)),1,1,"")</f>
        <v>1</v>
      </c>
      <c r="BC226" s="78" t="str">
        <f>REPLACE(INDEX(GroupVertices[Group],MATCH(Edges[[#This Row],[Vertex 2]],GroupVertices[Vertex],0)),1,1,"")</f>
        <v>1</v>
      </c>
      <c r="BD226" s="48"/>
      <c r="BE226" s="49"/>
      <c r="BF226" s="48"/>
      <c r="BG226" s="49"/>
      <c r="BH226" s="48"/>
      <c r="BI226" s="49"/>
      <c r="BJ226" s="48"/>
      <c r="BK226" s="49"/>
      <c r="BL226" s="48"/>
    </row>
    <row r="227" spans="1:64" ht="15">
      <c r="A227" s="64" t="s">
        <v>284</v>
      </c>
      <c r="B227" s="64" t="s">
        <v>353</v>
      </c>
      <c r="C227" s="65" t="s">
        <v>3282</v>
      </c>
      <c r="D227" s="66">
        <v>10</v>
      </c>
      <c r="E227" s="67" t="s">
        <v>136</v>
      </c>
      <c r="F227" s="68">
        <v>12</v>
      </c>
      <c r="G227" s="65"/>
      <c r="H227" s="69"/>
      <c r="I227" s="70"/>
      <c r="J227" s="70"/>
      <c r="K227" s="34" t="s">
        <v>65</v>
      </c>
      <c r="L227" s="77">
        <v>227</v>
      </c>
      <c r="M227" s="77"/>
      <c r="N227" s="72"/>
      <c r="O227" s="79" t="s">
        <v>362</v>
      </c>
      <c r="P227" s="81">
        <v>43626.02042824074</v>
      </c>
      <c r="Q227" s="79" t="s">
        <v>423</v>
      </c>
      <c r="R227" s="83" t="s">
        <v>501</v>
      </c>
      <c r="S227" s="79" t="s">
        <v>543</v>
      </c>
      <c r="T227" s="79" t="s">
        <v>602</v>
      </c>
      <c r="U227" s="79"/>
      <c r="V227" s="83" t="s">
        <v>732</v>
      </c>
      <c r="W227" s="81">
        <v>43626.02042824074</v>
      </c>
      <c r="X227" s="83" t="s">
        <v>844</v>
      </c>
      <c r="Y227" s="79"/>
      <c r="Z227" s="79"/>
      <c r="AA227" s="85" t="s">
        <v>1010</v>
      </c>
      <c r="AB227" s="85" t="s">
        <v>1097</v>
      </c>
      <c r="AC227" s="79" t="b">
        <v>0</v>
      </c>
      <c r="AD227" s="79">
        <v>0</v>
      </c>
      <c r="AE227" s="85" t="s">
        <v>1104</v>
      </c>
      <c r="AF227" s="79" t="b">
        <v>0</v>
      </c>
      <c r="AG227" s="79" t="s">
        <v>1105</v>
      </c>
      <c r="AH227" s="79"/>
      <c r="AI227" s="85" t="s">
        <v>1101</v>
      </c>
      <c r="AJ227" s="79" t="b">
        <v>0</v>
      </c>
      <c r="AK227" s="79">
        <v>0</v>
      </c>
      <c r="AL227" s="85" t="s">
        <v>1101</v>
      </c>
      <c r="AM227" s="79" t="s">
        <v>1116</v>
      </c>
      <c r="AN227" s="79" t="b">
        <v>0</v>
      </c>
      <c r="AO227" s="85" t="s">
        <v>1097</v>
      </c>
      <c r="AP227" s="79" t="s">
        <v>176</v>
      </c>
      <c r="AQ227" s="79">
        <v>0</v>
      </c>
      <c r="AR227" s="79">
        <v>0</v>
      </c>
      <c r="AS227" s="79"/>
      <c r="AT227" s="79"/>
      <c r="AU227" s="79"/>
      <c r="AV227" s="79"/>
      <c r="AW227" s="79"/>
      <c r="AX227" s="79"/>
      <c r="AY227" s="79"/>
      <c r="AZ227" s="79"/>
      <c r="BA227">
        <v>8</v>
      </c>
      <c r="BB227" s="78" t="str">
        <f>REPLACE(INDEX(GroupVertices[Group],MATCH(Edges[[#This Row],[Vertex 1]],GroupVertices[Vertex],0)),1,1,"")</f>
        <v>1</v>
      </c>
      <c r="BC227" s="78" t="str">
        <f>REPLACE(INDEX(GroupVertices[Group],MATCH(Edges[[#This Row],[Vertex 2]],GroupVertices[Vertex],0)),1,1,"")</f>
        <v>1</v>
      </c>
      <c r="BD227" s="48">
        <v>2</v>
      </c>
      <c r="BE227" s="49">
        <v>9.090909090909092</v>
      </c>
      <c r="BF227" s="48">
        <v>0</v>
      </c>
      <c r="BG227" s="49">
        <v>0</v>
      </c>
      <c r="BH227" s="48">
        <v>0</v>
      </c>
      <c r="BI227" s="49">
        <v>0</v>
      </c>
      <c r="BJ227" s="48">
        <v>20</v>
      </c>
      <c r="BK227" s="49">
        <v>90.9090909090909</v>
      </c>
      <c r="BL227" s="48">
        <v>22</v>
      </c>
    </row>
    <row r="228" spans="1:64" ht="15">
      <c r="A228" s="64" t="s">
        <v>284</v>
      </c>
      <c r="B228" s="64" t="s">
        <v>353</v>
      </c>
      <c r="C228" s="65" t="s">
        <v>3282</v>
      </c>
      <c r="D228" s="66">
        <v>10</v>
      </c>
      <c r="E228" s="67" t="s">
        <v>136</v>
      </c>
      <c r="F228" s="68">
        <v>12</v>
      </c>
      <c r="G228" s="65"/>
      <c r="H228" s="69"/>
      <c r="I228" s="70"/>
      <c r="J228" s="70"/>
      <c r="K228" s="34" t="s">
        <v>65</v>
      </c>
      <c r="L228" s="77">
        <v>228</v>
      </c>
      <c r="M228" s="77"/>
      <c r="N228" s="72"/>
      <c r="O228" s="79" t="s">
        <v>362</v>
      </c>
      <c r="P228" s="81">
        <v>43626.9115625</v>
      </c>
      <c r="Q228" s="79" t="s">
        <v>423</v>
      </c>
      <c r="R228" s="83" t="s">
        <v>501</v>
      </c>
      <c r="S228" s="79" t="s">
        <v>543</v>
      </c>
      <c r="T228" s="79" t="s">
        <v>602</v>
      </c>
      <c r="U228" s="79"/>
      <c r="V228" s="83" t="s">
        <v>732</v>
      </c>
      <c r="W228" s="81">
        <v>43626.9115625</v>
      </c>
      <c r="X228" s="83" t="s">
        <v>845</v>
      </c>
      <c r="Y228" s="79"/>
      <c r="Z228" s="79"/>
      <c r="AA228" s="85" t="s">
        <v>1011</v>
      </c>
      <c r="AB228" s="85" t="s">
        <v>1098</v>
      </c>
      <c r="AC228" s="79" t="b">
        <v>0</v>
      </c>
      <c r="AD228" s="79">
        <v>0</v>
      </c>
      <c r="AE228" s="85" t="s">
        <v>1104</v>
      </c>
      <c r="AF228" s="79" t="b">
        <v>0</v>
      </c>
      <c r="AG228" s="79" t="s">
        <v>1105</v>
      </c>
      <c r="AH228" s="79"/>
      <c r="AI228" s="85" t="s">
        <v>1101</v>
      </c>
      <c r="AJ228" s="79" t="b">
        <v>0</v>
      </c>
      <c r="AK228" s="79">
        <v>0</v>
      </c>
      <c r="AL228" s="85" t="s">
        <v>1101</v>
      </c>
      <c r="AM228" s="79" t="s">
        <v>1116</v>
      </c>
      <c r="AN228" s="79" t="b">
        <v>0</v>
      </c>
      <c r="AO228" s="85" t="s">
        <v>1098</v>
      </c>
      <c r="AP228" s="79" t="s">
        <v>176</v>
      </c>
      <c r="AQ228" s="79">
        <v>0</v>
      </c>
      <c r="AR228" s="79">
        <v>0</v>
      </c>
      <c r="AS228" s="79"/>
      <c r="AT228" s="79"/>
      <c r="AU228" s="79"/>
      <c r="AV228" s="79"/>
      <c r="AW228" s="79"/>
      <c r="AX228" s="79"/>
      <c r="AY228" s="79"/>
      <c r="AZ228" s="79"/>
      <c r="BA228">
        <v>8</v>
      </c>
      <c r="BB228" s="78" t="str">
        <f>REPLACE(INDEX(GroupVertices[Group],MATCH(Edges[[#This Row],[Vertex 1]],GroupVertices[Vertex],0)),1,1,"")</f>
        <v>1</v>
      </c>
      <c r="BC228" s="78" t="str">
        <f>REPLACE(INDEX(GroupVertices[Group],MATCH(Edges[[#This Row],[Vertex 2]],GroupVertices[Vertex],0)),1,1,"")</f>
        <v>1</v>
      </c>
      <c r="BD228" s="48">
        <v>2</v>
      </c>
      <c r="BE228" s="49">
        <v>9.090909090909092</v>
      </c>
      <c r="BF228" s="48">
        <v>0</v>
      </c>
      <c r="BG228" s="49">
        <v>0</v>
      </c>
      <c r="BH228" s="48">
        <v>0</v>
      </c>
      <c r="BI228" s="49">
        <v>0</v>
      </c>
      <c r="BJ228" s="48">
        <v>20</v>
      </c>
      <c r="BK228" s="49">
        <v>90.9090909090909</v>
      </c>
      <c r="BL228" s="48">
        <v>22</v>
      </c>
    </row>
    <row r="229" spans="1:64" ht="15">
      <c r="A229" s="64" t="s">
        <v>284</v>
      </c>
      <c r="B229" s="64" t="s">
        <v>353</v>
      </c>
      <c r="C229" s="65" t="s">
        <v>3282</v>
      </c>
      <c r="D229" s="66">
        <v>10</v>
      </c>
      <c r="E229" s="67" t="s">
        <v>136</v>
      </c>
      <c r="F229" s="68">
        <v>12</v>
      </c>
      <c r="G229" s="65"/>
      <c r="H229" s="69"/>
      <c r="I229" s="70"/>
      <c r="J229" s="70"/>
      <c r="K229" s="34" t="s">
        <v>65</v>
      </c>
      <c r="L229" s="77">
        <v>229</v>
      </c>
      <c r="M229" s="77"/>
      <c r="N229" s="72"/>
      <c r="O229" s="79" t="s">
        <v>362</v>
      </c>
      <c r="P229" s="81">
        <v>43628.91032407407</v>
      </c>
      <c r="Q229" s="79" t="s">
        <v>423</v>
      </c>
      <c r="R229" s="83" t="s">
        <v>501</v>
      </c>
      <c r="S229" s="79" t="s">
        <v>543</v>
      </c>
      <c r="T229" s="79" t="s">
        <v>602</v>
      </c>
      <c r="U229" s="79"/>
      <c r="V229" s="83" t="s">
        <v>732</v>
      </c>
      <c r="W229" s="81">
        <v>43628.91032407407</v>
      </c>
      <c r="X229" s="83" t="s">
        <v>846</v>
      </c>
      <c r="Y229" s="79"/>
      <c r="Z229" s="79"/>
      <c r="AA229" s="85" t="s">
        <v>1012</v>
      </c>
      <c r="AB229" s="85" t="s">
        <v>1099</v>
      </c>
      <c r="AC229" s="79" t="b">
        <v>0</v>
      </c>
      <c r="AD229" s="79">
        <v>0</v>
      </c>
      <c r="AE229" s="85" t="s">
        <v>1104</v>
      </c>
      <c r="AF229" s="79" t="b">
        <v>0</v>
      </c>
      <c r="AG229" s="79" t="s">
        <v>1105</v>
      </c>
      <c r="AH229" s="79"/>
      <c r="AI229" s="85" t="s">
        <v>1101</v>
      </c>
      <c r="AJ229" s="79" t="b">
        <v>0</v>
      </c>
      <c r="AK229" s="79">
        <v>0</v>
      </c>
      <c r="AL229" s="85" t="s">
        <v>1101</v>
      </c>
      <c r="AM229" s="79" t="s">
        <v>1116</v>
      </c>
      <c r="AN229" s="79" t="b">
        <v>0</v>
      </c>
      <c r="AO229" s="85" t="s">
        <v>1099</v>
      </c>
      <c r="AP229" s="79" t="s">
        <v>176</v>
      </c>
      <c r="AQ229" s="79">
        <v>0</v>
      </c>
      <c r="AR229" s="79">
        <v>0</v>
      </c>
      <c r="AS229" s="79"/>
      <c r="AT229" s="79"/>
      <c r="AU229" s="79"/>
      <c r="AV229" s="79"/>
      <c r="AW229" s="79"/>
      <c r="AX229" s="79"/>
      <c r="AY229" s="79"/>
      <c r="AZ229" s="79"/>
      <c r="BA229">
        <v>8</v>
      </c>
      <c r="BB229" s="78" t="str">
        <f>REPLACE(INDEX(GroupVertices[Group],MATCH(Edges[[#This Row],[Vertex 1]],GroupVertices[Vertex],0)),1,1,"")</f>
        <v>1</v>
      </c>
      <c r="BC229" s="78" t="str">
        <f>REPLACE(INDEX(GroupVertices[Group],MATCH(Edges[[#This Row],[Vertex 2]],GroupVertices[Vertex],0)),1,1,"")</f>
        <v>1</v>
      </c>
      <c r="BD229" s="48">
        <v>2</v>
      </c>
      <c r="BE229" s="49">
        <v>9.090909090909092</v>
      </c>
      <c r="BF229" s="48">
        <v>0</v>
      </c>
      <c r="BG229" s="49">
        <v>0</v>
      </c>
      <c r="BH229" s="48">
        <v>0</v>
      </c>
      <c r="BI229" s="49">
        <v>0</v>
      </c>
      <c r="BJ229" s="48">
        <v>20</v>
      </c>
      <c r="BK229" s="49">
        <v>90.9090909090909</v>
      </c>
      <c r="BL229" s="48">
        <v>22</v>
      </c>
    </row>
    <row r="230" spans="1:64" ht="15">
      <c r="A230" s="64" t="s">
        <v>284</v>
      </c>
      <c r="B230" s="64" t="s">
        <v>353</v>
      </c>
      <c r="C230" s="65" t="s">
        <v>3282</v>
      </c>
      <c r="D230" s="66">
        <v>10</v>
      </c>
      <c r="E230" s="67" t="s">
        <v>136</v>
      </c>
      <c r="F230" s="68">
        <v>12</v>
      </c>
      <c r="G230" s="65"/>
      <c r="H230" s="69"/>
      <c r="I230" s="70"/>
      <c r="J230" s="70"/>
      <c r="K230" s="34" t="s">
        <v>65</v>
      </c>
      <c r="L230" s="77">
        <v>230</v>
      </c>
      <c r="M230" s="77"/>
      <c r="N230" s="72"/>
      <c r="O230" s="79" t="s">
        <v>362</v>
      </c>
      <c r="P230" s="81">
        <v>43632.00027777778</v>
      </c>
      <c r="Q230" s="79" t="s">
        <v>423</v>
      </c>
      <c r="R230" s="83" t="s">
        <v>501</v>
      </c>
      <c r="S230" s="79" t="s">
        <v>543</v>
      </c>
      <c r="T230" s="79" t="s">
        <v>602</v>
      </c>
      <c r="U230" s="79"/>
      <c r="V230" s="83" t="s">
        <v>732</v>
      </c>
      <c r="W230" s="81">
        <v>43632.00027777778</v>
      </c>
      <c r="X230" s="83" t="s">
        <v>847</v>
      </c>
      <c r="Y230" s="79"/>
      <c r="Z230" s="79"/>
      <c r="AA230" s="85" t="s">
        <v>1013</v>
      </c>
      <c r="AB230" s="85" t="s">
        <v>1100</v>
      </c>
      <c r="AC230" s="79" t="b">
        <v>0</v>
      </c>
      <c r="AD230" s="79">
        <v>0</v>
      </c>
      <c r="AE230" s="85" t="s">
        <v>1104</v>
      </c>
      <c r="AF230" s="79" t="b">
        <v>0</v>
      </c>
      <c r="AG230" s="79" t="s">
        <v>1105</v>
      </c>
      <c r="AH230" s="79"/>
      <c r="AI230" s="85" t="s">
        <v>1101</v>
      </c>
      <c r="AJ230" s="79" t="b">
        <v>0</v>
      </c>
      <c r="AK230" s="79">
        <v>0</v>
      </c>
      <c r="AL230" s="85" t="s">
        <v>1101</v>
      </c>
      <c r="AM230" s="79" t="s">
        <v>1116</v>
      </c>
      <c r="AN230" s="79" t="b">
        <v>0</v>
      </c>
      <c r="AO230" s="85" t="s">
        <v>1100</v>
      </c>
      <c r="AP230" s="79" t="s">
        <v>176</v>
      </c>
      <c r="AQ230" s="79">
        <v>0</v>
      </c>
      <c r="AR230" s="79">
        <v>0</v>
      </c>
      <c r="AS230" s="79"/>
      <c r="AT230" s="79"/>
      <c r="AU230" s="79"/>
      <c r="AV230" s="79"/>
      <c r="AW230" s="79"/>
      <c r="AX230" s="79"/>
      <c r="AY230" s="79"/>
      <c r="AZ230" s="79"/>
      <c r="BA230">
        <v>8</v>
      </c>
      <c r="BB230" s="78" t="str">
        <f>REPLACE(INDEX(GroupVertices[Group],MATCH(Edges[[#This Row],[Vertex 1]],GroupVertices[Vertex],0)),1,1,"")</f>
        <v>1</v>
      </c>
      <c r="BC230" s="78" t="str">
        <f>REPLACE(INDEX(GroupVertices[Group],MATCH(Edges[[#This Row],[Vertex 2]],GroupVertices[Vertex],0)),1,1,"")</f>
        <v>1</v>
      </c>
      <c r="BD230" s="48">
        <v>2</v>
      </c>
      <c r="BE230" s="49">
        <v>9.090909090909092</v>
      </c>
      <c r="BF230" s="48">
        <v>0</v>
      </c>
      <c r="BG230" s="49">
        <v>0</v>
      </c>
      <c r="BH230" s="48">
        <v>0</v>
      </c>
      <c r="BI230" s="49">
        <v>0</v>
      </c>
      <c r="BJ230" s="48">
        <v>20</v>
      </c>
      <c r="BK230" s="49">
        <v>90.9090909090909</v>
      </c>
      <c r="BL230" s="48">
        <v>22</v>
      </c>
    </row>
    <row r="231" spans="1:64" ht="15">
      <c r="A231" s="64" t="s">
        <v>284</v>
      </c>
      <c r="B231" s="64" t="s">
        <v>353</v>
      </c>
      <c r="C231" s="65" t="s">
        <v>3282</v>
      </c>
      <c r="D231" s="66">
        <v>10</v>
      </c>
      <c r="E231" s="67" t="s">
        <v>136</v>
      </c>
      <c r="F231" s="68">
        <v>12</v>
      </c>
      <c r="G231" s="65"/>
      <c r="H231" s="69"/>
      <c r="I231" s="70"/>
      <c r="J231" s="70"/>
      <c r="K231" s="34" t="s">
        <v>65</v>
      </c>
      <c r="L231" s="77">
        <v>231</v>
      </c>
      <c r="M231" s="77"/>
      <c r="N231" s="72"/>
      <c r="O231" s="79" t="s">
        <v>362</v>
      </c>
      <c r="P231" s="81">
        <v>43632.82512731481</v>
      </c>
      <c r="Q231" s="79" t="s">
        <v>421</v>
      </c>
      <c r="R231" s="83" t="s">
        <v>502</v>
      </c>
      <c r="S231" s="79" t="s">
        <v>544</v>
      </c>
      <c r="T231" s="79" t="s">
        <v>602</v>
      </c>
      <c r="U231" s="79"/>
      <c r="V231" s="83" t="s">
        <v>732</v>
      </c>
      <c r="W231" s="81">
        <v>43632.82512731481</v>
      </c>
      <c r="X231" s="83" t="s">
        <v>840</v>
      </c>
      <c r="Y231" s="79"/>
      <c r="Z231" s="79"/>
      <c r="AA231" s="85" t="s">
        <v>1006</v>
      </c>
      <c r="AB231" s="85" t="s">
        <v>1093</v>
      </c>
      <c r="AC231" s="79" t="b">
        <v>0</v>
      </c>
      <c r="AD231" s="79">
        <v>0</v>
      </c>
      <c r="AE231" s="85" t="s">
        <v>1104</v>
      </c>
      <c r="AF231" s="79" t="b">
        <v>0</v>
      </c>
      <c r="AG231" s="79" t="s">
        <v>1105</v>
      </c>
      <c r="AH231" s="79"/>
      <c r="AI231" s="85" t="s">
        <v>1101</v>
      </c>
      <c r="AJ231" s="79" t="b">
        <v>0</v>
      </c>
      <c r="AK231" s="79">
        <v>0</v>
      </c>
      <c r="AL231" s="85" t="s">
        <v>1101</v>
      </c>
      <c r="AM231" s="79" t="s">
        <v>1116</v>
      </c>
      <c r="AN231" s="79" t="b">
        <v>0</v>
      </c>
      <c r="AO231" s="85" t="s">
        <v>1093</v>
      </c>
      <c r="AP231" s="79" t="s">
        <v>176</v>
      </c>
      <c r="AQ231" s="79">
        <v>0</v>
      </c>
      <c r="AR231" s="79">
        <v>0</v>
      </c>
      <c r="AS231" s="79"/>
      <c r="AT231" s="79"/>
      <c r="AU231" s="79"/>
      <c r="AV231" s="79"/>
      <c r="AW231" s="79"/>
      <c r="AX231" s="79"/>
      <c r="AY231" s="79"/>
      <c r="AZ231" s="79"/>
      <c r="BA231">
        <v>8</v>
      </c>
      <c r="BB231" s="78" t="str">
        <f>REPLACE(INDEX(GroupVertices[Group],MATCH(Edges[[#This Row],[Vertex 1]],GroupVertices[Vertex],0)),1,1,"")</f>
        <v>1</v>
      </c>
      <c r="BC231" s="78" t="str">
        <f>REPLACE(INDEX(GroupVertices[Group],MATCH(Edges[[#This Row],[Vertex 2]],GroupVertices[Vertex],0)),1,1,"")</f>
        <v>1</v>
      </c>
      <c r="BD231" s="48">
        <v>2</v>
      </c>
      <c r="BE231" s="49">
        <v>8</v>
      </c>
      <c r="BF231" s="48">
        <v>0</v>
      </c>
      <c r="BG231" s="49">
        <v>0</v>
      </c>
      <c r="BH231" s="48">
        <v>0</v>
      </c>
      <c r="BI231" s="49">
        <v>0</v>
      </c>
      <c r="BJ231" s="48">
        <v>23</v>
      </c>
      <c r="BK231" s="49">
        <v>92</v>
      </c>
      <c r="BL231" s="48">
        <v>25</v>
      </c>
    </row>
    <row r="232" spans="1:64" ht="15">
      <c r="A232" s="64" t="s">
        <v>284</v>
      </c>
      <c r="B232" s="64" t="s">
        <v>353</v>
      </c>
      <c r="C232" s="65" t="s">
        <v>3282</v>
      </c>
      <c r="D232" s="66">
        <v>10</v>
      </c>
      <c r="E232" s="67" t="s">
        <v>136</v>
      </c>
      <c r="F232" s="68">
        <v>12</v>
      </c>
      <c r="G232" s="65"/>
      <c r="H232" s="69"/>
      <c r="I232" s="70"/>
      <c r="J232" s="70"/>
      <c r="K232" s="34" t="s">
        <v>65</v>
      </c>
      <c r="L232" s="77">
        <v>232</v>
      </c>
      <c r="M232" s="77"/>
      <c r="N232" s="72"/>
      <c r="O232" s="79" t="s">
        <v>362</v>
      </c>
      <c r="P232" s="81">
        <v>43633.92938657408</v>
      </c>
      <c r="Q232" s="79" t="s">
        <v>422</v>
      </c>
      <c r="R232" s="83" t="s">
        <v>502</v>
      </c>
      <c r="S232" s="79" t="s">
        <v>544</v>
      </c>
      <c r="T232" s="79" t="s">
        <v>602</v>
      </c>
      <c r="U232" s="79"/>
      <c r="V232" s="83" t="s">
        <v>732</v>
      </c>
      <c r="W232" s="81">
        <v>43633.92938657408</v>
      </c>
      <c r="X232" s="83" t="s">
        <v>841</v>
      </c>
      <c r="Y232" s="79"/>
      <c r="Z232" s="79"/>
      <c r="AA232" s="85" t="s">
        <v>1007</v>
      </c>
      <c r="AB232" s="85" t="s">
        <v>1094</v>
      </c>
      <c r="AC232" s="79" t="b">
        <v>0</v>
      </c>
      <c r="AD232" s="79">
        <v>0</v>
      </c>
      <c r="AE232" s="85" t="s">
        <v>1104</v>
      </c>
      <c r="AF232" s="79" t="b">
        <v>0</v>
      </c>
      <c r="AG232" s="79" t="s">
        <v>1105</v>
      </c>
      <c r="AH232" s="79"/>
      <c r="AI232" s="85" t="s">
        <v>1101</v>
      </c>
      <c r="AJ232" s="79" t="b">
        <v>0</v>
      </c>
      <c r="AK232" s="79">
        <v>0</v>
      </c>
      <c r="AL232" s="85" t="s">
        <v>1101</v>
      </c>
      <c r="AM232" s="79" t="s">
        <v>1116</v>
      </c>
      <c r="AN232" s="79" t="b">
        <v>0</v>
      </c>
      <c r="AO232" s="85" t="s">
        <v>1094</v>
      </c>
      <c r="AP232" s="79" t="s">
        <v>176</v>
      </c>
      <c r="AQ232" s="79">
        <v>0</v>
      </c>
      <c r="AR232" s="79">
        <v>0</v>
      </c>
      <c r="AS232" s="79"/>
      <c r="AT232" s="79"/>
      <c r="AU232" s="79"/>
      <c r="AV232" s="79"/>
      <c r="AW232" s="79"/>
      <c r="AX232" s="79"/>
      <c r="AY232" s="79"/>
      <c r="AZ232" s="79"/>
      <c r="BA232">
        <v>8</v>
      </c>
      <c r="BB232" s="78" t="str">
        <f>REPLACE(INDEX(GroupVertices[Group],MATCH(Edges[[#This Row],[Vertex 1]],GroupVertices[Vertex],0)),1,1,"")</f>
        <v>1</v>
      </c>
      <c r="BC232" s="78" t="str">
        <f>REPLACE(INDEX(GroupVertices[Group],MATCH(Edges[[#This Row],[Vertex 2]],GroupVertices[Vertex],0)),1,1,"")</f>
        <v>1</v>
      </c>
      <c r="BD232" s="48">
        <v>2</v>
      </c>
      <c r="BE232" s="49">
        <v>8.333333333333334</v>
      </c>
      <c r="BF232" s="48">
        <v>0</v>
      </c>
      <c r="BG232" s="49">
        <v>0</v>
      </c>
      <c r="BH232" s="48">
        <v>0</v>
      </c>
      <c r="BI232" s="49">
        <v>0</v>
      </c>
      <c r="BJ232" s="48">
        <v>22</v>
      </c>
      <c r="BK232" s="49">
        <v>91.66666666666667</v>
      </c>
      <c r="BL232" s="48">
        <v>24</v>
      </c>
    </row>
    <row r="233" spans="1:64" ht="15">
      <c r="A233" s="64" t="s">
        <v>284</v>
      </c>
      <c r="B233" s="64" t="s">
        <v>353</v>
      </c>
      <c r="C233" s="65" t="s">
        <v>3282</v>
      </c>
      <c r="D233" s="66">
        <v>10</v>
      </c>
      <c r="E233" s="67" t="s">
        <v>136</v>
      </c>
      <c r="F233" s="68">
        <v>12</v>
      </c>
      <c r="G233" s="65"/>
      <c r="H233" s="69"/>
      <c r="I233" s="70"/>
      <c r="J233" s="70"/>
      <c r="K233" s="34" t="s">
        <v>65</v>
      </c>
      <c r="L233" s="77">
        <v>233</v>
      </c>
      <c r="M233" s="77"/>
      <c r="N233" s="72"/>
      <c r="O233" s="79" t="s">
        <v>362</v>
      </c>
      <c r="P233" s="81">
        <v>43634.91587962963</v>
      </c>
      <c r="Q233" s="79" t="s">
        <v>422</v>
      </c>
      <c r="R233" s="83" t="s">
        <v>502</v>
      </c>
      <c r="S233" s="79" t="s">
        <v>544</v>
      </c>
      <c r="T233" s="79" t="s">
        <v>602</v>
      </c>
      <c r="U233" s="79"/>
      <c r="V233" s="83" t="s">
        <v>732</v>
      </c>
      <c r="W233" s="81">
        <v>43634.91587962963</v>
      </c>
      <c r="X233" s="83" t="s">
        <v>842</v>
      </c>
      <c r="Y233" s="79"/>
      <c r="Z233" s="79"/>
      <c r="AA233" s="85" t="s">
        <v>1008</v>
      </c>
      <c r="AB233" s="85" t="s">
        <v>1095</v>
      </c>
      <c r="AC233" s="79" t="b">
        <v>0</v>
      </c>
      <c r="AD233" s="79">
        <v>0</v>
      </c>
      <c r="AE233" s="85" t="s">
        <v>1104</v>
      </c>
      <c r="AF233" s="79" t="b">
        <v>0</v>
      </c>
      <c r="AG233" s="79" t="s">
        <v>1105</v>
      </c>
      <c r="AH233" s="79"/>
      <c r="AI233" s="85" t="s">
        <v>1101</v>
      </c>
      <c r="AJ233" s="79" t="b">
        <v>0</v>
      </c>
      <c r="AK233" s="79">
        <v>0</v>
      </c>
      <c r="AL233" s="85" t="s">
        <v>1101</v>
      </c>
      <c r="AM233" s="79" t="s">
        <v>1116</v>
      </c>
      <c r="AN233" s="79" t="b">
        <v>0</v>
      </c>
      <c r="AO233" s="85" t="s">
        <v>1095</v>
      </c>
      <c r="AP233" s="79" t="s">
        <v>176</v>
      </c>
      <c r="AQ233" s="79">
        <v>0</v>
      </c>
      <c r="AR233" s="79">
        <v>0</v>
      </c>
      <c r="AS233" s="79"/>
      <c r="AT233" s="79"/>
      <c r="AU233" s="79"/>
      <c r="AV233" s="79"/>
      <c r="AW233" s="79"/>
      <c r="AX233" s="79"/>
      <c r="AY233" s="79"/>
      <c r="AZ233" s="79"/>
      <c r="BA233">
        <v>8</v>
      </c>
      <c r="BB233" s="78" t="str">
        <f>REPLACE(INDEX(GroupVertices[Group],MATCH(Edges[[#This Row],[Vertex 1]],GroupVertices[Vertex],0)),1,1,"")</f>
        <v>1</v>
      </c>
      <c r="BC233" s="78" t="str">
        <f>REPLACE(INDEX(GroupVertices[Group],MATCH(Edges[[#This Row],[Vertex 2]],GroupVertices[Vertex],0)),1,1,"")</f>
        <v>1</v>
      </c>
      <c r="BD233" s="48">
        <v>2</v>
      </c>
      <c r="BE233" s="49">
        <v>8.333333333333334</v>
      </c>
      <c r="BF233" s="48">
        <v>0</v>
      </c>
      <c r="BG233" s="49">
        <v>0</v>
      </c>
      <c r="BH233" s="48">
        <v>0</v>
      </c>
      <c r="BI233" s="49">
        <v>0</v>
      </c>
      <c r="BJ233" s="48">
        <v>22</v>
      </c>
      <c r="BK233" s="49">
        <v>91.66666666666667</v>
      </c>
      <c r="BL233" s="48">
        <v>24</v>
      </c>
    </row>
    <row r="234" spans="1:64" ht="15">
      <c r="A234" s="64" t="s">
        <v>284</v>
      </c>
      <c r="B234" s="64" t="s">
        <v>353</v>
      </c>
      <c r="C234" s="65" t="s">
        <v>3282</v>
      </c>
      <c r="D234" s="66">
        <v>10</v>
      </c>
      <c r="E234" s="67" t="s">
        <v>136</v>
      </c>
      <c r="F234" s="68">
        <v>12</v>
      </c>
      <c r="G234" s="65"/>
      <c r="H234" s="69"/>
      <c r="I234" s="70"/>
      <c r="J234" s="70"/>
      <c r="K234" s="34" t="s">
        <v>65</v>
      </c>
      <c r="L234" s="77">
        <v>234</v>
      </c>
      <c r="M234" s="77"/>
      <c r="N234" s="72"/>
      <c r="O234" s="79" t="s">
        <v>362</v>
      </c>
      <c r="P234" s="81">
        <v>43636.929502314815</v>
      </c>
      <c r="Q234" s="79" t="s">
        <v>421</v>
      </c>
      <c r="R234" s="83" t="s">
        <v>502</v>
      </c>
      <c r="S234" s="79" t="s">
        <v>544</v>
      </c>
      <c r="T234" s="79" t="s">
        <v>602</v>
      </c>
      <c r="U234" s="79"/>
      <c r="V234" s="83" t="s">
        <v>732</v>
      </c>
      <c r="W234" s="81">
        <v>43636.929502314815</v>
      </c>
      <c r="X234" s="83" t="s">
        <v>843</v>
      </c>
      <c r="Y234" s="79"/>
      <c r="Z234" s="79"/>
      <c r="AA234" s="85" t="s">
        <v>1009</v>
      </c>
      <c r="AB234" s="85" t="s">
        <v>1096</v>
      </c>
      <c r="AC234" s="79" t="b">
        <v>0</v>
      </c>
      <c r="AD234" s="79">
        <v>0</v>
      </c>
      <c r="AE234" s="85" t="s">
        <v>1104</v>
      </c>
      <c r="AF234" s="79" t="b">
        <v>0</v>
      </c>
      <c r="AG234" s="79" t="s">
        <v>1105</v>
      </c>
      <c r="AH234" s="79"/>
      <c r="AI234" s="85" t="s">
        <v>1101</v>
      </c>
      <c r="AJ234" s="79" t="b">
        <v>0</v>
      </c>
      <c r="AK234" s="79">
        <v>0</v>
      </c>
      <c r="AL234" s="85" t="s">
        <v>1101</v>
      </c>
      <c r="AM234" s="79" t="s">
        <v>1116</v>
      </c>
      <c r="AN234" s="79" t="b">
        <v>0</v>
      </c>
      <c r="AO234" s="85" t="s">
        <v>1096</v>
      </c>
      <c r="AP234" s="79" t="s">
        <v>176</v>
      </c>
      <c r="AQ234" s="79">
        <v>0</v>
      </c>
      <c r="AR234" s="79">
        <v>0</v>
      </c>
      <c r="AS234" s="79"/>
      <c r="AT234" s="79"/>
      <c r="AU234" s="79"/>
      <c r="AV234" s="79"/>
      <c r="AW234" s="79"/>
      <c r="AX234" s="79"/>
      <c r="AY234" s="79"/>
      <c r="AZ234" s="79"/>
      <c r="BA234">
        <v>8</v>
      </c>
      <c r="BB234" s="78" t="str">
        <f>REPLACE(INDEX(GroupVertices[Group],MATCH(Edges[[#This Row],[Vertex 1]],GroupVertices[Vertex],0)),1,1,"")</f>
        <v>1</v>
      </c>
      <c r="BC234" s="78" t="str">
        <f>REPLACE(INDEX(GroupVertices[Group],MATCH(Edges[[#This Row],[Vertex 2]],GroupVertices[Vertex],0)),1,1,"")</f>
        <v>1</v>
      </c>
      <c r="BD234" s="48">
        <v>2</v>
      </c>
      <c r="BE234" s="49">
        <v>8</v>
      </c>
      <c r="BF234" s="48">
        <v>0</v>
      </c>
      <c r="BG234" s="49">
        <v>0</v>
      </c>
      <c r="BH234" s="48">
        <v>0</v>
      </c>
      <c r="BI234" s="49">
        <v>0</v>
      </c>
      <c r="BJ234" s="48">
        <v>23</v>
      </c>
      <c r="BK234" s="49">
        <v>92</v>
      </c>
      <c r="BL234" s="48">
        <v>25</v>
      </c>
    </row>
    <row r="235" spans="1:64" ht="15">
      <c r="A235" s="64" t="s">
        <v>285</v>
      </c>
      <c r="B235" s="64" t="s">
        <v>286</v>
      </c>
      <c r="C235" s="65" t="s">
        <v>3281</v>
      </c>
      <c r="D235" s="66">
        <v>5</v>
      </c>
      <c r="E235" s="67" t="s">
        <v>136</v>
      </c>
      <c r="F235" s="68">
        <v>28.42857142857143</v>
      </c>
      <c r="G235" s="65"/>
      <c r="H235" s="69"/>
      <c r="I235" s="70"/>
      <c r="J235" s="70"/>
      <c r="K235" s="34" t="s">
        <v>65</v>
      </c>
      <c r="L235" s="77">
        <v>235</v>
      </c>
      <c r="M235" s="77"/>
      <c r="N235" s="72"/>
      <c r="O235" s="79" t="s">
        <v>361</v>
      </c>
      <c r="P235" s="81">
        <v>43627.61121527778</v>
      </c>
      <c r="Q235" s="79" t="s">
        <v>424</v>
      </c>
      <c r="R235" s="83" t="s">
        <v>503</v>
      </c>
      <c r="S235" s="79" t="s">
        <v>545</v>
      </c>
      <c r="T235" s="79" t="s">
        <v>603</v>
      </c>
      <c r="U235" s="79"/>
      <c r="V235" s="83" t="s">
        <v>733</v>
      </c>
      <c r="W235" s="81">
        <v>43627.61121527778</v>
      </c>
      <c r="X235" s="83" t="s">
        <v>848</v>
      </c>
      <c r="Y235" s="79"/>
      <c r="Z235" s="79"/>
      <c r="AA235" s="85" t="s">
        <v>1014</v>
      </c>
      <c r="AB235" s="79"/>
      <c r="AC235" s="79" t="b">
        <v>0</v>
      </c>
      <c r="AD235" s="79">
        <v>0</v>
      </c>
      <c r="AE235" s="85" t="s">
        <v>1101</v>
      </c>
      <c r="AF235" s="79" t="b">
        <v>0</v>
      </c>
      <c r="AG235" s="79" t="s">
        <v>1105</v>
      </c>
      <c r="AH235" s="79"/>
      <c r="AI235" s="85" t="s">
        <v>1101</v>
      </c>
      <c r="AJ235" s="79" t="b">
        <v>0</v>
      </c>
      <c r="AK235" s="79">
        <v>1</v>
      </c>
      <c r="AL235" s="85" t="s">
        <v>1018</v>
      </c>
      <c r="AM235" s="79" t="s">
        <v>1128</v>
      </c>
      <c r="AN235" s="79" t="b">
        <v>0</v>
      </c>
      <c r="AO235" s="85" t="s">
        <v>1018</v>
      </c>
      <c r="AP235" s="79" t="s">
        <v>176</v>
      </c>
      <c r="AQ235" s="79">
        <v>0</v>
      </c>
      <c r="AR235" s="79">
        <v>0</v>
      </c>
      <c r="AS235" s="79"/>
      <c r="AT235" s="79"/>
      <c r="AU235" s="79"/>
      <c r="AV235" s="79"/>
      <c r="AW235" s="79"/>
      <c r="AX235" s="79"/>
      <c r="AY235" s="79"/>
      <c r="AZ235" s="79"/>
      <c r="BA235">
        <v>3</v>
      </c>
      <c r="BB235" s="78" t="str">
        <f>REPLACE(INDEX(GroupVertices[Group],MATCH(Edges[[#This Row],[Vertex 1]],GroupVertices[Vertex],0)),1,1,"")</f>
        <v>16</v>
      </c>
      <c r="BC235" s="78" t="str">
        <f>REPLACE(INDEX(GroupVertices[Group],MATCH(Edges[[#This Row],[Vertex 2]],GroupVertices[Vertex],0)),1,1,"")</f>
        <v>16</v>
      </c>
      <c r="BD235" s="48">
        <v>0</v>
      </c>
      <c r="BE235" s="49">
        <v>0</v>
      </c>
      <c r="BF235" s="48">
        <v>0</v>
      </c>
      <c r="BG235" s="49">
        <v>0</v>
      </c>
      <c r="BH235" s="48">
        <v>0</v>
      </c>
      <c r="BI235" s="49">
        <v>0</v>
      </c>
      <c r="BJ235" s="48">
        <v>12</v>
      </c>
      <c r="BK235" s="49">
        <v>100</v>
      </c>
      <c r="BL235" s="48">
        <v>12</v>
      </c>
    </row>
    <row r="236" spans="1:64" ht="15">
      <c r="A236" s="64" t="s">
        <v>285</v>
      </c>
      <c r="B236" s="64" t="s">
        <v>286</v>
      </c>
      <c r="C236" s="65" t="s">
        <v>3281</v>
      </c>
      <c r="D236" s="66">
        <v>5</v>
      </c>
      <c r="E236" s="67" t="s">
        <v>136</v>
      </c>
      <c r="F236" s="68">
        <v>28.42857142857143</v>
      </c>
      <c r="G236" s="65"/>
      <c r="H236" s="69"/>
      <c r="I236" s="70"/>
      <c r="J236" s="70"/>
      <c r="K236" s="34" t="s">
        <v>65</v>
      </c>
      <c r="L236" s="77">
        <v>236</v>
      </c>
      <c r="M236" s="77"/>
      <c r="N236" s="72"/>
      <c r="O236" s="79" t="s">
        <v>361</v>
      </c>
      <c r="P236" s="81">
        <v>43630.77790509259</v>
      </c>
      <c r="Q236" s="79" t="s">
        <v>425</v>
      </c>
      <c r="R236" s="83" t="s">
        <v>503</v>
      </c>
      <c r="S236" s="79" t="s">
        <v>545</v>
      </c>
      <c r="T236" s="79" t="s">
        <v>604</v>
      </c>
      <c r="U236" s="79"/>
      <c r="V236" s="83" t="s">
        <v>733</v>
      </c>
      <c r="W236" s="81">
        <v>43630.77790509259</v>
      </c>
      <c r="X236" s="83" t="s">
        <v>849</v>
      </c>
      <c r="Y236" s="79"/>
      <c r="Z236" s="79"/>
      <c r="AA236" s="85" t="s">
        <v>1015</v>
      </c>
      <c r="AB236" s="79"/>
      <c r="AC236" s="79" t="b">
        <v>0</v>
      </c>
      <c r="AD236" s="79">
        <v>0</v>
      </c>
      <c r="AE236" s="85" t="s">
        <v>1101</v>
      </c>
      <c r="AF236" s="79" t="b">
        <v>0</v>
      </c>
      <c r="AG236" s="79" t="s">
        <v>1105</v>
      </c>
      <c r="AH236" s="79"/>
      <c r="AI236" s="85" t="s">
        <v>1101</v>
      </c>
      <c r="AJ236" s="79" t="b">
        <v>0</v>
      </c>
      <c r="AK236" s="79">
        <v>2</v>
      </c>
      <c r="AL236" s="85" t="s">
        <v>1019</v>
      </c>
      <c r="AM236" s="79" t="s">
        <v>1128</v>
      </c>
      <c r="AN236" s="79" t="b">
        <v>0</v>
      </c>
      <c r="AO236" s="85" t="s">
        <v>1019</v>
      </c>
      <c r="AP236" s="79" t="s">
        <v>176</v>
      </c>
      <c r="AQ236" s="79">
        <v>0</v>
      </c>
      <c r="AR236" s="79">
        <v>0</v>
      </c>
      <c r="AS236" s="79"/>
      <c r="AT236" s="79"/>
      <c r="AU236" s="79"/>
      <c r="AV236" s="79"/>
      <c r="AW236" s="79"/>
      <c r="AX236" s="79"/>
      <c r="AY236" s="79"/>
      <c r="AZ236" s="79"/>
      <c r="BA236">
        <v>3</v>
      </c>
      <c r="BB236" s="78" t="str">
        <f>REPLACE(INDEX(GroupVertices[Group],MATCH(Edges[[#This Row],[Vertex 1]],GroupVertices[Vertex],0)),1,1,"")</f>
        <v>16</v>
      </c>
      <c r="BC236" s="78" t="str">
        <f>REPLACE(INDEX(GroupVertices[Group],MATCH(Edges[[#This Row],[Vertex 2]],GroupVertices[Vertex],0)),1,1,"")</f>
        <v>16</v>
      </c>
      <c r="BD236" s="48">
        <v>0</v>
      </c>
      <c r="BE236" s="49">
        <v>0</v>
      </c>
      <c r="BF236" s="48">
        <v>0</v>
      </c>
      <c r="BG236" s="49">
        <v>0</v>
      </c>
      <c r="BH236" s="48">
        <v>0</v>
      </c>
      <c r="BI236" s="49">
        <v>0</v>
      </c>
      <c r="BJ236" s="48">
        <v>12</v>
      </c>
      <c r="BK236" s="49">
        <v>100</v>
      </c>
      <c r="BL236" s="48">
        <v>12</v>
      </c>
    </row>
    <row r="237" spans="1:64" ht="15">
      <c r="A237" s="64" t="s">
        <v>285</v>
      </c>
      <c r="B237" s="64" t="s">
        <v>286</v>
      </c>
      <c r="C237" s="65" t="s">
        <v>3281</v>
      </c>
      <c r="D237" s="66">
        <v>5</v>
      </c>
      <c r="E237" s="67" t="s">
        <v>136</v>
      </c>
      <c r="F237" s="68">
        <v>28.42857142857143</v>
      </c>
      <c r="G237" s="65"/>
      <c r="H237" s="69"/>
      <c r="I237" s="70"/>
      <c r="J237" s="70"/>
      <c r="K237" s="34" t="s">
        <v>65</v>
      </c>
      <c r="L237" s="77">
        <v>237</v>
      </c>
      <c r="M237" s="77"/>
      <c r="N237" s="72"/>
      <c r="O237" s="79" t="s">
        <v>361</v>
      </c>
      <c r="P237" s="81">
        <v>43637.61121527778</v>
      </c>
      <c r="Q237" s="79" t="s">
        <v>426</v>
      </c>
      <c r="R237" s="83" t="s">
        <v>503</v>
      </c>
      <c r="S237" s="79" t="s">
        <v>545</v>
      </c>
      <c r="T237" s="79" t="s">
        <v>605</v>
      </c>
      <c r="U237" s="79"/>
      <c r="V237" s="83" t="s">
        <v>733</v>
      </c>
      <c r="W237" s="81">
        <v>43637.61121527778</v>
      </c>
      <c r="X237" s="83" t="s">
        <v>850</v>
      </c>
      <c r="Y237" s="79"/>
      <c r="Z237" s="79"/>
      <c r="AA237" s="85" t="s">
        <v>1016</v>
      </c>
      <c r="AB237" s="79"/>
      <c r="AC237" s="79" t="b">
        <v>0</v>
      </c>
      <c r="AD237" s="79">
        <v>0</v>
      </c>
      <c r="AE237" s="85" t="s">
        <v>1101</v>
      </c>
      <c r="AF237" s="79" t="b">
        <v>0</v>
      </c>
      <c r="AG237" s="79" t="s">
        <v>1105</v>
      </c>
      <c r="AH237" s="79"/>
      <c r="AI237" s="85" t="s">
        <v>1101</v>
      </c>
      <c r="AJ237" s="79" t="b">
        <v>0</v>
      </c>
      <c r="AK237" s="79">
        <v>2</v>
      </c>
      <c r="AL237" s="85" t="s">
        <v>1022</v>
      </c>
      <c r="AM237" s="79" t="s">
        <v>1128</v>
      </c>
      <c r="AN237" s="79" t="b">
        <v>0</v>
      </c>
      <c r="AO237" s="85" t="s">
        <v>1022</v>
      </c>
      <c r="AP237" s="79" t="s">
        <v>176</v>
      </c>
      <c r="AQ237" s="79">
        <v>0</v>
      </c>
      <c r="AR237" s="79">
        <v>0</v>
      </c>
      <c r="AS237" s="79"/>
      <c r="AT237" s="79"/>
      <c r="AU237" s="79"/>
      <c r="AV237" s="79"/>
      <c r="AW237" s="79"/>
      <c r="AX237" s="79"/>
      <c r="AY237" s="79"/>
      <c r="AZ237" s="79"/>
      <c r="BA237">
        <v>3</v>
      </c>
      <c r="BB237" s="78" t="str">
        <f>REPLACE(INDEX(GroupVertices[Group],MATCH(Edges[[#This Row],[Vertex 1]],GroupVertices[Vertex],0)),1,1,"")</f>
        <v>16</v>
      </c>
      <c r="BC237" s="78" t="str">
        <f>REPLACE(INDEX(GroupVertices[Group],MATCH(Edges[[#This Row],[Vertex 2]],GroupVertices[Vertex],0)),1,1,"")</f>
        <v>16</v>
      </c>
      <c r="BD237" s="48">
        <v>0</v>
      </c>
      <c r="BE237" s="49">
        <v>0</v>
      </c>
      <c r="BF237" s="48">
        <v>0</v>
      </c>
      <c r="BG237" s="49">
        <v>0</v>
      </c>
      <c r="BH237" s="48">
        <v>0</v>
      </c>
      <c r="BI237" s="49">
        <v>0</v>
      </c>
      <c r="BJ237" s="48">
        <v>11</v>
      </c>
      <c r="BK237" s="49">
        <v>100</v>
      </c>
      <c r="BL237" s="48">
        <v>11</v>
      </c>
    </row>
    <row r="238" spans="1:64" ht="15">
      <c r="A238" s="64" t="s">
        <v>286</v>
      </c>
      <c r="B238" s="64" t="s">
        <v>286</v>
      </c>
      <c r="C238" s="65" t="s">
        <v>3285</v>
      </c>
      <c r="D238" s="66">
        <v>8</v>
      </c>
      <c r="E238" s="67" t="s">
        <v>136</v>
      </c>
      <c r="F238" s="68">
        <v>18.571428571428573</v>
      </c>
      <c r="G238" s="65"/>
      <c r="H238" s="69"/>
      <c r="I238" s="70"/>
      <c r="J238" s="70"/>
      <c r="K238" s="34" t="s">
        <v>65</v>
      </c>
      <c r="L238" s="77">
        <v>238</v>
      </c>
      <c r="M238" s="77"/>
      <c r="N238" s="72"/>
      <c r="O238" s="79" t="s">
        <v>176</v>
      </c>
      <c r="P238" s="81">
        <v>43626.652233796296</v>
      </c>
      <c r="Q238" s="79" t="s">
        <v>427</v>
      </c>
      <c r="R238" s="83" t="s">
        <v>504</v>
      </c>
      <c r="S238" s="79" t="s">
        <v>546</v>
      </c>
      <c r="T238" s="79" t="s">
        <v>606</v>
      </c>
      <c r="U238" s="79"/>
      <c r="V238" s="83" t="s">
        <v>734</v>
      </c>
      <c r="W238" s="81">
        <v>43626.652233796296</v>
      </c>
      <c r="X238" s="83" t="s">
        <v>851</v>
      </c>
      <c r="Y238" s="79"/>
      <c r="Z238" s="79"/>
      <c r="AA238" s="85" t="s">
        <v>1017</v>
      </c>
      <c r="AB238" s="79"/>
      <c r="AC238" s="79" t="b">
        <v>0</v>
      </c>
      <c r="AD238" s="79">
        <v>1</v>
      </c>
      <c r="AE238" s="85" t="s">
        <v>1101</v>
      </c>
      <c r="AF238" s="79" t="b">
        <v>0</v>
      </c>
      <c r="AG238" s="79" t="s">
        <v>1105</v>
      </c>
      <c r="AH238" s="79"/>
      <c r="AI238" s="85" t="s">
        <v>1101</v>
      </c>
      <c r="AJ238" s="79" t="b">
        <v>0</v>
      </c>
      <c r="AK238" s="79">
        <v>1</v>
      </c>
      <c r="AL238" s="85" t="s">
        <v>1101</v>
      </c>
      <c r="AM238" s="79" t="s">
        <v>1129</v>
      </c>
      <c r="AN238" s="79" t="b">
        <v>0</v>
      </c>
      <c r="AO238" s="85" t="s">
        <v>1017</v>
      </c>
      <c r="AP238" s="79" t="s">
        <v>176</v>
      </c>
      <c r="AQ238" s="79">
        <v>0</v>
      </c>
      <c r="AR238" s="79">
        <v>0</v>
      </c>
      <c r="AS238" s="79"/>
      <c r="AT238" s="79"/>
      <c r="AU238" s="79"/>
      <c r="AV238" s="79"/>
      <c r="AW238" s="79"/>
      <c r="AX238" s="79"/>
      <c r="AY238" s="79"/>
      <c r="AZ238" s="79"/>
      <c r="BA238">
        <v>6</v>
      </c>
      <c r="BB238" s="78" t="str">
        <f>REPLACE(INDEX(GroupVertices[Group],MATCH(Edges[[#This Row],[Vertex 1]],GroupVertices[Vertex],0)),1,1,"")</f>
        <v>16</v>
      </c>
      <c r="BC238" s="78" t="str">
        <f>REPLACE(INDEX(GroupVertices[Group],MATCH(Edges[[#This Row],[Vertex 2]],GroupVertices[Vertex],0)),1,1,"")</f>
        <v>16</v>
      </c>
      <c r="BD238" s="48">
        <v>1</v>
      </c>
      <c r="BE238" s="49">
        <v>3.125</v>
      </c>
      <c r="BF238" s="48">
        <v>0</v>
      </c>
      <c r="BG238" s="49">
        <v>0</v>
      </c>
      <c r="BH238" s="48">
        <v>0</v>
      </c>
      <c r="BI238" s="49">
        <v>0</v>
      </c>
      <c r="BJ238" s="48">
        <v>31</v>
      </c>
      <c r="BK238" s="49">
        <v>96.875</v>
      </c>
      <c r="BL238" s="48">
        <v>32</v>
      </c>
    </row>
    <row r="239" spans="1:64" ht="15">
      <c r="A239" s="64" t="s">
        <v>286</v>
      </c>
      <c r="B239" s="64" t="s">
        <v>286</v>
      </c>
      <c r="C239" s="65" t="s">
        <v>3285</v>
      </c>
      <c r="D239" s="66">
        <v>8</v>
      </c>
      <c r="E239" s="67" t="s">
        <v>136</v>
      </c>
      <c r="F239" s="68">
        <v>18.571428571428573</v>
      </c>
      <c r="G239" s="65"/>
      <c r="H239" s="69"/>
      <c r="I239" s="70"/>
      <c r="J239" s="70"/>
      <c r="K239" s="34" t="s">
        <v>65</v>
      </c>
      <c r="L239" s="77">
        <v>239</v>
      </c>
      <c r="M239" s="77"/>
      <c r="N239" s="72"/>
      <c r="O239" s="79" t="s">
        <v>176</v>
      </c>
      <c r="P239" s="81">
        <v>43627.59307870371</v>
      </c>
      <c r="Q239" s="79" t="s">
        <v>428</v>
      </c>
      <c r="R239" s="83" t="s">
        <v>503</v>
      </c>
      <c r="S239" s="79" t="s">
        <v>545</v>
      </c>
      <c r="T239" s="79" t="s">
        <v>607</v>
      </c>
      <c r="U239" s="83" t="s">
        <v>659</v>
      </c>
      <c r="V239" s="83" t="s">
        <v>659</v>
      </c>
      <c r="W239" s="81">
        <v>43627.59307870371</v>
      </c>
      <c r="X239" s="83" t="s">
        <v>852</v>
      </c>
      <c r="Y239" s="79"/>
      <c r="Z239" s="79"/>
      <c r="AA239" s="85" t="s">
        <v>1018</v>
      </c>
      <c r="AB239" s="79"/>
      <c r="AC239" s="79" t="b">
        <v>0</v>
      </c>
      <c r="AD239" s="79">
        <v>0</v>
      </c>
      <c r="AE239" s="85" t="s">
        <v>1101</v>
      </c>
      <c r="AF239" s="79" t="b">
        <v>0</v>
      </c>
      <c r="AG239" s="79" t="s">
        <v>1105</v>
      </c>
      <c r="AH239" s="79"/>
      <c r="AI239" s="85" t="s">
        <v>1101</v>
      </c>
      <c r="AJ239" s="79" t="b">
        <v>0</v>
      </c>
      <c r="AK239" s="79">
        <v>1</v>
      </c>
      <c r="AL239" s="85" t="s">
        <v>1101</v>
      </c>
      <c r="AM239" s="79" t="s">
        <v>1129</v>
      </c>
      <c r="AN239" s="79" t="b">
        <v>0</v>
      </c>
      <c r="AO239" s="85" t="s">
        <v>1018</v>
      </c>
      <c r="AP239" s="79" t="s">
        <v>176</v>
      </c>
      <c r="AQ239" s="79">
        <v>0</v>
      </c>
      <c r="AR239" s="79">
        <v>0</v>
      </c>
      <c r="AS239" s="79"/>
      <c r="AT239" s="79"/>
      <c r="AU239" s="79"/>
      <c r="AV239" s="79"/>
      <c r="AW239" s="79"/>
      <c r="AX239" s="79"/>
      <c r="AY239" s="79"/>
      <c r="AZ239" s="79"/>
      <c r="BA239">
        <v>6</v>
      </c>
      <c r="BB239" s="78" t="str">
        <f>REPLACE(INDEX(GroupVertices[Group],MATCH(Edges[[#This Row],[Vertex 1]],GroupVertices[Vertex],0)),1,1,"")</f>
        <v>16</v>
      </c>
      <c r="BC239" s="78" t="str">
        <f>REPLACE(INDEX(GroupVertices[Group],MATCH(Edges[[#This Row],[Vertex 2]],GroupVertices[Vertex],0)),1,1,"")</f>
        <v>16</v>
      </c>
      <c r="BD239" s="48">
        <v>0</v>
      </c>
      <c r="BE239" s="49">
        <v>0</v>
      </c>
      <c r="BF239" s="48">
        <v>0</v>
      </c>
      <c r="BG239" s="49">
        <v>0</v>
      </c>
      <c r="BH239" s="48">
        <v>0</v>
      </c>
      <c r="BI239" s="49">
        <v>0</v>
      </c>
      <c r="BJ239" s="48">
        <v>14</v>
      </c>
      <c r="BK239" s="49">
        <v>100</v>
      </c>
      <c r="BL239" s="48">
        <v>14</v>
      </c>
    </row>
    <row r="240" spans="1:64" ht="15">
      <c r="A240" s="64" t="s">
        <v>286</v>
      </c>
      <c r="B240" s="64" t="s">
        <v>286</v>
      </c>
      <c r="C240" s="65" t="s">
        <v>3285</v>
      </c>
      <c r="D240" s="66">
        <v>8</v>
      </c>
      <c r="E240" s="67" t="s">
        <v>136</v>
      </c>
      <c r="F240" s="68">
        <v>18.571428571428573</v>
      </c>
      <c r="G240" s="65"/>
      <c r="H240" s="69"/>
      <c r="I240" s="70"/>
      <c r="J240" s="70"/>
      <c r="K240" s="34" t="s">
        <v>65</v>
      </c>
      <c r="L240" s="77">
        <v>240</v>
      </c>
      <c r="M240" s="77"/>
      <c r="N240" s="72"/>
      <c r="O240" s="79" t="s">
        <v>176</v>
      </c>
      <c r="P240" s="81">
        <v>43630.58681712963</v>
      </c>
      <c r="Q240" s="79" t="s">
        <v>429</v>
      </c>
      <c r="R240" s="83" t="s">
        <v>503</v>
      </c>
      <c r="S240" s="79" t="s">
        <v>545</v>
      </c>
      <c r="T240" s="79" t="s">
        <v>608</v>
      </c>
      <c r="U240" s="83" t="s">
        <v>660</v>
      </c>
      <c r="V240" s="83" t="s">
        <v>660</v>
      </c>
      <c r="W240" s="81">
        <v>43630.58681712963</v>
      </c>
      <c r="X240" s="83" t="s">
        <v>853</v>
      </c>
      <c r="Y240" s="79"/>
      <c r="Z240" s="79"/>
      <c r="AA240" s="85" t="s">
        <v>1019</v>
      </c>
      <c r="AB240" s="79"/>
      <c r="AC240" s="79" t="b">
        <v>0</v>
      </c>
      <c r="AD240" s="79">
        <v>0</v>
      </c>
      <c r="AE240" s="85" t="s">
        <v>1101</v>
      </c>
      <c r="AF240" s="79" t="b">
        <v>0</v>
      </c>
      <c r="AG240" s="79" t="s">
        <v>1105</v>
      </c>
      <c r="AH240" s="79"/>
      <c r="AI240" s="85" t="s">
        <v>1101</v>
      </c>
      <c r="AJ240" s="79" t="b">
        <v>0</v>
      </c>
      <c r="AK240" s="79">
        <v>2</v>
      </c>
      <c r="AL240" s="85" t="s">
        <v>1101</v>
      </c>
      <c r="AM240" s="79" t="s">
        <v>1129</v>
      </c>
      <c r="AN240" s="79" t="b">
        <v>0</v>
      </c>
      <c r="AO240" s="85" t="s">
        <v>1019</v>
      </c>
      <c r="AP240" s="79" t="s">
        <v>176</v>
      </c>
      <c r="AQ240" s="79">
        <v>0</v>
      </c>
      <c r="AR240" s="79">
        <v>0</v>
      </c>
      <c r="AS240" s="79"/>
      <c r="AT240" s="79"/>
      <c r="AU240" s="79"/>
      <c r="AV240" s="79"/>
      <c r="AW240" s="79"/>
      <c r="AX240" s="79"/>
      <c r="AY240" s="79"/>
      <c r="AZ240" s="79"/>
      <c r="BA240">
        <v>6</v>
      </c>
      <c r="BB240" s="78" t="str">
        <f>REPLACE(INDEX(GroupVertices[Group],MATCH(Edges[[#This Row],[Vertex 1]],GroupVertices[Vertex],0)),1,1,"")</f>
        <v>16</v>
      </c>
      <c r="BC240" s="78" t="str">
        <f>REPLACE(INDEX(GroupVertices[Group],MATCH(Edges[[#This Row],[Vertex 2]],GroupVertices[Vertex],0)),1,1,"")</f>
        <v>16</v>
      </c>
      <c r="BD240" s="48">
        <v>0</v>
      </c>
      <c r="BE240" s="49">
        <v>0</v>
      </c>
      <c r="BF240" s="48">
        <v>0</v>
      </c>
      <c r="BG240" s="49">
        <v>0</v>
      </c>
      <c r="BH240" s="48">
        <v>0</v>
      </c>
      <c r="BI240" s="49">
        <v>0</v>
      </c>
      <c r="BJ240" s="48">
        <v>13</v>
      </c>
      <c r="BK240" s="49">
        <v>100</v>
      </c>
      <c r="BL240" s="48">
        <v>13</v>
      </c>
    </row>
    <row r="241" spans="1:64" ht="15">
      <c r="A241" s="64" t="s">
        <v>286</v>
      </c>
      <c r="B241" s="64" t="s">
        <v>286</v>
      </c>
      <c r="C241" s="65" t="s">
        <v>3285</v>
      </c>
      <c r="D241" s="66">
        <v>8</v>
      </c>
      <c r="E241" s="67" t="s">
        <v>136</v>
      </c>
      <c r="F241" s="68">
        <v>18.571428571428573</v>
      </c>
      <c r="G241" s="65"/>
      <c r="H241" s="69"/>
      <c r="I241" s="70"/>
      <c r="J241" s="70"/>
      <c r="K241" s="34" t="s">
        <v>65</v>
      </c>
      <c r="L241" s="77">
        <v>241</v>
      </c>
      <c r="M241" s="77"/>
      <c r="N241" s="72"/>
      <c r="O241" s="79" t="s">
        <v>176</v>
      </c>
      <c r="P241" s="81">
        <v>43634.57361111111</v>
      </c>
      <c r="Q241" s="79" t="s">
        <v>430</v>
      </c>
      <c r="R241" s="79" t="s">
        <v>505</v>
      </c>
      <c r="S241" s="79" t="s">
        <v>547</v>
      </c>
      <c r="T241" s="79" t="s">
        <v>606</v>
      </c>
      <c r="U241" s="79"/>
      <c r="V241" s="83" t="s">
        <v>734</v>
      </c>
      <c r="W241" s="81">
        <v>43634.57361111111</v>
      </c>
      <c r="X241" s="83" t="s">
        <v>854</v>
      </c>
      <c r="Y241" s="79"/>
      <c r="Z241" s="79"/>
      <c r="AA241" s="85" t="s">
        <v>1020</v>
      </c>
      <c r="AB241" s="79"/>
      <c r="AC241" s="79" t="b">
        <v>0</v>
      </c>
      <c r="AD241" s="79">
        <v>0</v>
      </c>
      <c r="AE241" s="85" t="s">
        <v>1101</v>
      </c>
      <c r="AF241" s="79" t="b">
        <v>0</v>
      </c>
      <c r="AG241" s="79" t="s">
        <v>1105</v>
      </c>
      <c r="AH241" s="79"/>
      <c r="AI241" s="85" t="s">
        <v>1101</v>
      </c>
      <c r="AJ241" s="79" t="b">
        <v>0</v>
      </c>
      <c r="AK241" s="79">
        <v>0</v>
      </c>
      <c r="AL241" s="85" t="s">
        <v>1101</v>
      </c>
      <c r="AM241" s="79" t="s">
        <v>1129</v>
      </c>
      <c r="AN241" s="79" t="b">
        <v>0</v>
      </c>
      <c r="AO241" s="85" t="s">
        <v>1020</v>
      </c>
      <c r="AP241" s="79" t="s">
        <v>176</v>
      </c>
      <c r="AQ241" s="79">
        <v>0</v>
      </c>
      <c r="AR241" s="79">
        <v>0</v>
      </c>
      <c r="AS241" s="79"/>
      <c r="AT241" s="79"/>
      <c r="AU241" s="79"/>
      <c r="AV241" s="79"/>
      <c r="AW241" s="79"/>
      <c r="AX241" s="79"/>
      <c r="AY241" s="79"/>
      <c r="AZ241" s="79"/>
      <c r="BA241">
        <v>6</v>
      </c>
      <c r="BB241" s="78" t="str">
        <f>REPLACE(INDEX(GroupVertices[Group],MATCH(Edges[[#This Row],[Vertex 1]],GroupVertices[Vertex],0)),1,1,"")</f>
        <v>16</v>
      </c>
      <c r="BC241" s="78" t="str">
        <f>REPLACE(INDEX(GroupVertices[Group],MATCH(Edges[[#This Row],[Vertex 2]],GroupVertices[Vertex],0)),1,1,"")</f>
        <v>16</v>
      </c>
      <c r="BD241" s="48">
        <v>0</v>
      </c>
      <c r="BE241" s="49">
        <v>0</v>
      </c>
      <c r="BF241" s="48">
        <v>0</v>
      </c>
      <c r="BG241" s="49">
        <v>0</v>
      </c>
      <c r="BH241" s="48">
        <v>0</v>
      </c>
      <c r="BI241" s="49">
        <v>0</v>
      </c>
      <c r="BJ241" s="48">
        <v>23</v>
      </c>
      <c r="BK241" s="49">
        <v>100</v>
      </c>
      <c r="BL241" s="48">
        <v>23</v>
      </c>
    </row>
    <row r="242" spans="1:64" ht="15">
      <c r="A242" s="64" t="s">
        <v>286</v>
      </c>
      <c r="B242" s="64" t="s">
        <v>286</v>
      </c>
      <c r="C242" s="65" t="s">
        <v>3285</v>
      </c>
      <c r="D242" s="66">
        <v>8</v>
      </c>
      <c r="E242" s="67" t="s">
        <v>136</v>
      </c>
      <c r="F242" s="68">
        <v>18.571428571428573</v>
      </c>
      <c r="G242" s="65"/>
      <c r="H242" s="69"/>
      <c r="I242" s="70"/>
      <c r="J242" s="70"/>
      <c r="K242" s="34" t="s">
        <v>65</v>
      </c>
      <c r="L242" s="77">
        <v>242</v>
      </c>
      <c r="M242" s="77"/>
      <c r="N242" s="72"/>
      <c r="O242" s="79" t="s">
        <v>176</v>
      </c>
      <c r="P242" s="81">
        <v>43636.57744212963</v>
      </c>
      <c r="Q242" s="79" t="s">
        <v>431</v>
      </c>
      <c r="R242" s="83" t="s">
        <v>506</v>
      </c>
      <c r="S242" s="79" t="s">
        <v>545</v>
      </c>
      <c r="T242" s="79" t="s">
        <v>609</v>
      </c>
      <c r="U242" s="83" t="s">
        <v>661</v>
      </c>
      <c r="V242" s="83" t="s">
        <v>661</v>
      </c>
      <c r="W242" s="81">
        <v>43636.57744212963</v>
      </c>
      <c r="X242" s="83" t="s">
        <v>855</v>
      </c>
      <c r="Y242" s="79"/>
      <c r="Z242" s="79"/>
      <c r="AA242" s="85" t="s">
        <v>1021</v>
      </c>
      <c r="AB242" s="79"/>
      <c r="AC242" s="79" t="b">
        <v>0</v>
      </c>
      <c r="AD242" s="79">
        <v>1</v>
      </c>
      <c r="AE242" s="85" t="s">
        <v>1101</v>
      </c>
      <c r="AF242" s="79" t="b">
        <v>0</v>
      </c>
      <c r="AG242" s="79" t="s">
        <v>1105</v>
      </c>
      <c r="AH242" s="79"/>
      <c r="AI242" s="85" t="s">
        <v>1101</v>
      </c>
      <c r="AJ242" s="79" t="b">
        <v>0</v>
      </c>
      <c r="AK242" s="79">
        <v>1</v>
      </c>
      <c r="AL242" s="85" t="s">
        <v>1101</v>
      </c>
      <c r="AM242" s="79" t="s">
        <v>1129</v>
      </c>
      <c r="AN242" s="79" t="b">
        <v>0</v>
      </c>
      <c r="AO242" s="85" t="s">
        <v>1021</v>
      </c>
      <c r="AP242" s="79" t="s">
        <v>176</v>
      </c>
      <c r="AQ242" s="79">
        <v>0</v>
      </c>
      <c r="AR242" s="79">
        <v>0</v>
      </c>
      <c r="AS242" s="79"/>
      <c r="AT242" s="79"/>
      <c r="AU242" s="79"/>
      <c r="AV242" s="79"/>
      <c r="AW242" s="79"/>
      <c r="AX242" s="79"/>
      <c r="AY242" s="79"/>
      <c r="AZ242" s="79"/>
      <c r="BA242">
        <v>6</v>
      </c>
      <c r="BB242" s="78" t="str">
        <f>REPLACE(INDEX(GroupVertices[Group],MATCH(Edges[[#This Row],[Vertex 1]],GroupVertices[Vertex],0)),1,1,"")</f>
        <v>16</v>
      </c>
      <c r="BC242" s="78" t="str">
        <f>REPLACE(INDEX(GroupVertices[Group],MATCH(Edges[[#This Row],[Vertex 2]],GroupVertices[Vertex],0)),1,1,"")</f>
        <v>16</v>
      </c>
      <c r="BD242" s="48">
        <v>0</v>
      </c>
      <c r="BE242" s="49">
        <v>0</v>
      </c>
      <c r="BF242" s="48">
        <v>0</v>
      </c>
      <c r="BG242" s="49">
        <v>0</v>
      </c>
      <c r="BH242" s="48">
        <v>0</v>
      </c>
      <c r="BI242" s="49">
        <v>0</v>
      </c>
      <c r="BJ242" s="48">
        <v>30</v>
      </c>
      <c r="BK242" s="49">
        <v>100</v>
      </c>
      <c r="BL242" s="48">
        <v>30</v>
      </c>
    </row>
    <row r="243" spans="1:64" ht="15">
      <c r="A243" s="64" t="s">
        <v>286</v>
      </c>
      <c r="B243" s="64" t="s">
        <v>286</v>
      </c>
      <c r="C243" s="65" t="s">
        <v>3285</v>
      </c>
      <c r="D243" s="66">
        <v>8</v>
      </c>
      <c r="E243" s="67" t="s">
        <v>136</v>
      </c>
      <c r="F243" s="68">
        <v>18.571428571428573</v>
      </c>
      <c r="G243" s="65"/>
      <c r="H243" s="69"/>
      <c r="I243" s="70"/>
      <c r="J243" s="70"/>
      <c r="K243" s="34" t="s">
        <v>65</v>
      </c>
      <c r="L243" s="77">
        <v>243</v>
      </c>
      <c r="M243" s="77"/>
      <c r="N243" s="72"/>
      <c r="O243" s="79" t="s">
        <v>176</v>
      </c>
      <c r="P243" s="81">
        <v>43637.60975694445</v>
      </c>
      <c r="Q243" s="79" t="s">
        <v>432</v>
      </c>
      <c r="R243" s="83" t="s">
        <v>503</v>
      </c>
      <c r="S243" s="79" t="s">
        <v>545</v>
      </c>
      <c r="T243" s="79" t="s">
        <v>610</v>
      </c>
      <c r="U243" s="83" t="s">
        <v>662</v>
      </c>
      <c r="V243" s="83" t="s">
        <v>662</v>
      </c>
      <c r="W243" s="81">
        <v>43637.60975694445</v>
      </c>
      <c r="X243" s="83" t="s">
        <v>856</v>
      </c>
      <c r="Y243" s="79"/>
      <c r="Z243" s="79"/>
      <c r="AA243" s="85" t="s">
        <v>1022</v>
      </c>
      <c r="AB243" s="79"/>
      <c r="AC243" s="79" t="b">
        <v>0</v>
      </c>
      <c r="AD243" s="79">
        <v>1</v>
      </c>
      <c r="AE243" s="85" t="s">
        <v>1101</v>
      </c>
      <c r="AF243" s="79" t="b">
        <v>0</v>
      </c>
      <c r="AG243" s="79" t="s">
        <v>1105</v>
      </c>
      <c r="AH243" s="79"/>
      <c r="AI243" s="85" t="s">
        <v>1101</v>
      </c>
      <c r="AJ243" s="79" t="b">
        <v>0</v>
      </c>
      <c r="AK243" s="79">
        <v>2</v>
      </c>
      <c r="AL243" s="85" t="s">
        <v>1101</v>
      </c>
      <c r="AM243" s="79" t="s">
        <v>1129</v>
      </c>
      <c r="AN243" s="79" t="b">
        <v>0</v>
      </c>
      <c r="AO243" s="85" t="s">
        <v>1022</v>
      </c>
      <c r="AP243" s="79" t="s">
        <v>176</v>
      </c>
      <c r="AQ243" s="79">
        <v>0</v>
      </c>
      <c r="AR243" s="79">
        <v>0</v>
      </c>
      <c r="AS243" s="79"/>
      <c r="AT243" s="79"/>
      <c r="AU243" s="79"/>
      <c r="AV243" s="79"/>
      <c r="AW243" s="79"/>
      <c r="AX243" s="79"/>
      <c r="AY243" s="79"/>
      <c r="AZ243" s="79"/>
      <c r="BA243">
        <v>6</v>
      </c>
      <c r="BB243" s="78" t="str">
        <f>REPLACE(INDEX(GroupVertices[Group],MATCH(Edges[[#This Row],[Vertex 1]],GroupVertices[Vertex],0)),1,1,"")</f>
        <v>16</v>
      </c>
      <c r="BC243" s="78" t="str">
        <f>REPLACE(INDEX(GroupVertices[Group],MATCH(Edges[[#This Row],[Vertex 2]],GroupVertices[Vertex],0)),1,1,"")</f>
        <v>16</v>
      </c>
      <c r="BD243" s="48">
        <v>0</v>
      </c>
      <c r="BE243" s="49">
        <v>0</v>
      </c>
      <c r="BF243" s="48">
        <v>0</v>
      </c>
      <c r="BG243" s="49">
        <v>0</v>
      </c>
      <c r="BH243" s="48">
        <v>0</v>
      </c>
      <c r="BI243" s="49">
        <v>0</v>
      </c>
      <c r="BJ243" s="48">
        <v>13</v>
      </c>
      <c r="BK243" s="49">
        <v>100</v>
      </c>
      <c r="BL243" s="48">
        <v>13</v>
      </c>
    </row>
    <row r="244" spans="1:64" ht="15">
      <c r="A244" s="64" t="s">
        <v>287</v>
      </c>
      <c r="B244" s="64" t="s">
        <v>286</v>
      </c>
      <c r="C244" s="65" t="s">
        <v>3283</v>
      </c>
      <c r="D244" s="66">
        <v>7</v>
      </c>
      <c r="E244" s="67" t="s">
        <v>136</v>
      </c>
      <c r="F244" s="68">
        <v>21.857142857142858</v>
      </c>
      <c r="G244" s="65"/>
      <c r="H244" s="69"/>
      <c r="I244" s="70"/>
      <c r="J244" s="70"/>
      <c r="K244" s="34" t="s">
        <v>65</v>
      </c>
      <c r="L244" s="77">
        <v>244</v>
      </c>
      <c r="M244" s="77"/>
      <c r="N244" s="72"/>
      <c r="O244" s="79" t="s">
        <v>361</v>
      </c>
      <c r="P244" s="81">
        <v>43626.653599537036</v>
      </c>
      <c r="Q244" s="79" t="s">
        <v>433</v>
      </c>
      <c r="R244" s="79"/>
      <c r="S244" s="79"/>
      <c r="T244" s="79"/>
      <c r="U244" s="79"/>
      <c r="V244" s="83" t="s">
        <v>735</v>
      </c>
      <c r="W244" s="81">
        <v>43626.653599537036</v>
      </c>
      <c r="X244" s="83" t="s">
        <v>857</v>
      </c>
      <c r="Y244" s="79"/>
      <c r="Z244" s="79"/>
      <c r="AA244" s="85" t="s">
        <v>1023</v>
      </c>
      <c r="AB244" s="79"/>
      <c r="AC244" s="79" t="b">
        <v>0</v>
      </c>
      <c r="AD244" s="79">
        <v>0</v>
      </c>
      <c r="AE244" s="85" t="s">
        <v>1101</v>
      </c>
      <c r="AF244" s="79" t="b">
        <v>0</v>
      </c>
      <c r="AG244" s="79" t="s">
        <v>1105</v>
      </c>
      <c r="AH244" s="79"/>
      <c r="AI244" s="85" t="s">
        <v>1101</v>
      </c>
      <c r="AJ244" s="79" t="b">
        <v>0</v>
      </c>
      <c r="AK244" s="79">
        <v>1</v>
      </c>
      <c r="AL244" s="85" t="s">
        <v>1017</v>
      </c>
      <c r="AM244" s="79" t="s">
        <v>1117</v>
      </c>
      <c r="AN244" s="79" t="b">
        <v>0</v>
      </c>
      <c r="AO244" s="85" t="s">
        <v>1017</v>
      </c>
      <c r="AP244" s="79" t="s">
        <v>176</v>
      </c>
      <c r="AQ244" s="79">
        <v>0</v>
      </c>
      <c r="AR244" s="79">
        <v>0</v>
      </c>
      <c r="AS244" s="79"/>
      <c r="AT244" s="79"/>
      <c r="AU244" s="79"/>
      <c r="AV244" s="79"/>
      <c r="AW244" s="79"/>
      <c r="AX244" s="79"/>
      <c r="AY244" s="79"/>
      <c r="AZ244" s="79"/>
      <c r="BA244">
        <v>5</v>
      </c>
      <c r="BB244" s="78" t="str">
        <f>REPLACE(INDEX(GroupVertices[Group],MATCH(Edges[[#This Row],[Vertex 1]],GroupVertices[Vertex],0)),1,1,"")</f>
        <v>16</v>
      </c>
      <c r="BC244" s="78" t="str">
        <f>REPLACE(INDEX(GroupVertices[Group],MATCH(Edges[[#This Row],[Vertex 2]],GroupVertices[Vertex],0)),1,1,"")</f>
        <v>16</v>
      </c>
      <c r="BD244" s="48">
        <v>1</v>
      </c>
      <c r="BE244" s="49">
        <v>4.3478260869565215</v>
      </c>
      <c r="BF244" s="48">
        <v>0</v>
      </c>
      <c r="BG244" s="49">
        <v>0</v>
      </c>
      <c r="BH244" s="48">
        <v>0</v>
      </c>
      <c r="BI244" s="49">
        <v>0</v>
      </c>
      <c r="BJ244" s="48">
        <v>22</v>
      </c>
      <c r="BK244" s="49">
        <v>95.65217391304348</v>
      </c>
      <c r="BL244" s="48">
        <v>23</v>
      </c>
    </row>
    <row r="245" spans="1:64" ht="15">
      <c r="A245" s="64" t="s">
        <v>287</v>
      </c>
      <c r="B245" s="64" t="s">
        <v>286</v>
      </c>
      <c r="C245" s="65" t="s">
        <v>3283</v>
      </c>
      <c r="D245" s="66">
        <v>7</v>
      </c>
      <c r="E245" s="67" t="s">
        <v>136</v>
      </c>
      <c r="F245" s="68">
        <v>21.857142857142858</v>
      </c>
      <c r="G245" s="65"/>
      <c r="H245" s="69"/>
      <c r="I245" s="70"/>
      <c r="J245" s="70"/>
      <c r="K245" s="34" t="s">
        <v>65</v>
      </c>
      <c r="L245" s="77">
        <v>245</v>
      </c>
      <c r="M245" s="77"/>
      <c r="N245" s="72"/>
      <c r="O245" s="79" t="s">
        <v>361</v>
      </c>
      <c r="P245" s="81">
        <v>43630.13481481482</v>
      </c>
      <c r="Q245" s="79" t="s">
        <v>424</v>
      </c>
      <c r="R245" s="83" t="s">
        <v>503</v>
      </c>
      <c r="S245" s="79" t="s">
        <v>545</v>
      </c>
      <c r="T245" s="79" t="s">
        <v>603</v>
      </c>
      <c r="U245" s="79"/>
      <c r="V245" s="83" t="s">
        <v>735</v>
      </c>
      <c r="W245" s="81">
        <v>43630.13481481482</v>
      </c>
      <c r="X245" s="83" t="s">
        <v>858</v>
      </c>
      <c r="Y245" s="79"/>
      <c r="Z245" s="79"/>
      <c r="AA245" s="85" t="s">
        <v>1024</v>
      </c>
      <c r="AB245" s="79"/>
      <c r="AC245" s="79" t="b">
        <v>0</v>
      </c>
      <c r="AD245" s="79">
        <v>0</v>
      </c>
      <c r="AE245" s="85" t="s">
        <v>1101</v>
      </c>
      <c r="AF245" s="79" t="b">
        <v>0</v>
      </c>
      <c r="AG245" s="79" t="s">
        <v>1105</v>
      </c>
      <c r="AH245" s="79"/>
      <c r="AI245" s="85" t="s">
        <v>1101</v>
      </c>
      <c r="AJ245" s="79" t="b">
        <v>0</v>
      </c>
      <c r="AK245" s="79">
        <v>2</v>
      </c>
      <c r="AL245" s="85" t="s">
        <v>1018</v>
      </c>
      <c r="AM245" s="79" t="s">
        <v>1115</v>
      </c>
      <c r="AN245" s="79" t="b">
        <v>0</v>
      </c>
      <c r="AO245" s="85" t="s">
        <v>1018</v>
      </c>
      <c r="AP245" s="79" t="s">
        <v>176</v>
      </c>
      <c r="AQ245" s="79">
        <v>0</v>
      </c>
      <c r="AR245" s="79">
        <v>0</v>
      </c>
      <c r="AS245" s="79"/>
      <c r="AT245" s="79"/>
      <c r="AU245" s="79"/>
      <c r="AV245" s="79"/>
      <c r="AW245" s="79"/>
      <c r="AX245" s="79"/>
      <c r="AY245" s="79"/>
      <c r="AZ245" s="79"/>
      <c r="BA245">
        <v>5</v>
      </c>
      <c r="BB245" s="78" t="str">
        <f>REPLACE(INDEX(GroupVertices[Group],MATCH(Edges[[#This Row],[Vertex 1]],GroupVertices[Vertex],0)),1,1,"")</f>
        <v>16</v>
      </c>
      <c r="BC245" s="78" t="str">
        <f>REPLACE(INDEX(GroupVertices[Group],MATCH(Edges[[#This Row],[Vertex 2]],GroupVertices[Vertex],0)),1,1,"")</f>
        <v>16</v>
      </c>
      <c r="BD245" s="48">
        <v>0</v>
      </c>
      <c r="BE245" s="49">
        <v>0</v>
      </c>
      <c r="BF245" s="48">
        <v>0</v>
      </c>
      <c r="BG245" s="49">
        <v>0</v>
      </c>
      <c r="BH245" s="48">
        <v>0</v>
      </c>
      <c r="BI245" s="49">
        <v>0</v>
      </c>
      <c r="BJ245" s="48">
        <v>12</v>
      </c>
      <c r="BK245" s="49">
        <v>100</v>
      </c>
      <c r="BL245" s="48">
        <v>12</v>
      </c>
    </row>
    <row r="246" spans="1:64" ht="15">
      <c r="A246" s="64" t="s">
        <v>287</v>
      </c>
      <c r="B246" s="64" t="s">
        <v>286</v>
      </c>
      <c r="C246" s="65" t="s">
        <v>3283</v>
      </c>
      <c r="D246" s="66">
        <v>7</v>
      </c>
      <c r="E246" s="67" t="s">
        <v>136</v>
      </c>
      <c r="F246" s="68">
        <v>21.857142857142858</v>
      </c>
      <c r="G246" s="65"/>
      <c r="H246" s="69"/>
      <c r="I246" s="70"/>
      <c r="J246" s="70"/>
      <c r="K246" s="34" t="s">
        <v>65</v>
      </c>
      <c r="L246" s="77">
        <v>246</v>
      </c>
      <c r="M246" s="77"/>
      <c r="N246" s="72"/>
      <c r="O246" s="79" t="s">
        <v>361</v>
      </c>
      <c r="P246" s="81">
        <v>43630.76369212963</v>
      </c>
      <c r="Q246" s="79" t="s">
        <v>425</v>
      </c>
      <c r="R246" s="83" t="s">
        <v>503</v>
      </c>
      <c r="S246" s="79" t="s">
        <v>545</v>
      </c>
      <c r="T246" s="79" t="s">
        <v>604</v>
      </c>
      <c r="U246" s="79"/>
      <c r="V246" s="83" t="s">
        <v>735</v>
      </c>
      <c r="W246" s="81">
        <v>43630.76369212963</v>
      </c>
      <c r="X246" s="83" t="s">
        <v>859</v>
      </c>
      <c r="Y246" s="79"/>
      <c r="Z246" s="79"/>
      <c r="AA246" s="85" t="s">
        <v>1025</v>
      </c>
      <c r="AB246" s="79"/>
      <c r="AC246" s="79" t="b">
        <v>0</v>
      </c>
      <c r="AD246" s="79">
        <v>0</v>
      </c>
      <c r="AE246" s="85" t="s">
        <v>1101</v>
      </c>
      <c r="AF246" s="79" t="b">
        <v>0</v>
      </c>
      <c r="AG246" s="79" t="s">
        <v>1105</v>
      </c>
      <c r="AH246" s="79"/>
      <c r="AI246" s="85" t="s">
        <v>1101</v>
      </c>
      <c r="AJ246" s="79" t="b">
        <v>0</v>
      </c>
      <c r="AK246" s="79">
        <v>2</v>
      </c>
      <c r="AL246" s="85" t="s">
        <v>1019</v>
      </c>
      <c r="AM246" s="79" t="s">
        <v>1115</v>
      </c>
      <c r="AN246" s="79" t="b">
        <v>0</v>
      </c>
      <c r="AO246" s="85" t="s">
        <v>1019</v>
      </c>
      <c r="AP246" s="79" t="s">
        <v>176</v>
      </c>
      <c r="AQ246" s="79">
        <v>0</v>
      </c>
      <c r="AR246" s="79">
        <v>0</v>
      </c>
      <c r="AS246" s="79"/>
      <c r="AT246" s="79"/>
      <c r="AU246" s="79"/>
      <c r="AV246" s="79"/>
      <c r="AW246" s="79"/>
      <c r="AX246" s="79"/>
      <c r="AY246" s="79"/>
      <c r="AZ246" s="79"/>
      <c r="BA246">
        <v>5</v>
      </c>
      <c r="BB246" s="78" t="str">
        <f>REPLACE(INDEX(GroupVertices[Group],MATCH(Edges[[#This Row],[Vertex 1]],GroupVertices[Vertex],0)),1,1,"")</f>
        <v>16</v>
      </c>
      <c r="BC246" s="78" t="str">
        <f>REPLACE(INDEX(GroupVertices[Group],MATCH(Edges[[#This Row],[Vertex 2]],GroupVertices[Vertex],0)),1,1,"")</f>
        <v>16</v>
      </c>
      <c r="BD246" s="48">
        <v>0</v>
      </c>
      <c r="BE246" s="49">
        <v>0</v>
      </c>
      <c r="BF246" s="48">
        <v>0</v>
      </c>
      <c r="BG246" s="49">
        <v>0</v>
      </c>
      <c r="BH246" s="48">
        <v>0</v>
      </c>
      <c r="BI246" s="49">
        <v>0</v>
      </c>
      <c r="BJ246" s="48">
        <v>12</v>
      </c>
      <c r="BK246" s="49">
        <v>100</v>
      </c>
      <c r="BL246" s="48">
        <v>12</v>
      </c>
    </row>
    <row r="247" spans="1:64" ht="15">
      <c r="A247" s="64" t="s">
        <v>287</v>
      </c>
      <c r="B247" s="64" t="s">
        <v>286</v>
      </c>
      <c r="C247" s="65" t="s">
        <v>3283</v>
      </c>
      <c r="D247" s="66">
        <v>7</v>
      </c>
      <c r="E247" s="67" t="s">
        <v>136</v>
      </c>
      <c r="F247" s="68">
        <v>21.857142857142858</v>
      </c>
      <c r="G247" s="65"/>
      <c r="H247" s="69"/>
      <c r="I247" s="70"/>
      <c r="J247" s="70"/>
      <c r="K247" s="34" t="s">
        <v>65</v>
      </c>
      <c r="L247" s="77">
        <v>247</v>
      </c>
      <c r="M247" s="77"/>
      <c r="N247" s="72"/>
      <c r="O247" s="79" t="s">
        <v>361</v>
      </c>
      <c r="P247" s="81">
        <v>43636.57949074074</v>
      </c>
      <c r="Q247" s="79" t="s">
        <v>434</v>
      </c>
      <c r="R247" s="79"/>
      <c r="S247" s="79"/>
      <c r="T247" s="79"/>
      <c r="U247" s="79"/>
      <c r="V247" s="83" t="s">
        <v>735</v>
      </c>
      <c r="W247" s="81">
        <v>43636.57949074074</v>
      </c>
      <c r="X247" s="83" t="s">
        <v>860</v>
      </c>
      <c r="Y247" s="79"/>
      <c r="Z247" s="79"/>
      <c r="AA247" s="85" t="s">
        <v>1026</v>
      </c>
      <c r="AB247" s="79"/>
      <c r="AC247" s="79" t="b">
        <v>0</v>
      </c>
      <c r="AD247" s="79">
        <v>0</v>
      </c>
      <c r="AE247" s="85" t="s">
        <v>1101</v>
      </c>
      <c r="AF247" s="79" t="b">
        <v>0</v>
      </c>
      <c r="AG247" s="79" t="s">
        <v>1105</v>
      </c>
      <c r="AH247" s="79"/>
      <c r="AI247" s="85" t="s">
        <v>1101</v>
      </c>
      <c r="AJ247" s="79" t="b">
        <v>0</v>
      </c>
      <c r="AK247" s="79">
        <v>1</v>
      </c>
      <c r="AL247" s="85" t="s">
        <v>1021</v>
      </c>
      <c r="AM247" s="79" t="s">
        <v>1115</v>
      </c>
      <c r="AN247" s="79" t="b">
        <v>0</v>
      </c>
      <c r="AO247" s="85" t="s">
        <v>1021</v>
      </c>
      <c r="AP247" s="79" t="s">
        <v>176</v>
      </c>
      <c r="AQ247" s="79">
        <v>0</v>
      </c>
      <c r="AR247" s="79">
        <v>0</v>
      </c>
      <c r="AS247" s="79"/>
      <c r="AT247" s="79"/>
      <c r="AU247" s="79"/>
      <c r="AV247" s="79"/>
      <c r="AW247" s="79"/>
      <c r="AX247" s="79"/>
      <c r="AY247" s="79"/>
      <c r="AZ247" s="79"/>
      <c r="BA247">
        <v>5</v>
      </c>
      <c r="BB247" s="78" t="str">
        <f>REPLACE(INDEX(GroupVertices[Group],MATCH(Edges[[#This Row],[Vertex 1]],GroupVertices[Vertex],0)),1,1,"")</f>
        <v>16</v>
      </c>
      <c r="BC247" s="78" t="str">
        <f>REPLACE(INDEX(GroupVertices[Group],MATCH(Edges[[#This Row],[Vertex 2]],GroupVertices[Vertex],0)),1,1,"")</f>
        <v>16</v>
      </c>
      <c r="BD247" s="48">
        <v>0</v>
      </c>
      <c r="BE247" s="49">
        <v>0</v>
      </c>
      <c r="BF247" s="48">
        <v>0</v>
      </c>
      <c r="BG247" s="49">
        <v>0</v>
      </c>
      <c r="BH247" s="48">
        <v>0</v>
      </c>
      <c r="BI247" s="49">
        <v>0</v>
      </c>
      <c r="BJ247" s="48">
        <v>21</v>
      </c>
      <c r="BK247" s="49">
        <v>100</v>
      </c>
      <c r="BL247" s="48">
        <v>21</v>
      </c>
    </row>
    <row r="248" spans="1:64" ht="15">
      <c r="A248" s="64" t="s">
        <v>287</v>
      </c>
      <c r="B248" s="64" t="s">
        <v>286</v>
      </c>
      <c r="C248" s="65" t="s">
        <v>3283</v>
      </c>
      <c r="D248" s="66">
        <v>7</v>
      </c>
      <c r="E248" s="67" t="s">
        <v>136</v>
      </c>
      <c r="F248" s="68">
        <v>21.857142857142858</v>
      </c>
      <c r="G248" s="65"/>
      <c r="H248" s="69"/>
      <c r="I248" s="70"/>
      <c r="J248" s="70"/>
      <c r="K248" s="34" t="s">
        <v>65</v>
      </c>
      <c r="L248" s="77">
        <v>248</v>
      </c>
      <c r="M248" s="77"/>
      <c r="N248" s="72"/>
      <c r="O248" s="79" t="s">
        <v>361</v>
      </c>
      <c r="P248" s="81">
        <v>43637.614803240744</v>
      </c>
      <c r="Q248" s="79" t="s">
        <v>426</v>
      </c>
      <c r="R248" s="83" t="s">
        <v>503</v>
      </c>
      <c r="S248" s="79" t="s">
        <v>545</v>
      </c>
      <c r="T248" s="79" t="s">
        <v>605</v>
      </c>
      <c r="U248" s="79"/>
      <c r="V248" s="83" t="s">
        <v>735</v>
      </c>
      <c r="W248" s="81">
        <v>43637.614803240744</v>
      </c>
      <c r="X248" s="83" t="s">
        <v>861</v>
      </c>
      <c r="Y248" s="79"/>
      <c r="Z248" s="79"/>
      <c r="AA248" s="85" t="s">
        <v>1027</v>
      </c>
      <c r="AB248" s="79"/>
      <c r="AC248" s="79" t="b">
        <v>0</v>
      </c>
      <c r="AD248" s="79">
        <v>0</v>
      </c>
      <c r="AE248" s="85" t="s">
        <v>1101</v>
      </c>
      <c r="AF248" s="79" t="b">
        <v>0</v>
      </c>
      <c r="AG248" s="79" t="s">
        <v>1105</v>
      </c>
      <c r="AH248" s="79"/>
      <c r="AI248" s="85" t="s">
        <v>1101</v>
      </c>
      <c r="AJ248" s="79" t="b">
        <v>0</v>
      </c>
      <c r="AK248" s="79">
        <v>2</v>
      </c>
      <c r="AL248" s="85" t="s">
        <v>1022</v>
      </c>
      <c r="AM248" s="79" t="s">
        <v>1117</v>
      </c>
      <c r="AN248" s="79" t="b">
        <v>0</v>
      </c>
      <c r="AO248" s="85" t="s">
        <v>1022</v>
      </c>
      <c r="AP248" s="79" t="s">
        <v>176</v>
      </c>
      <c r="AQ248" s="79">
        <v>0</v>
      </c>
      <c r="AR248" s="79">
        <v>0</v>
      </c>
      <c r="AS248" s="79"/>
      <c r="AT248" s="79"/>
      <c r="AU248" s="79"/>
      <c r="AV248" s="79"/>
      <c r="AW248" s="79"/>
      <c r="AX248" s="79"/>
      <c r="AY248" s="79"/>
      <c r="AZ248" s="79"/>
      <c r="BA248">
        <v>5</v>
      </c>
      <c r="BB248" s="78" t="str">
        <f>REPLACE(INDEX(GroupVertices[Group],MATCH(Edges[[#This Row],[Vertex 1]],GroupVertices[Vertex],0)),1,1,"")</f>
        <v>16</v>
      </c>
      <c r="BC248" s="78" t="str">
        <f>REPLACE(INDEX(GroupVertices[Group],MATCH(Edges[[#This Row],[Vertex 2]],GroupVertices[Vertex],0)),1,1,"")</f>
        <v>16</v>
      </c>
      <c r="BD248" s="48">
        <v>0</v>
      </c>
      <c r="BE248" s="49">
        <v>0</v>
      </c>
      <c r="BF248" s="48">
        <v>0</v>
      </c>
      <c r="BG248" s="49">
        <v>0</v>
      </c>
      <c r="BH248" s="48">
        <v>0</v>
      </c>
      <c r="BI248" s="49">
        <v>0</v>
      </c>
      <c r="BJ248" s="48">
        <v>11</v>
      </c>
      <c r="BK248" s="49">
        <v>100</v>
      </c>
      <c r="BL248" s="48">
        <v>11</v>
      </c>
    </row>
    <row r="249" spans="1:64" ht="15">
      <c r="A249" s="64" t="s">
        <v>287</v>
      </c>
      <c r="B249" s="64" t="s">
        <v>287</v>
      </c>
      <c r="C249" s="65" t="s">
        <v>3279</v>
      </c>
      <c r="D249" s="66">
        <v>3</v>
      </c>
      <c r="E249" s="67" t="s">
        <v>132</v>
      </c>
      <c r="F249" s="68">
        <v>35</v>
      </c>
      <c r="G249" s="65"/>
      <c r="H249" s="69"/>
      <c r="I249" s="70"/>
      <c r="J249" s="70"/>
      <c r="K249" s="34" t="s">
        <v>65</v>
      </c>
      <c r="L249" s="77">
        <v>249</v>
      </c>
      <c r="M249" s="77"/>
      <c r="N249" s="72"/>
      <c r="O249" s="79" t="s">
        <v>176</v>
      </c>
      <c r="P249" s="81">
        <v>43626.59730324074</v>
      </c>
      <c r="Q249" s="79" t="s">
        <v>435</v>
      </c>
      <c r="R249" s="83" t="s">
        <v>507</v>
      </c>
      <c r="S249" s="79" t="s">
        <v>548</v>
      </c>
      <c r="T249" s="79" t="s">
        <v>611</v>
      </c>
      <c r="U249" s="79"/>
      <c r="V249" s="83" t="s">
        <v>735</v>
      </c>
      <c r="W249" s="81">
        <v>43626.59730324074</v>
      </c>
      <c r="X249" s="83" t="s">
        <v>862</v>
      </c>
      <c r="Y249" s="79"/>
      <c r="Z249" s="79"/>
      <c r="AA249" s="85" t="s">
        <v>1028</v>
      </c>
      <c r="AB249" s="79"/>
      <c r="AC249" s="79" t="b">
        <v>0</v>
      </c>
      <c r="AD249" s="79">
        <v>0</v>
      </c>
      <c r="AE249" s="85" t="s">
        <v>1101</v>
      </c>
      <c r="AF249" s="79" t="b">
        <v>0</v>
      </c>
      <c r="AG249" s="79" t="s">
        <v>1105</v>
      </c>
      <c r="AH249" s="79"/>
      <c r="AI249" s="85" t="s">
        <v>1101</v>
      </c>
      <c r="AJ249" s="79" t="b">
        <v>0</v>
      </c>
      <c r="AK249" s="79">
        <v>0</v>
      </c>
      <c r="AL249" s="85" t="s">
        <v>1101</v>
      </c>
      <c r="AM249" s="79" t="s">
        <v>1120</v>
      </c>
      <c r="AN249" s="79" t="b">
        <v>0</v>
      </c>
      <c r="AO249" s="85" t="s">
        <v>1028</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16</v>
      </c>
      <c r="BC249" s="78" t="str">
        <f>REPLACE(INDEX(GroupVertices[Group],MATCH(Edges[[#This Row],[Vertex 2]],GroupVertices[Vertex],0)),1,1,"")</f>
        <v>16</v>
      </c>
      <c r="BD249" s="48">
        <v>4</v>
      </c>
      <c r="BE249" s="49">
        <v>21.05263157894737</v>
      </c>
      <c r="BF249" s="48">
        <v>0</v>
      </c>
      <c r="BG249" s="49">
        <v>0</v>
      </c>
      <c r="BH249" s="48">
        <v>0</v>
      </c>
      <c r="BI249" s="49">
        <v>0</v>
      </c>
      <c r="BJ249" s="48">
        <v>15</v>
      </c>
      <c r="BK249" s="49">
        <v>78.94736842105263</v>
      </c>
      <c r="BL249" s="48">
        <v>19</v>
      </c>
    </row>
    <row r="250" spans="1:64" ht="15">
      <c r="A250" s="64" t="s">
        <v>288</v>
      </c>
      <c r="B250" s="64" t="s">
        <v>288</v>
      </c>
      <c r="C250" s="65" t="s">
        <v>3279</v>
      </c>
      <c r="D250" s="66">
        <v>3</v>
      </c>
      <c r="E250" s="67" t="s">
        <v>132</v>
      </c>
      <c r="F250" s="68">
        <v>35</v>
      </c>
      <c r="G250" s="65"/>
      <c r="H250" s="69"/>
      <c r="I250" s="70"/>
      <c r="J250" s="70"/>
      <c r="K250" s="34" t="s">
        <v>65</v>
      </c>
      <c r="L250" s="77">
        <v>250</v>
      </c>
      <c r="M250" s="77"/>
      <c r="N250" s="72"/>
      <c r="O250" s="79" t="s">
        <v>176</v>
      </c>
      <c r="P250" s="81">
        <v>43637.65143518519</v>
      </c>
      <c r="Q250" s="79" t="s">
        <v>436</v>
      </c>
      <c r="R250" s="83" t="s">
        <v>508</v>
      </c>
      <c r="S250" s="79" t="s">
        <v>549</v>
      </c>
      <c r="T250" s="79" t="s">
        <v>612</v>
      </c>
      <c r="U250" s="79"/>
      <c r="V250" s="83" t="s">
        <v>736</v>
      </c>
      <c r="W250" s="81">
        <v>43637.65143518519</v>
      </c>
      <c r="X250" s="83" t="s">
        <v>863</v>
      </c>
      <c r="Y250" s="79"/>
      <c r="Z250" s="79"/>
      <c r="AA250" s="85" t="s">
        <v>1029</v>
      </c>
      <c r="AB250" s="79"/>
      <c r="AC250" s="79" t="b">
        <v>0</v>
      </c>
      <c r="AD250" s="79">
        <v>0</v>
      </c>
      <c r="AE250" s="85" t="s">
        <v>1101</v>
      </c>
      <c r="AF250" s="79" t="b">
        <v>0</v>
      </c>
      <c r="AG250" s="79" t="s">
        <v>1105</v>
      </c>
      <c r="AH250" s="79"/>
      <c r="AI250" s="85" t="s">
        <v>1101</v>
      </c>
      <c r="AJ250" s="79" t="b">
        <v>0</v>
      </c>
      <c r="AK250" s="79">
        <v>0</v>
      </c>
      <c r="AL250" s="85" t="s">
        <v>1101</v>
      </c>
      <c r="AM250" s="79" t="s">
        <v>1114</v>
      </c>
      <c r="AN250" s="79" t="b">
        <v>0</v>
      </c>
      <c r="AO250" s="85" t="s">
        <v>1029</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3</v>
      </c>
      <c r="BC250" s="78" t="str">
        <f>REPLACE(INDEX(GroupVertices[Group],MATCH(Edges[[#This Row],[Vertex 2]],GroupVertices[Vertex],0)),1,1,"")</f>
        <v>3</v>
      </c>
      <c r="BD250" s="48">
        <v>0</v>
      </c>
      <c r="BE250" s="49">
        <v>0</v>
      </c>
      <c r="BF250" s="48">
        <v>0</v>
      </c>
      <c r="BG250" s="49">
        <v>0</v>
      </c>
      <c r="BH250" s="48">
        <v>0</v>
      </c>
      <c r="BI250" s="49">
        <v>0</v>
      </c>
      <c r="BJ250" s="48">
        <v>9</v>
      </c>
      <c r="BK250" s="49">
        <v>100</v>
      </c>
      <c r="BL250" s="48">
        <v>9</v>
      </c>
    </row>
    <row r="251" spans="1:64" ht="15">
      <c r="A251" s="64" t="s">
        <v>289</v>
      </c>
      <c r="B251" s="64" t="s">
        <v>289</v>
      </c>
      <c r="C251" s="65" t="s">
        <v>3280</v>
      </c>
      <c r="D251" s="66">
        <v>4</v>
      </c>
      <c r="E251" s="67" t="s">
        <v>136</v>
      </c>
      <c r="F251" s="68">
        <v>31.714285714285715</v>
      </c>
      <c r="G251" s="65"/>
      <c r="H251" s="69"/>
      <c r="I251" s="70"/>
      <c r="J251" s="70"/>
      <c r="K251" s="34" t="s">
        <v>65</v>
      </c>
      <c r="L251" s="77">
        <v>251</v>
      </c>
      <c r="M251" s="77"/>
      <c r="N251" s="72"/>
      <c r="O251" s="79" t="s">
        <v>176</v>
      </c>
      <c r="P251" s="81">
        <v>43619.767546296294</v>
      </c>
      <c r="Q251" s="79" t="s">
        <v>437</v>
      </c>
      <c r="R251" s="79"/>
      <c r="S251" s="79"/>
      <c r="T251" s="79" t="s">
        <v>613</v>
      </c>
      <c r="U251" s="83" t="s">
        <v>663</v>
      </c>
      <c r="V251" s="83" t="s">
        <v>663</v>
      </c>
      <c r="W251" s="81">
        <v>43619.767546296294</v>
      </c>
      <c r="X251" s="83" t="s">
        <v>864</v>
      </c>
      <c r="Y251" s="79"/>
      <c r="Z251" s="79"/>
      <c r="AA251" s="85" t="s">
        <v>1030</v>
      </c>
      <c r="AB251" s="79"/>
      <c r="AC251" s="79" t="b">
        <v>0</v>
      </c>
      <c r="AD251" s="79">
        <v>4</v>
      </c>
      <c r="AE251" s="85" t="s">
        <v>1101</v>
      </c>
      <c r="AF251" s="79" t="b">
        <v>0</v>
      </c>
      <c r="AG251" s="79" t="s">
        <v>1105</v>
      </c>
      <c r="AH251" s="79"/>
      <c r="AI251" s="85" t="s">
        <v>1101</v>
      </c>
      <c r="AJ251" s="79" t="b">
        <v>0</v>
      </c>
      <c r="AK251" s="79">
        <v>3</v>
      </c>
      <c r="AL251" s="85" t="s">
        <v>1101</v>
      </c>
      <c r="AM251" s="79" t="s">
        <v>1114</v>
      </c>
      <c r="AN251" s="79" t="b">
        <v>0</v>
      </c>
      <c r="AO251" s="85" t="s">
        <v>1030</v>
      </c>
      <c r="AP251" s="79" t="s">
        <v>1131</v>
      </c>
      <c r="AQ251" s="79">
        <v>0</v>
      </c>
      <c r="AR251" s="79">
        <v>0</v>
      </c>
      <c r="AS251" s="79"/>
      <c r="AT251" s="79"/>
      <c r="AU251" s="79"/>
      <c r="AV251" s="79"/>
      <c r="AW251" s="79"/>
      <c r="AX251" s="79"/>
      <c r="AY251" s="79"/>
      <c r="AZ251" s="79"/>
      <c r="BA251">
        <v>2</v>
      </c>
      <c r="BB251" s="78" t="str">
        <f>REPLACE(INDEX(GroupVertices[Group],MATCH(Edges[[#This Row],[Vertex 1]],GroupVertices[Vertex],0)),1,1,"")</f>
        <v>15</v>
      </c>
      <c r="BC251" s="78" t="str">
        <f>REPLACE(INDEX(GroupVertices[Group],MATCH(Edges[[#This Row],[Vertex 2]],GroupVertices[Vertex],0)),1,1,"")</f>
        <v>15</v>
      </c>
      <c r="BD251" s="48">
        <v>1</v>
      </c>
      <c r="BE251" s="49">
        <v>2.5641025641025643</v>
      </c>
      <c r="BF251" s="48">
        <v>0</v>
      </c>
      <c r="BG251" s="49">
        <v>0</v>
      </c>
      <c r="BH251" s="48">
        <v>0</v>
      </c>
      <c r="BI251" s="49">
        <v>0</v>
      </c>
      <c r="BJ251" s="48">
        <v>38</v>
      </c>
      <c r="BK251" s="49">
        <v>97.43589743589743</v>
      </c>
      <c r="BL251" s="48">
        <v>39</v>
      </c>
    </row>
    <row r="252" spans="1:64" ht="15">
      <c r="A252" s="64" t="s">
        <v>289</v>
      </c>
      <c r="B252" s="64" t="s">
        <v>289</v>
      </c>
      <c r="C252" s="65" t="s">
        <v>3280</v>
      </c>
      <c r="D252" s="66">
        <v>4</v>
      </c>
      <c r="E252" s="67" t="s">
        <v>136</v>
      </c>
      <c r="F252" s="68">
        <v>31.714285714285715</v>
      </c>
      <c r="G252" s="65"/>
      <c r="H252" s="69"/>
      <c r="I252" s="70"/>
      <c r="J252" s="70"/>
      <c r="K252" s="34" t="s">
        <v>65</v>
      </c>
      <c r="L252" s="77">
        <v>252</v>
      </c>
      <c r="M252" s="77"/>
      <c r="N252" s="72"/>
      <c r="O252" s="79" t="s">
        <v>176</v>
      </c>
      <c r="P252" s="81">
        <v>43637.59967592593</v>
      </c>
      <c r="Q252" s="79" t="s">
        <v>438</v>
      </c>
      <c r="R252" s="83" t="s">
        <v>509</v>
      </c>
      <c r="S252" s="79" t="s">
        <v>550</v>
      </c>
      <c r="T252" s="79" t="s">
        <v>614</v>
      </c>
      <c r="U252" s="83" t="s">
        <v>664</v>
      </c>
      <c r="V252" s="83" t="s">
        <v>664</v>
      </c>
      <c r="W252" s="81">
        <v>43637.59967592593</v>
      </c>
      <c r="X252" s="83" t="s">
        <v>865</v>
      </c>
      <c r="Y252" s="79"/>
      <c r="Z252" s="79"/>
      <c r="AA252" s="85" t="s">
        <v>1031</v>
      </c>
      <c r="AB252" s="79"/>
      <c r="AC252" s="79" t="b">
        <v>0</v>
      </c>
      <c r="AD252" s="79">
        <v>1</v>
      </c>
      <c r="AE252" s="85" t="s">
        <v>1101</v>
      </c>
      <c r="AF252" s="79" t="b">
        <v>0</v>
      </c>
      <c r="AG252" s="79" t="s">
        <v>1105</v>
      </c>
      <c r="AH252" s="79"/>
      <c r="AI252" s="85" t="s">
        <v>1101</v>
      </c>
      <c r="AJ252" s="79" t="b">
        <v>0</v>
      </c>
      <c r="AK252" s="79">
        <v>1</v>
      </c>
      <c r="AL252" s="85" t="s">
        <v>1101</v>
      </c>
      <c r="AM252" s="79" t="s">
        <v>1114</v>
      </c>
      <c r="AN252" s="79" t="b">
        <v>0</v>
      </c>
      <c r="AO252" s="85" t="s">
        <v>1031</v>
      </c>
      <c r="AP252" s="79" t="s">
        <v>176</v>
      </c>
      <c r="AQ252" s="79">
        <v>0</v>
      </c>
      <c r="AR252" s="79">
        <v>0</v>
      </c>
      <c r="AS252" s="79"/>
      <c r="AT252" s="79"/>
      <c r="AU252" s="79"/>
      <c r="AV252" s="79"/>
      <c r="AW252" s="79"/>
      <c r="AX252" s="79"/>
      <c r="AY252" s="79"/>
      <c r="AZ252" s="79"/>
      <c r="BA252">
        <v>2</v>
      </c>
      <c r="BB252" s="78" t="str">
        <f>REPLACE(INDEX(GroupVertices[Group],MATCH(Edges[[#This Row],[Vertex 1]],GroupVertices[Vertex],0)),1,1,"")</f>
        <v>15</v>
      </c>
      <c r="BC252" s="78" t="str">
        <f>REPLACE(INDEX(GroupVertices[Group],MATCH(Edges[[#This Row],[Vertex 2]],GroupVertices[Vertex],0)),1,1,"")</f>
        <v>15</v>
      </c>
      <c r="BD252" s="48">
        <v>1</v>
      </c>
      <c r="BE252" s="49">
        <v>2.5641025641025643</v>
      </c>
      <c r="BF252" s="48">
        <v>0</v>
      </c>
      <c r="BG252" s="49">
        <v>0</v>
      </c>
      <c r="BH252" s="48">
        <v>0</v>
      </c>
      <c r="BI252" s="49">
        <v>0</v>
      </c>
      <c r="BJ252" s="48">
        <v>38</v>
      </c>
      <c r="BK252" s="49">
        <v>97.43589743589743</v>
      </c>
      <c r="BL252" s="48">
        <v>39</v>
      </c>
    </row>
    <row r="253" spans="1:64" ht="15">
      <c r="A253" s="64" t="s">
        <v>290</v>
      </c>
      <c r="B253" s="64" t="s">
        <v>289</v>
      </c>
      <c r="C253" s="65" t="s">
        <v>3279</v>
      </c>
      <c r="D253" s="66">
        <v>3</v>
      </c>
      <c r="E253" s="67" t="s">
        <v>132</v>
      </c>
      <c r="F253" s="68">
        <v>35</v>
      </c>
      <c r="G253" s="65"/>
      <c r="H253" s="69"/>
      <c r="I253" s="70"/>
      <c r="J253" s="70"/>
      <c r="K253" s="34" t="s">
        <v>65</v>
      </c>
      <c r="L253" s="77">
        <v>253</v>
      </c>
      <c r="M253" s="77"/>
      <c r="N253" s="72"/>
      <c r="O253" s="79" t="s">
        <v>361</v>
      </c>
      <c r="P253" s="81">
        <v>43637.74521990741</v>
      </c>
      <c r="Q253" s="79" t="s">
        <v>439</v>
      </c>
      <c r="R253" s="79"/>
      <c r="S253" s="79"/>
      <c r="T253" s="79" t="s">
        <v>615</v>
      </c>
      <c r="U253" s="79"/>
      <c r="V253" s="83" t="s">
        <v>737</v>
      </c>
      <c r="W253" s="81">
        <v>43637.74521990741</v>
      </c>
      <c r="X253" s="83" t="s">
        <v>866</v>
      </c>
      <c r="Y253" s="79"/>
      <c r="Z253" s="79"/>
      <c r="AA253" s="85" t="s">
        <v>1032</v>
      </c>
      <c r="AB253" s="79"/>
      <c r="AC253" s="79" t="b">
        <v>0</v>
      </c>
      <c r="AD253" s="79">
        <v>0</v>
      </c>
      <c r="AE253" s="85" t="s">
        <v>1101</v>
      </c>
      <c r="AF253" s="79" t="b">
        <v>0</v>
      </c>
      <c r="AG253" s="79" t="s">
        <v>1105</v>
      </c>
      <c r="AH253" s="79"/>
      <c r="AI253" s="85" t="s">
        <v>1101</v>
      </c>
      <c r="AJ253" s="79" t="b">
        <v>0</v>
      </c>
      <c r="AK253" s="79">
        <v>1</v>
      </c>
      <c r="AL253" s="85" t="s">
        <v>1031</v>
      </c>
      <c r="AM253" s="79" t="s">
        <v>1115</v>
      </c>
      <c r="AN253" s="79" t="b">
        <v>0</v>
      </c>
      <c r="AO253" s="85" t="s">
        <v>1031</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15</v>
      </c>
      <c r="BC253" s="78" t="str">
        <f>REPLACE(INDEX(GroupVertices[Group],MATCH(Edges[[#This Row],[Vertex 2]],GroupVertices[Vertex],0)),1,1,"")</f>
        <v>15</v>
      </c>
      <c r="BD253" s="48">
        <v>0</v>
      </c>
      <c r="BE253" s="49">
        <v>0</v>
      </c>
      <c r="BF253" s="48">
        <v>0</v>
      </c>
      <c r="BG253" s="49">
        <v>0</v>
      </c>
      <c r="BH253" s="48">
        <v>0</v>
      </c>
      <c r="BI253" s="49">
        <v>0</v>
      </c>
      <c r="BJ253" s="48">
        <v>21</v>
      </c>
      <c r="BK253" s="49">
        <v>100</v>
      </c>
      <c r="BL253" s="48">
        <v>21</v>
      </c>
    </row>
    <row r="254" spans="1:64" ht="15">
      <c r="A254" s="64" t="s">
        <v>291</v>
      </c>
      <c r="B254" s="64" t="s">
        <v>354</v>
      </c>
      <c r="C254" s="65" t="s">
        <v>3279</v>
      </c>
      <c r="D254" s="66">
        <v>3</v>
      </c>
      <c r="E254" s="67" t="s">
        <v>132</v>
      </c>
      <c r="F254" s="68">
        <v>35</v>
      </c>
      <c r="G254" s="65"/>
      <c r="H254" s="69"/>
      <c r="I254" s="70"/>
      <c r="J254" s="70"/>
      <c r="K254" s="34" t="s">
        <v>65</v>
      </c>
      <c r="L254" s="77">
        <v>254</v>
      </c>
      <c r="M254" s="77"/>
      <c r="N254" s="72"/>
      <c r="O254" s="79" t="s">
        <v>361</v>
      </c>
      <c r="P254" s="81">
        <v>43637.910891203705</v>
      </c>
      <c r="Q254" s="79" t="s">
        <v>440</v>
      </c>
      <c r="R254" s="83" t="s">
        <v>510</v>
      </c>
      <c r="S254" s="79" t="s">
        <v>551</v>
      </c>
      <c r="T254" s="79" t="s">
        <v>616</v>
      </c>
      <c r="U254" s="83" t="s">
        <v>665</v>
      </c>
      <c r="V254" s="83" t="s">
        <v>665</v>
      </c>
      <c r="W254" s="81">
        <v>43637.910891203705</v>
      </c>
      <c r="X254" s="83" t="s">
        <v>867</v>
      </c>
      <c r="Y254" s="79"/>
      <c r="Z254" s="79"/>
      <c r="AA254" s="85" t="s">
        <v>1033</v>
      </c>
      <c r="AB254" s="79"/>
      <c r="AC254" s="79" t="b">
        <v>0</v>
      </c>
      <c r="AD254" s="79">
        <v>14</v>
      </c>
      <c r="AE254" s="85" t="s">
        <v>1101</v>
      </c>
      <c r="AF254" s="79" t="b">
        <v>0</v>
      </c>
      <c r="AG254" s="79" t="s">
        <v>1105</v>
      </c>
      <c r="AH254" s="79"/>
      <c r="AI254" s="85" t="s">
        <v>1101</v>
      </c>
      <c r="AJ254" s="79" t="b">
        <v>0</v>
      </c>
      <c r="AK254" s="79">
        <v>9</v>
      </c>
      <c r="AL254" s="85" t="s">
        <v>1101</v>
      </c>
      <c r="AM254" s="79" t="s">
        <v>1116</v>
      </c>
      <c r="AN254" s="79" t="b">
        <v>0</v>
      </c>
      <c r="AO254" s="85" t="s">
        <v>1033</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5</v>
      </c>
      <c r="BC254" s="78" t="str">
        <f>REPLACE(INDEX(GroupVertices[Group],MATCH(Edges[[#This Row],[Vertex 2]],GroupVertices[Vertex],0)),1,1,"")</f>
        <v>5</v>
      </c>
      <c r="BD254" s="48"/>
      <c r="BE254" s="49"/>
      <c r="BF254" s="48"/>
      <c r="BG254" s="49"/>
      <c r="BH254" s="48"/>
      <c r="BI254" s="49"/>
      <c r="BJ254" s="48"/>
      <c r="BK254" s="49"/>
      <c r="BL254" s="48"/>
    </row>
    <row r="255" spans="1:64" ht="15">
      <c r="A255" s="64" t="s">
        <v>291</v>
      </c>
      <c r="B255" s="64" t="s">
        <v>355</v>
      </c>
      <c r="C255" s="65" t="s">
        <v>3279</v>
      </c>
      <c r="D255" s="66">
        <v>3</v>
      </c>
      <c r="E255" s="67" t="s">
        <v>132</v>
      </c>
      <c r="F255" s="68">
        <v>35</v>
      </c>
      <c r="G255" s="65"/>
      <c r="H255" s="69"/>
      <c r="I255" s="70"/>
      <c r="J255" s="70"/>
      <c r="K255" s="34" t="s">
        <v>65</v>
      </c>
      <c r="L255" s="77">
        <v>255</v>
      </c>
      <c r="M255" s="77"/>
      <c r="N255" s="72"/>
      <c r="O255" s="79" t="s">
        <v>361</v>
      </c>
      <c r="P255" s="81">
        <v>43637.910891203705</v>
      </c>
      <c r="Q255" s="79" t="s">
        <v>440</v>
      </c>
      <c r="R255" s="83" t="s">
        <v>510</v>
      </c>
      <c r="S255" s="79" t="s">
        <v>551</v>
      </c>
      <c r="T255" s="79" t="s">
        <v>616</v>
      </c>
      <c r="U255" s="83" t="s">
        <v>665</v>
      </c>
      <c r="V255" s="83" t="s">
        <v>665</v>
      </c>
      <c r="W255" s="81">
        <v>43637.910891203705</v>
      </c>
      <c r="X255" s="83" t="s">
        <v>867</v>
      </c>
      <c r="Y255" s="79"/>
      <c r="Z255" s="79"/>
      <c r="AA255" s="85" t="s">
        <v>1033</v>
      </c>
      <c r="AB255" s="79"/>
      <c r="AC255" s="79" t="b">
        <v>0</v>
      </c>
      <c r="AD255" s="79">
        <v>14</v>
      </c>
      <c r="AE255" s="85" t="s">
        <v>1101</v>
      </c>
      <c r="AF255" s="79" t="b">
        <v>0</v>
      </c>
      <c r="AG255" s="79" t="s">
        <v>1105</v>
      </c>
      <c r="AH255" s="79"/>
      <c r="AI255" s="85" t="s">
        <v>1101</v>
      </c>
      <c r="AJ255" s="79" t="b">
        <v>0</v>
      </c>
      <c r="AK255" s="79">
        <v>9</v>
      </c>
      <c r="AL255" s="85" t="s">
        <v>1101</v>
      </c>
      <c r="AM255" s="79" t="s">
        <v>1116</v>
      </c>
      <c r="AN255" s="79" t="b">
        <v>0</v>
      </c>
      <c r="AO255" s="85" t="s">
        <v>1033</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5</v>
      </c>
      <c r="BC255" s="78" t="str">
        <f>REPLACE(INDEX(GroupVertices[Group],MATCH(Edges[[#This Row],[Vertex 2]],GroupVertices[Vertex],0)),1,1,"")</f>
        <v>5</v>
      </c>
      <c r="BD255" s="48">
        <v>1</v>
      </c>
      <c r="BE255" s="49">
        <v>3.4482758620689653</v>
      </c>
      <c r="BF255" s="48">
        <v>0</v>
      </c>
      <c r="BG255" s="49">
        <v>0</v>
      </c>
      <c r="BH255" s="48">
        <v>0</v>
      </c>
      <c r="BI255" s="49">
        <v>0</v>
      </c>
      <c r="BJ255" s="48">
        <v>28</v>
      </c>
      <c r="BK255" s="49">
        <v>96.55172413793103</v>
      </c>
      <c r="BL255" s="48">
        <v>29</v>
      </c>
    </row>
    <row r="256" spans="1:64" ht="15">
      <c r="A256" s="64" t="s">
        <v>292</v>
      </c>
      <c r="B256" s="64" t="s">
        <v>291</v>
      </c>
      <c r="C256" s="65" t="s">
        <v>3279</v>
      </c>
      <c r="D256" s="66">
        <v>3</v>
      </c>
      <c r="E256" s="67" t="s">
        <v>132</v>
      </c>
      <c r="F256" s="68">
        <v>35</v>
      </c>
      <c r="G256" s="65"/>
      <c r="H256" s="69"/>
      <c r="I256" s="70"/>
      <c r="J256" s="70"/>
      <c r="K256" s="34" t="s">
        <v>65</v>
      </c>
      <c r="L256" s="77">
        <v>256</v>
      </c>
      <c r="M256" s="77"/>
      <c r="N256" s="72"/>
      <c r="O256" s="79" t="s">
        <v>361</v>
      </c>
      <c r="P256" s="81">
        <v>43637.911469907405</v>
      </c>
      <c r="Q256" s="79" t="s">
        <v>441</v>
      </c>
      <c r="R256" s="79"/>
      <c r="S256" s="79"/>
      <c r="T256" s="79" t="s">
        <v>617</v>
      </c>
      <c r="U256" s="79"/>
      <c r="V256" s="83" t="s">
        <v>738</v>
      </c>
      <c r="W256" s="81">
        <v>43637.911469907405</v>
      </c>
      <c r="X256" s="83" t="s">
        <v>868</v>
      </c>
      <c r="Y256" s="79"/>
      <c r="Z256" s="79"/>
      <c r="AA256" s="85" t="s">
        <v>1034</v>
      </c>
      <c r="AB256" s="79"/>
      <c r="AC256" s="79" t="b">
        <v>0</v>
      </c>
      <c r="AD256" s="79">
        <v>0</v>
      </c>
      <c r="AE256" s="85" t="s">
        <v>1101</v>
      </c>
      <c r="AF256" s="79" t="b">
        <v>0</v>
      </c>
      <c r="AG256" s="79" t="s">
        <v>1105</v>
      </c>
      <c r="AH256" s="79"/>
      <c r="AI256" s="85" t="s">
        <v>1101</v>
      </c>
      <c r="AJ256" s="79" t="b">
        <v>0</v>
      </c>
      <c r="AK256" s="79">
        <v>9</v>
      </c>
      <c r="AL256" s="85" t="s">
        <v>1033</v>
      </c>
      <c r="AM256" s="79" t="s">
        <v>1114</v>
      </c>
      <c r="AN256" s="79" t="b">
        <v>0</v>
      </c>
      <c r="AO256" s="85" t="s">
        <v>1033</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5</v>
      </c>
      <c r="BC256" s="78" t="str">
        <f>REPLACE(INDEX(GroupVertices[Group],MATCH(Edges[[#This Row],[Vertex 2]],GroupVertices[Vertex],0)),1,1,"")</f>
        <v>5</v>
      </c>
      <c r="BD256" s="48">
        <v>1</v>
      </c>
      <c r="BE256" s="49">
        <v>4.761904761904762</v>
      </c>
      <c r="BF256" s="48">
        <v>0</v>
      </c>
      <c r="BG256" s="49">
        <v>0</v>
      </c>
      <c r="BH256" s="48">
        <v>0</v>
      </c>
      <c r="BI256" s="49">
        <v>0</v>
      </c>
      <c r="BJ256" s="48">
        <v>20</v>
      </c>
      <c r="BK256" s="49">
        <v>95.23809523809524</v>
      </c>
      <c r="BL256" s="48">
        <v>21</v>
      </c>
    </row>
    <row r="257" spans="1:64" ht="15">
      <c r="A257" s="64" t="s">
        <v>293</v>
      </c>
      <c r="B257" s="64" t="s">
        <v>291</v>
      </c>
      <c r="C257" s="65" t="s">
        <v>3279</v>
      </c>
      <c r="D257" s="66">
        <v>3</v>
      </c>
      <c r="E257" s="67" t="s">
        <v>132</v>
      </c>
      <c r="F257" s="68">
        <v>35</v>
      </c>
      <c r="G257" s="65"/>
      <c r="H257" s="69"/>
      <c r="I257" s="70"/>
      <c r="J257" s="70"/>
      <c r="K257" s="34" t="s">
        <v>65</v>
      </c>
      <c r="L257" s="77">
        <v>257</v>
      </c>
      <c r="M257" s="77"/>
      <c r="N257" s="72"/>
      <c r="O257" s="79" t="s">
        <v>361</v>
      </c>
      <c r="P257" s="81">
        <v>43637.91173611111</v>
      </c>
      <c r="Q257" s="79" t="s">
        <v>441</v>
      </c>
      <c r="R257" s="79"/>
      <c r="S257" s="79"/>
      <c r="T257" s="79" t="s">
        <v>617</v>
      </c>
      <c r="U257" s="79"/>
      <c r="V257" s="83" t="s">
        <v>739</v>
      </c>
      <c r="W257" s="81">
        <v>43637.91173611111</v>
      </c>
      <c r="X257" s="83" t="s">
        <v>869</v>
      </c>
      <c r="Y257" s="79"/>
      <c r="Z257" s="79"/>
      <c r="AA257" s="85" t="s">
        <v>1035</v>
      </c>
      <c r="AB257" s="79"/>
      <c r="AC257" s="79" t="b">
        <v>0</v>
      </c>
      <c r="AD257" s="79">
        <v>0</v>
      </c>
      <c r="AE257" s="85" t="s">
        <v>1101</v>
      </c>
      <c r="AF257" s="79" t="b">
        <v>0</v>
      </c>
      <c r="AG257" s="79" t="s">
        <v>1105</v>
      </c>
      <c r="AH257" s="79"/>
      <c r="AI257" s="85" t="s">
        <v>1101</v>
      </c>
      <c r="AJ257" s="79" t="b">
        <v>0</v>
      </c>
      <c r="AK257" s="79">
        <v>9</v>
      </c>
      <c r="AL257" s="85" t="s">
        <v>1033</v>
      </c>
      <c r="AM257" s="79" t="s">
        <v>1114</v>
      </c>
      <c r="AN257" s="79" t="b">
        <v>0</v>
      </c>
      <c r="AO257" s="85" t="s">
        <v>1033</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5</v>
      </c>
      <c r="BC257" s="78" t="str">
        <f>REPLACE(INDEX(GroupVertices[Group],MATCH(Edges[[#This Row],[Vertex 2]],GroupVertices[Vertex],0)),1,1,"")</f>
        <v>5</v>
      </c>
      <c r="BD257" s="48">
        <v>1</v>
      </c>
      <c r="BE257" s="49">
        <v>4.761904761904762</v>
      </c>
      <c r="BF257" s="48">
        <v>0</v>
      </c>
      <c r="BG257" s="49">
        <v>0</v>
      </c>
      <c r="BH257" s="48">
        <v>0</v>
      </c>
      <c r="BI257" s="49">
        <v>0</v>
      </c>
      <c r="BJ257" s="48">
        <v>20</v>
      </c>
      <c r="BK257" s="49">
        <v>95.23809523809524</v>
      </c>
      <c r="BL257" s="48">
        <v>21</v>
      </c>
    </row>
    <row r="258" spans="1:64" ht="15">
      <c r="A258" s="64" t="s">
        <v>294</v>
      </c>
      <c r="B258" s="64" t="s">
        <v>291</v>
      </c>
      <c r="C258" s="65" t="s">
        <v>3279</v>
      </c>
      <c r="D258" s="66">
        <v>3</v>
      </c>
      <c r="E258" s="67" t="s">
        <v>132</v>
      </c>
      <c r="F258" s="68">
        <v>35</v>
      </c>
      <c r="G258" s="65"/>
      <c r="H258" s="69"/>
      <c r="I258" s="70"/>
      <c r="J258" s="70"/>
      <c r="K258" s="34" t="s">
        <v>65</v>
      </c>
      <c r="L258" s="77">
        <v>258</v>
      </c>
      <c r="M258" s="77"/>
      <c r="N258" s="72"/>
      <c r="O258" s="79" t="s">
        <v>361</v>
      </c>
      <c r="P258" s="81">
        <v>43637.912523148145</v>
      </c>
      <c r="Q258" s="79" t="s">
        <v>441</v>
      </c>
      <c r="R258" s="79"/>
      <c r="S258" s="79"/>
      <c r="T258" s="79" t="s">
        <v>617</v>
      </c>
      <c r="U258" s="79"/>
      <c r="V258" s="83" t="s">
        <v>740</v>
      </c>
      <c r="W258" s="81">
        <v>43637.912523148145</v>
      </c>
      <c r="X258" s="83" t="s">
        <v>870</v>
      </c>
      <c r="Y258" s="79"/>
      <c r="Z258" s="79"/>
      <c r="AA258" s="85" t="s">
        <v>1036</v>
      </c>
      <c r="AB258" s="79"/>
      <c r="AC258" s="79" t="b">
        <v>0</v>
      </c>
      <c r="AD258" s="79">
        <v>0</v>
      </c>
      <c r="AE258" s="85" t="s">
        <v>1101</v>
      </c>
      <c r="AF258" s="79" t="b">
        <v>0</v>
      </c>
      <c r="AG258" s="79" t="s">
        <v>1105</v>
      </c>
      <c r="AH258" s="79"/>
      <c r="AI258" s="85" t="s">
        <v>1101</v>
      </c>
      <c r="AJ258" s="79" t="b">
        <v>0</v>
      </c>
      <c r="AK258" s="79">
        <v>9</v>
      </c>
      <c r="AL258" s="85" t="s">
        <v>1033</v>
      </c>
      <c r="AM258" s="79" t="s">
        <v>1114</v>
      </c>
      <c r="AN258" s="79" t="b">
        <v>0</v>
      </c>
      <c r="AO258" s="85" t="s">
        <v>1033</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5</v>
      </c>
      <c r="BC258" s="78" t="str">
        <f>REPLACE(INDEX(GroupVertices[Group],MATCH(Edges[[#This Row],[Vertex 2]],GroupVertices[Vertex],0)),1,1,"")</f>
        <v>5</v>
      </c>
      <c r="BD258" s="48">
        <v>1</v>
      </c>
      <c r="BE258" s="49">
        <v>4.761904761904762</v>
      </c>
      <c r="BF258" s="48">
        <v>0</v>
      </c>
      <c r="BG258" s="49">
        <v>0</v>
      </c>
      <c r="BH258" s="48">
        <v>0</v>
      </c>
      <c r="BI258" s="49">
        <v>0</v>
      </c>
      <c r="BJ258" s="48">
        <v>20</v>
      </c>
      <c r="BK258" s="49">
        <v>95.23809523809524</v>
      </c>
      <c r="BL258" s="48">
        <v>21</v>
      </c>
    </row>
    <row r="259" spans="1:64" ht="15">
      <c r="A259" s="64" t="s">
        <v>295</v>
      </c>
      <c r="B259" s="64" t="s">
        <v>291</v>
      </c>
      <c r="C259" s="65" t="s">
        <v>3279</v>
      </c>
      <c r="D259" s="66">
        <v>3</v>
      </c>
      <c r="E259" s="67" t="s">
        <v>132</v>
      </c>
      <c r="F259" s="68">
        <v>35</v>
      </c>
      <c r="G259" s="65"/>
      <c r="H259" s="69"/>
      <c r="I259" s="70"/>
      <c r="J259" s="70"/>
      <c r="K259" s="34" t="s">
        <v>65</v>
      </c>
      <c r="L259" s="77">
        <v>259</v>
      </c>
      <c r="M259" s="77"/>
      <c r="N259" s="72"/>
      <c r="O259" s="79" t="s">
        <v>361</v>
      </c>
      <c r="P259" s="81">
        <v>43637.91570601852</v>
      </c>
      <c r="Q259" s="79" t="s">
        <v>441</v>
      </c>
      <c r="R259" s="79"/>
      <c r="S259" s="79"/>
      <c r="T259" s="79" t="s">
        <v>617</v>
      </c>
      <c r="U259" s="79"/>
      <c r="V259" s="83" t="s">
        <v>741</v>
      </c>
      <c r="W259" s="81">
        <v>43637.91570601852</v>
      </c>
      <c r="X259" s="83" t="s">
        <v>871</v>
      </c>
      <c r="Y259" s="79"/>
      <c r="Z259" s="79"/>
      <c r="AA259" s="85" t="s">
        <v>1037</v>
      </c>
      <c r="AB259" s="79"/>
      <c r="AC259" s="79" t="b">
        <v>0</v>
      </c>
      <c r="AD259" s="79">
        <v>0</v>
      </c>
      <c r="AE259" s="85" t="s">
        <v>1101</v>
      </c>
      <c r="AF259" s="79" t="b">
        <v>0</v>
      </c>
      <c r="AG259" s="79" t="s">
        <v>1105</v>
      </c>
      <c r="AH259" s="79"/>
      <c r="AI259" s="85" t="s">
        <v>1101</v>
      </c>
      <c r="AJ259" s="79" t="b">
        <v>0</v>
      </c>
      <c r="AK259" s="79">
        <v>9</v>
      </c>
      <c r="AL259" s="85" t="s">
        <v>1033</v>
      </c>
      <c r="AM259" s="79" t="s">
        <v>1116</v>
      </c>
      <c r="AN259" s="79" t="b">
        <v>0</v>
      </c>
      <c r="AO259" s="85" t="s">
        <v>1033</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5</v>
      </c>
      <c r="BC259" s="78" t="str">
        <f>REPLACE(INDEX(GroupVertices[Group],MATCH(Edges[[#This Row],[Vertex 2]],GroupVertices[Vertex],0)),1,1,"")</f>
        <v>5</v>
      </c>
      <c r="BD259" s="48">
        <v>1</v>
      </c>
      <c r="BE259" s="49">
        <v>4.761904761904762</v>
      </c>
      <c r="BF259" s="48">
        <v>0</v>
      </c>
      <c r="BG259" s="49">
        <v>0</v>
      </c>
      <c r="BH259" s="48">
        <v>0</v>
      </c>
      <c r="BI259" s="49">
        <v>0</v>
      </c>
      <c r="BJ259" s="48">
        <v>20</v>
      </c>
      <c r="BK259" s="49">
        <v>95.23809523809524</v>
      </c>
      <c r="BL259" s="48">
        <v>21</v>
      </c>
    </row>
    <row r="260" spans="1:64" ht="15">
      <c r="A260" s="64" t="s">
        <v>296</v>
      </c>
      <c r="B260" s="64" t="s">
        <v>291</v>
      </c>
      <c r="C260" s="65" t="s">
        <v>3279</v>
      </c>
      <c r="D260" s="66">
        <v>3</v>
      </c>
      <c r="E260" s="67" t="s">
        <v>132</v>
      </c>
      <c r="F260" s="68">
        <v>35</v>
      </c>
      <c r="G260" s="65"/>
      <c r="H260" s="69"/>
      <c r="I260" s="70"/>
      <c r="J260" s="70"/>
      <c r="K260" s="34" t="s">
        <v>65</v>
      </c>
      <c r="L260" s="77">
        <v>260</v>
      </c>
      <c r="M260" s="77"/>
      <c r="N260" s="72"/>
      <c r="O260" s="79" t="s">
        <v>361</v>
      </c>
      <c r="P260" s="81">
        <v>43637.91847222222</v>
      </c>
      <c r="Q260" s="79" t="s">
        <v>441</v>
      </c>
      <c r="R260" s="79"/>
      <c r="S260" s="79"/>
      <c r="T260" s="79" t="s">
        <v>617</v>
      </c>
      <c r="U260" s="79"/>
      <c r="V260" s="83" t="s">
        <v>707</v>
      </c>
      <c r="W260" s="81">
        <v>43637.91847222222</v>
      </c>
      <c r="X260" s="83" t="s">
        <v>872</v>
      </c>
      <c r="Y260" s="79"/>
      <c r="Z260" s="79"/>
      <c r="AA260" s="85" t="s">
        <v>1038</v>
      </c>
      <c r="AB260" s="79"/>
      <c r="AC260" s="79" t="b">
        <v>0</v>
      </c>
      <c r="AD260" s="79">
        <v>0</v>
      </c>
      <c r="AE260" s="85" t="s">
        <v>1101</v>
      </c>
      <c r="AF260" s="79" t="b">
        <v>0</v>
      </c>
      <c r="AG260" s="79" t="s">
        <v>1105</v>
      </c>
      <c r="AH260" s="79"/>
      <c r="AI260" s="85" t="s">
        <v>1101</v>
      </c>
      <c r="AJ260" s="79" t="b">
        <v>0</v>
      </c>
      <c r="AK260" s="79">
        <v>9</v>
      </c>
      <c r="AL260" s="85" t="s">
        <v>1033</v>
      </c>
      <c r="AM260" s="79" t="s">
        <v>1114</v>
      </c>
      <c r="AN260" s="79" t="b">
        <v>0</v>
      </c>
      <c r="AO260" s="85" t="s">
        <v>1033</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5</v>
      </c>
      <c r="BC260" s="78" t="str">
        <f>REPLACE(INDEX(GroupVertices[Group],MATCH(Edges[[#This Row],[Vertex 2]],GroupVertices[Vertex],0)),1,1,"")</f>
        <v>5</v>
      </c>
      <c r="BD260" s="48">
        <v>1</v>
      </c>
      <c r="BE260" s="49">
        <v>4.761904761904762</v>
      </c>
      <c r="BF260" s="48">
        <v>0</v>
      </c>
      <c r="BG260" s="49">
        <v>0</v>
      </c>
      <c r="BH260" s="48">
        <v>0</v>
      </c>
      <c r="BI260" s="49">
        <v>0</v>
      </c>
      <c r="BJ260" s="48">
        <v>20</v>
      </c>
      <c r="BK260" s="49">
        <v>95.23809523809524</v>
      </c>
      <c r="BL260" s="48">
        <v>21</v>
      </c>
    </row>
    <row r="261" spans="1:64" ht="15">
      <c r="A261" s="64" t="s">
        <v>297</v>
      </c>
      <c r="B261" s="64" t="s">
        <v>291</v>
      </c>
      <c r="C261" s="65" t="s">
        <v>3279</v>
      </c>
      <c r="D261" s="66">
        <v>3</v>
      </c>
      <c r="E261" s="67" t="s">
        <v>132</v>
      </c>
      <c r="F261" s="68">
        <v>35</v>
      </c>
      <c r="G261" s="65"/>
      <c r="H261" s="69"/>
      <c r="I261" s="70"/>
      <c r="J261" s="70"/>
      <c r="K261" s="34" t="s">
        <v>65</v>
      </c>
      <c r="L261" s="77">
        <v>261</v>
      </c>
      <c r="M261" s="77"/>
      <c r="N261" s="72"/>
      <c r="O261" s="79" t="s">
        <v>361</v>
      </c>
      <c r="P261" s="81">
        <v>43637.932442129626</v>
      </c>
      <c r="Q261" s="79" t="s">
        <v>441</v>
      </c>
      <c r="R261" s="79"/>
      <c r="S261" s="79"/>
      <c r="T261" s="79" t="s">
        <v>617</v>
      </c>
      <c r="U261" s="79"/>
      <c r="V261" s="83" t="s">
        <v>707</v>
      </c>
      <c r="W261" s="81">
        <v>43637.932442129626</v>
      </c>
      <c r="X261" s="83" t="s">
        <v>873</v>
      </c>
      <c r="Y261" s="79"/>
      <c r="Z261" s="79"/>
      <c r="AA261" s="85" t="s">
        <v>1039</v>
      </c>
      <c r="AB261" s="79"/>
      <c r="AC261" s="79" t="b">
        <v>0</v>
      </c>
      <c r="AD261" s="79">
        <v>0</v>
      </c>
      <c r="AE261" s="85" t="s">
        <v>1101</v>
      </c>
      <c r="AF261" s="79" t="b">
        <v>0</v>
      </c>
      <c r="AG261" s="79" t="s">
        <v>1105</v>
      </c>
      <c r="AH261" s="79"/>
      <c r="AI261" s="85" t="s">
        <v>1101</v>
      </c>
      <c r="AJ261" s="79" t="b">
        <v>0</v>
      </c>
      <c r="AK261" s="79">
        <v>9</v>
      </c>
      <c r="AL261" s="85" t="s">
        <v>1033</v>
      </c>
      <c r="AM261" s="79" t="s">
        <v>1118</v>
      </c>
      <c r="AN261" s="79" t="b">
        <v>0</v>
      </c>
      <c r="AO261" s="85" t="s">
        <v>1033</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5</v>
      </c>
      <c r="BC261" s="78" t="str">
        <f>REPLACE(INDEX(GroupVertices[Group],MATCH(Edges[[#This Row],[Vertex 2]],GroupVertices[Vertex],0)),1,1,"")</f>
        <v>5</v>
      </c>
      <c r="BD261" s="48">
        <v>1</v>
      </c>
      <c r="BE261" s="49">
        <v>4.761904761904762</v>
      </c>
      <c r="BF261" s="48">
        <v>0</v>
      </c>
      <c r="BG261" s="49">
        <v>0</v>
      </c>
      <c r="BH261" s="48">
        <v>0</v>
      </c>
      <c r="BI261" s="49">
        <v>0</v>
      </c>
      <c r="BJ261" s="48">
        <v>20</v>
      </c>
      <c r="BK261" s="49">
        <v>95.23809523809524</v>
      </c>
      <c r="BL261" s="48">
        <v>21</v>
      </c>
    </row>
    <row r="262" spans="1:64" ht="15">
      <c r="A262" s="64" t="s">
        <v>298</v>
      </c>
      <c r="B262" s="64" t="s">
        <v>291</v>
      </c>
      <c r="C262" s="65" t="s">
        <v>3279</v>
      </c>
      <c r="D262" s="66">
        <v>3</v>
      </c>
      <c r="E262" s="67" t="s">
        <v>132</v>
      </c>
      <c r="F262" s="68">
        <v>35</v>
      </c>
      <c r="G262" s="65"/>
      <c r="H262" s="69"/>
      <c r="I262" s="70"/>
      <c r="J262" s="70"/>
      <c r="K262" s="34" t="s">
        <v>65</v>
      </c>
      <c r="L262" s="77">
        <v>262</v>
      </c>
      <c r="M262" s="77"/>
      <c r="N262" s="72"/>
      <c r="O262" s="79" t="s">
        <v>361</v>
      </c>
      <c r="P262" s="81">
        <v>43637.966203703705</v>
      </c>
      <c r="Q262" s="79" t="s">
        <v>441</v>
      </c>
      <c r="R262" s="79"/>
      <c r="S262" s="79"/>
      <c r="T262" s="79" t="s">
        <v>617</v>
      </c>
      <c r="U262" s="79"/>
      <c r="V262" s="83" t="s">
        <v>742</v>
      </c>
      <c r="W262" s="81">
        <v>43637.966203703705</v>
      </c>
      <c r="X262" s="83" t="s">
        <v>874</v>
      </c>
      <c r="Y262" s="79"/>
      <c r="Z262" s="79"/>
      <c r="AA262" s="85" t="s">
        <v>1040</v>
      </c>
      <c r="AB262" s="79"/>
      <c r="AC262" s="79" t="b">
        <v>0</v>
      </c>
      <c r="AD262" s="79">
        <v>0</v>
      </c>
      <c r="AE262" s="85" t="s">
        <v>1101</v>
      </c>
      <c r="AF262" s="79" t="b">
        <v>0</v>
      </c>
      <c r="AG262" s="79" t="s">
        <v>1105</v>
      </c>
      <c r="AH262" s="79"/>
      <c r="AI262" s="85" t="s">
        <v>1101</v>
      </c>
      <c r="AJ262" s="79" t="b">
        <v>0</v>
      </c>
      <c r="AK262" s="79">
        <v>9</v>
      </c>
      <c r="AL262" s="85" t="s">
        <v>1033</v>
      </c>
      <c r="AM262" s="79" t="s">
        <v>1116</v>
      </c>
      <c r="AN262" s="79" t="b">
        <v>0</v>
      </c>
      <c r="AO262" s="85" t="s">
        <v>1033</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5</v>
      </c>
      <c r="BC262" s="78" t="str">
        <f>REPLACE(INDEX(GroupVertices[Group],MATCH(Edges[[#This Row],[Vertex 2]],GroupVertices[Vertex],0)),1,1,"")</f>
        <v>5</v>
      </c>
      <c r="BD262" s="48">
        <v>1</v>
      </c>
      <c r="BE262" s="49">
        <v>4.761904761904762</v>
      </c>
      <c r="BF262" s="48">
        <v>0</v>
      </c>
      <c r="BG262" s="49">
        <v>0</v>
      </c>
      <c r="BH262" s="48">
        <v>0</v>
      </c>
      <c r="BI262" s="49">
        <v>0</v>
      </c>
      <c r="BJ262" s="48">
        <v>20</v>
      </c>
      <c r="BK262" s="49">
        <v>95.23809523809524</v>
      </c>
      <c r="BL262" s="48">
        <v>21</v>
      </c>
    </row>
    <row r="263" spans="1:64" ht="15">
      <c r="A263" s="64" t="s">
        <v>299</v>
      </c>
      <c r="B263" s="64" t="s">
        <v>356</v>
      </c>
      <c r="C263" s="65" t="s">
        <v>3279</v>
      </c>
      <c r="D263" s="66">
        <v>3</v>
      </c>
      <c r="E263" s="67" t="s">
        <v>132</v>
      </c>
      <c r="F263" s="68">
        <v>35</v>
      </c>
      <c r="G263" s="65"/>
      <c r="H263" s="69"/>
      <c r="I263" s="70"/>
      <c r="J263" s="70"/>
      <c r="K263" s="34" t="s">
        <v>65</v>
      </c>
      <c r="L263" s="77">
        <v>263</v>
      </c>
      <c r="M263" s="77"/>
      <c r="N263" s="72"/>
      <c r="O263" s="79" t="s">
        <v>361</v>
      </c>
      <c r="P263" s="81">
        <v>43638.62163194444</v>
      </c>
      <c r="Q263" s="79" t="s">
        <v>442</v>
      </c>
      <c r="R263" s="83" t="s">
        <v>511</v>
      </c>
      <c r="S263" s="79" t="s">
        <v>552</v>
      </c>
      <c r="T263" s="79" t="s">
        <v>618</v>
      </c>
      <c r="U263" s="83" t="s">
        <v>666</v>
      </c>
      <c r="V263" s="83" t="s">
        <v>666</v>
      </c>
      <c r="W263" s="81">
        <v>43638.62163194444</v>
      </c>
      <c r="X263" s="83" t="s">
        <v>875</v>
      </c>
      <c r="Y263" s="79"/>
      <c r="Z263" s="79"/>
      <c r="AA263" s="85" t="s">
        <v>1041</v>
      </c>
      <c r="AB263" s="79"/>
      <c r="AC263" s="79" t="b">
        <v>0</v>
      </c>
      <c r="AD263" s="79">
        <v>2</v>
      </c>
      <c r="AE263" s="85" t="s">
        <v>1101</v>
      </c>
      <c r="AF263" s="79" t="b">
        <v>0</v>
      </c>
      <c r="AG263" s="79" t="s">
        <v>1105</v>
      </c>
      <c r="AH263" s="79"/>
      <c r="AI263" s="85" t="s">
        <v>1101</v>
      </c>
      <c r="AJ263" s="79" t="b">
        <v>0</v>
      </c>
      <c r="AK263" s="79">
        <v>1</v>
      </c>
      <c r="AL263" s="85" t="s">
        <v>1101</v>
      </c>
      <c r="AM263" s="79" t="s">
        <v>1120</v>
      </c>
      <c r="AN263" s="79" t="b">
        <v>0</v>
      </c>
      <c r="AO263" s="85" t="s">
        <v>1041</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12</v>
      </c>
      <c r="BC263" s="78" t="str">
        <f>REPLACE(INDEX(GroupVertices[Group],MATCH(Edges[[#This Row],[Vertex 2]],GroupVertices[Vertex],0)),1,1,"")</f>
        <v>12</v>
      </c>
      <c r="BD263" s="48">
        <v>1</v>
      </c>
      <c r="BE263" s="49">
        <v>3.0303030303030303</v>
      </c>
      <c r="BF263" s="48">
        <v>1</v>
      </c>
      <c r="BG263" s="49">
        <v>3.0303030303030303</v>
      </c>
      <c r="BH263" s="48">
        <v>0</v>
      </c>
      <c r="BI263" s="49">
        <v>0</v>
      </c>
      <c r="BJ263" s="48">
        <v>31</v>
      </c>
      <c r="BK263" s="49">
        <v>93.93939393939394</v>
      </c>
      <c r="BL263" s="48">
        <v>33</v>
      </c>
    </row>
    <row r="264" spans="1:64" ht="15">
      <c r="A264" s="64" t="s">
        <v>300</v>
      </c>
      <c r="B264" s="64" t="s">
        <v>356</v>
      </c>
      <c r="C264" s="65" t="s">
        <v>3279</v>
      </c>
      <c r="D264" s="66">
        <v>3</v>
      </c>
      <c r="E264" s="67" t="s">
        <v>132</v>
      </c>
      <c r="F264" s="68">
        <v>35</v>
      </c>
      <c r="G264" s="65"/>
      <c r="H264" s="69"/>
      <c r="I264" s="70"/>
      <c r="J264" s="70"/>
      <c r="K264" s="34" t="s">
        <v>65</v>
      </c>
      <c r="L264" s="77">
        <v>264</v>
      </c>
      <c r="M264" s="77"/>
      <c r="N264" s="72"/>
      <c r="O264" s="79" t="s">
        <v>361</v>
      </c>
      <c r="P264" s="81">
        <v>43638.6297337963</v>
      </c>
      <c r="Q264" s="79" t="s">
        <v>443</v>
      </c>
      <c r="R264" s="79"/>
      <c r="S264" s="79"/>
      <c r="T264" s="79" t="s">
        <v>619</v>
      </c>
      <c r="U264" s="79"/>
      <c r="V264" s="83" t="s">
        <v>743</v>
      </c>
      <c r="W264" s="81">
        <v>43638.6297337963</v>
      </c>
      <c r="X264" s="83" t="s">
        <v>876</v>
      </c>
      <c r="Y264" s="79"/>
      <c r="Z264" s="79"/>
      <c r="AA264" s="85" t="s">
        <v>1042</v>
      </c>
      <c r="AB264" s="79"/>
      <c r="AC264" s="79" t="b">
        <v>0</v>
      </c>
      <c r="AD264" s="79">
        <v>0</v>
      </c>
      <c r="AE264" s="85" t="s">
        <v>1101</v>
      </c>
      <c r="AF264" s="79" t="b">
        <v>0</v>
      </c>
      <c r="AG264" s="79" t="s">
        <v>1105</v>
      </c>
      <c r="AH264" s="79"/>
      <c r="AI264" s="85" t="s">
        <v>1101</v>
      </c>
      <c r="AJ264" s="79" t="b">
        <v>0</v>
      </c>
      <c r="AK264" s="79">
        <v>1</v>
      </c>
      <c r="AL264" s="85" t="s">
        <v>1041</v>
      </c>
      <c r="AM264" s="79" t="s">
        <v>1118</v>
      </c>
      <c r="AN264" s="79" t="b">
        <v>0</v>
      </c>
      <c r="AO264" s="85" t="s">
        <v>1041</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12</v>
      </c>
      <c r="BC264" s="78" t="str">
        <f>REPLACE(INDEX(GroupVertices[Group],MATCH(Edges[[#This Row],[Vertex 2]],GroupVertices[Vertex],0)),1,1,"")</f>
        <v>12</v>
      </c>
      <c r="BD264" s="48"/>
      <c r="BE264" s="49"/>
      <c r="BF264" s="48"/>
      <c r="BG264" s="49"/>
      <c r="BH264" s="48"/>
      <c r="BI264" s="49"/>
      <c r="BJ264" s="48"/>
      <c r="BK264" s="49"/>
      <c r="BL264" s="48"/>
    </row>
    <row r="265" spans="1:64" ht="15">
      <c r="A265" s="64" t="s">
        <v>299</v>
      </c>
      <c r="B265" s="64" t="s">
        <v>299</v>
      </c>
      <c r="C265" s="65" t="s">
        <v>3279</v>
      </c>
      <c r="D265" s="66">
        <v>3</v>
      </c>
      <c r="E265" s="67" t="s">
        <v>132</v>
      </c>
      <c r="F265" s="68">
        <v>35</v>
      </c>
      <c r="G265" s="65"/>
      <c r="H265" s="69"/>
      <c r="I265" s="70"/>
      <c r="J265" s="70"/>
      <c r="K265" s="34" t="s">
        <v>65</v>
      </c>
      <c r="L265" s="77">
        <v>265</v>
      </c>
      <c r="M265" s="77"/>
      <c r="N265" s="72"/>
      <c r="O265" s="79" t="s">
        <v>176</v>
      </c>
      <c r="P265" s="81">
        <v>43634.58184027778</v>
      </c>
      <c r="Q265" s="79" t="s">
        <v>444</v>
      </c>
      <c r="R265" s="83" t="s">
        <v>512</v>
      </c>
      <c r="S265" s="79" t="s">
        <v>553</v>
      </c>
      <c r="T265" s="79" t="s">
        <v>620</v>
      </c>
      <c r="U265" s="79"/>
      <c r="V265" s="83" t="s">
        <v>744</v>
      </c>
      <c r="W265" s="81">
        <v>43634.58184027778</v>
      </c>
      <c r="X265" s="83" t="s">
        <v>877</v>
      </c>
      <c r="Y265" s="79"/>
      <c r="Z265" s="79"/>
      <c r="AA265" s="85" t="s">
        <v>1043</v>
      </c>
      <c r="AB265" s="79"/>
      <c r="AC265" s="79" t="b">
        <v>0</v>
      </c>
      <c r="AD265" s="79">
        <v>3</v>
      </c>
      <c r="AE265" s="85" t="s">
        <v>1101</v>
      </c>
      <c r="AF265" s="79" t="b">
        <v>0</v>
      </c>
      <c r="AG265" s="79" t="s">
        <v>1105</v>
      </c>
      <c r="AH265" s="79"/>
      <c r="AI265" s="85" t="s">
        <v>1101</v>
      </c>
      <c r="AJ265" s="79" t="b">
        <v>0</v>
      </c>
      <c r="AK265" s="79">
        <v>2</v>
      </c>
      <c r="AL265" s="85" t="s">
        <v>1101</v>
      </c>
      <c r="AM265" s="79" t="s">
        <v>1114</v>
      </c>
      <c r="AN265" s="79" t="b">
        <v>0</v>
      </c>
      <c r="AO265" s="85" t="s">
        <v>1043</v>
      </c>
      <c r="AP265" s="79" t="s">
        <v>176</v>
      </c>
      <c r="AQ265" s="79">
        <v>0</v>
      </c>
      <c r="AR265" s="79">
        <v>0</v>
      </c>
      <c r="AS265" s="79" t="s">
        <v>1135</v>
      </c>
      <c r="AT265" s="79" t="s">
        <v>1136</v>
      </c>
      <c r="AU265" s="79" t="s">
        <v>1138</v>
      </c>
      <c r="AV265" s="79" t="s">
        <v>1143</v>
      </c>
      <c r="AW265" s="79" t="s">
        <v>1147</v>
      </c>
      <c r="AX265" s="79" t="s">
        <v>1151</v>
      </c>
      <c r="AY265" s="79" t="s">
        <v>1153</v>
      </c>
      <c r="AZ265" s="83" t="s">
        <v>1157</v>
      </c>
      <c r="BA265">
        <v>1</v>
      </c>
      <c r="BB265" s="78" t="str">
        <f>REPLACE(INDEX(GroupVertices[Group],MATCH(Edges[[#This Row],[Vertex 1]],GroupVertices[Vertex],0)),1,1,"")</f>
        <v>12</v>
      </c>
      <c r="BC265" s="78" t="str">
        <f>REPLACE(INDEX(GroupVertices[Group],MATCH(Edges[[#This Row],[Vertex 2]],GroupVertices[Vertex],0)),1,1,"")</f>
        <v>12</v>
      </c>
      <c r="BD265" s="48">
        <v>4</v>
      </c>
      <c r="BE265" s="49">
        <v>10.526315789473685</v>
      </c>
      <c r="BF265" s="48">
        <v>0</v>
      </c>
      <c r="BG265" s="49">
        <v>0</v>
      </c>
      <c r="BH265" s="48">
        <v>0</v>
      </c>
      <c r="BI265" s="49">
        <v>0</v>
      </c>
      <c r="BJ265" s="48">
        <v>34</v>
      </c>
      <c r="BK265" s="49">
        <v>89.47368421052632</v>
      </c>
      <c r="BL265" s="48">
        <v>38</v>
      </c>
    </row>
    <row r="266" spans="1:64" ht="15">
      <c r="A266" s="64" t="s">
        <v>300</v>
      </c>
      <c r="B266" s="64" t="s">
        <v>299</v>
      </c>
      <c r="C266" s="65" t="s">
        <v>3279</v>
      </c>
      <c r="D266" s="66">
        <v>3</v>
      </c>
      <c r="E266" s="67" t="s">
        <v>132</v>
      </c>
      <c r="F266" s="68">
        <v>35</v>
      </c>
      <c r="G266" s="65"/>
      <c r="H266" s="69"/>
      <c r="I266" s="70"/>
      <c r="J266" s="70"/>
      <c r="K266" s="34" t="s">
        <v>65</v>
      </c>
      <c r="L266" s="77">
        <v>266</v>
      </c>
      <c r="M266" s="77"/>
      <c r="N266" s="72"/>
      <c r="O266" s="79" t="s">
        <v>361</v>
      </c>
      <c r="P266" s="81">
        <v>43638.6297337963</v>
      </c>
      <c r="Q266" s="79" t="s">
        <v>443</v>
      </c>
      <c r="R266" s="79"/>
      <c r="S266" s="79"/>
      <c r="T266" s="79" t="s">
        <v>619</v>
      </c>
      <c r="U266" s="79"/>
      <c r="V266" s="83" t="s">
        <v>743</v>
      </c>
      <c r="W266" s="81">
        <v>43638.6297337963</v>
      </c>
      <c r="X266" s="83" t="s">
        <v>876</v>
      </c>
      <c r="Y266" s="79"/>
      <c r="Z266" s="79"/>
      <c r="AA266" s="85" t="s">
        <v>1042</v>
      </c>
      <c r="AB266" s="79"/>
      <c r="AC266" s="79" t="b">
        <v>0</v>
      </c>
      <c r="AD266" s="79">
        <v>0</v>
      </c>
      <c r="AE266" s="85" t="s">
        <v>1101</v>
      </c>
      <c r="AF266" s="79" t="b">
        <v>0</v>
      </c>
      <c r="AG266" s="79" t="s">
        <v>1105</v>
      </c>
      <c r="AH266" s="79"/>
      <c r="AI266" s="85" t="s">
        <v>1101</v>
      </c>
      <c r="AJ266" s="79" t="b">
        <v>0</v>
      </c>
      <c r="AK266" s="79">
        <v>1</v>
      </c>
      <c r="AL266" s="85" t="s">
        <v>1041</v>
      </c>
      <c r="AM266" s="79" t="s">
        <v>1118</v>
      </c>
      <c r="AN266" s="79" t="b">
        <v>0</v>
      </c>
      <c r="AO266" s="85" t="s">
        <v>1041</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12</v>
      </c>
      <c r="BC266" s="78" t="str">
        <f>REPLACE(INDEX(GroupVertices[Group],MATCH(Edges[[#This Row],[Vertex 2]],GroupVertices[Vertex],0)),1,1,"")</f>
        <v>12</v>
      </c>
      <c r="BD266" s="48">
        <v>1</v>
      </c>
      <c r="BE266" s="49">
        <v>6.666666666666667</v>
      </c>
      <c r="BF266" s="48">
        <v>0</v>
      </c>
      <c r="BG266" s="49">
        <v>0</v>
      </c>
      <c r="BH266" s="48">
        <v>0</v>
      </c>
      <c r="BI266" s="49">
        <v>0</v>
      </c>
      <c r="BJ266" s="48">
        <v>14</v>
      </c>
      <c r="BK266" s="49">
        <v>93.33333333333333</v>
      </c>
      <c r="BL266" s="48">
        <v>15</v>
      </c>
    </row>
    <row r="267" spans="1:64" ht="15">
      <c r="A267" s="64" t="s">
        <v>301</v>
      </c>
      <c r="B267" s="64" t="s">
        <v>357</v>
      </c>
      <c r="C267" s="65" t="s">
        <v>3279</v>
      </c>
      <c r="D267" s="66">
        <v>3</v>
      </c>
      <c r="E267" s="67" t="s">
        <v>132</v>
      </c>
      <c r="F267" s="68">
        <v>35</v>
      </c>
      <c r="G267" s="65"/>
      <c r="H267" s="69"/>
      <c r="I267" s="70"/>
      <c r="J267" s="70"/>
      <c r="K267" s="34" t="s">
        <v>65</v>
      </c>
      <c r="L267" s="77">
        <v>267</v>
      </c>
      <c r="M267" s="77"/>
      <c r="N267" s="72"/>
      <c r="O267" s="79" t="s">
        <v>361</v>
      </c>
      <c r="P267" s="81">
        <v>43636.3100462963</v>
      </c>
      <c r="Q267" s="79" t="s">
        <v>445</v>
      </c>
      <c r="R267" s="79"/>
      <c r="S267" s="79"/>
      <c r="T267" s="79" t="s">
        <v>621</v>
      </c>
      <c r="U267" s="83" t="s">
        <v>667</v>
      </c>
      <c r="V267" s="83" t="s">
        <v>667</v>
      </c>
      <c r="W267" s="81">
        <v>43636.3100462963</v>
      </c>
      <c r="X267" s="83" t="s">
        <v>878</v>
      </c>
      <c r="Y267" s="79"/>
      <c r="Z267" s="79"/>
      <c r="AA267" s="85" t="s">
        <v>1044</v>
      </c>
      <c r="AB267" s="79"/>
      <c r="AC267" s="79" t="b">
        <v>0</v>
      </c>
      <c r="AD267" s="79">
        <v>0</v>
      </c>
      <c r="AE267" s="85" t="s">
        <v>1101</v>
      </c>
      <c r="AF267" s="79" t="b">
        <v>0</v>
      </c>
      <c r="AG267" s="79" t="s">
        <v>1105</v>
      </c>
      <c r="AH267" s="79"/>
      <c r="AI267" s="85" t="s">
        <v>1101</v>
      </c>
      <c r="AJ267" s="79" t="b">
        <v>0</v>
      </c>
      <c r="AK267" s="79">
        <v>0</v>
      </c>
      <c r="AL267" s="85" t="s">
        <v>1101</v>
      </c>
      <c r="AM267" s="79" t="s">
        <v>1114</v>
      </c>
      <c r="AN267" s="79" t="b">
        <v>0</v>
      </c>
      <c r="AO267" s="85" t="s">
        <v>1044</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14</v>
      </c>
      <c r="BC267" s="78" t="str">
        <f>REPLACE(INDEX(GroupVertices[Group],MATCH(Edges[[#This Row],[Vertex 2]],GroupVertices[Vertex],0)),1,1,"")</f>
        <v>14</v>
      </c>
      <c r="BD267" s="48">
        <v>2</v>
      </c>
      <c r="BE267" s="49">
        <v>10</v>
      </c>
      <c r="BF267" s="48">
        <v>0</v>
      </c>
      <c r="BG267" s="49">
        <v>0</v>
      </c>
      <c r="BH267" s="48">
        <v>0</v>
      </c>
      <c r="BI267" s="49">
        <v>0</v>
      </c>
      <c r="BJ267" s="48">
        <v>18</v>
      </c>
      <c r="BK267" s="49">
        <v>90</v>
      </c>
      <c r="BL267" s="48">
        <v>20</v>
      </c>
    </row>
    <row r="268" spans="1:64" ht="15">
      <c r="A268" s="64" t="s">
        <v>302</v>
      </c>
      <c r="B268" s="64" t="s">
        <v>357</v>
      </c>
      <c r="C268" s="65" t="s">
        <v>3279</v>
      </c>
      <c r="D268" s="66">
        <v>3</v>
      </c>
      <c r="E268" s="67" t="s">
        <v>132</v>
      </c>
      <c r="F268" s="68">
        <v>35</v>
      </c>
      <c r="G268" s="65"/>
      <c r="H268" s="69"/>
      <c r="I268" s="70"/>
      <c r="J268" s="70"/>
      <c r="K268" s="34" t="s">
        <v>65</v>
      </c>
      <c r="L268" s="77">
        <v>268</v>
      </c>
      <c r="M268" s="77"/>
      <c r="N268" s="72"/>
      <c r="O268" s="79" t="s">
        <v>361</v>
      </c>
      <c r="P268" s="81">
        <v>43638.68137731482</v>
      </c>
      <c r="Q268" s="79" t="s">
        <v>446</v>
      </c>
      <c r="R268" s="79"/>
      <c r="S268" s="79"/>
      <c r="T268" s="79" t="s">
        <v>567</v>
      </c>
      <c r="U268" s="79"/>
      <c r="V268" s="83" t="s">
        <v>745</v>
      </c>
      <c r="W268" s="81">
        <v>43638.68137731482</v>
      </c>
      <c r="X268" s="83" t="s">
        <v>879</v>
      </c>
      <c r="Y268" s="79"/>
      <c r="Z268" s="79"/>
      <c r="AA268" s="85" t="s">
        <v>1045</v>
      </c>
      <c r="AB268" s="79"/>
      <c r="AC268" s="79" t="b">
        <v>0</v>
      </c>
      <c r="AD268" s="79">
        <v>0</v>
      </c>
      <c r="AE268" s="85" t="s">
        <v>1101</v>
      </c>
      <c r="AF268" s="79" t="b">
        <v>0</v>
      </c>
      <c r="AG268" s="79" t="s">
        <v>1105</v>
      </c>
      <c r="AH268" s="79"/>
      <c r="AI268" s="85" t="s">
        <v>1101</v>
      </c>
      <c r="AJ268" s="79" t="b">
        <v>0</v>
      </c>
      <c r="AK268" s="79">
        <v>1</v>
      </c>
      <c r="AL268" s="85" t="s">
        <v>1044</v>
      </c>
      <c r="AM268" s="79" t="s">
        <v>1118</v>
      </c>
      <c r="AN268" s="79" t="b">
        <v>0</v>
      </c>
      <c r="AO268" s="85" t="s">
        <v>1044</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14</v>
      </c>
      <c r="BC268" s="78" t="str">
        <f>REPLACE(INDEX(GroupVertices[Group],MATCH(Edges[[#This Row],[Vertex 2]],GroupVertices[Vertex],0)),1,1,"")</f>
        <v>14</v>
      </c>
      <c r="BD268" s="48"/>
      <c r="BE268" s="49"/>
      <c r="BF268" s="48"/>
      <c r="BG268" s="49"/>
      <c r="BH268" s="48"/>
      <c r="BI268" s="49"/>
      <c r="BJ268" s="48"/>
      <c r="BK268" s="49"/>
      <c r="BL268" s="48"/>
    </row>
    <row r="269" spans="1:64" ht="15">
      <c r="A269" s="64" t="s">
        <v>302</v>
      </c>
      <c r="B269" s="64" t="s">
        <v>301</v>
      </c>
      <c r="C269" s="65" t="s">
        <v>3279</v>
      </c>
      <c r="D269" s="66">
        <v>3</v>
      </c>
      <c r="E269" s="67" t="s">
        <v>132</v>
      </c>
      <c r="F269" s="68">
        <v>35</v>
      </c>
      <c r="G269" s="65"/>
      <c r="H269" s="69"/>
      <c r="I269" s="70"/>
      <c r="J269" s="70"/>
      <c r="K269" s="34" t="s">
        <v>65</v>
      </c>
      <c r="L269" s="77">
        <v>269</v>
      </c>
      <c r="M269" s="77"/>
      <c r="N269" s="72"/>
      <c r="O269" s="79" t="s">
        <v>361</v>
      </c>
      <c r="P269" s="81">
        <v>43638.68137731482</v>
      </c>
      <c r="Q269" s="79" t="s">
        <v>446</v>
      </c>
      <c r="R269" s="79"/>
      <c r="S269" s="79"/>
      <c r="T269" s="79" t="s">
        <v>567</v>
      </c>
      <c r="U269" s="79"/>
      <c r="V269" s="83" t="s">
        <v>745</v>
      </c>
      <c r="W269" s="81">
        <v>43638.68137731482</v>
      </c>
      <c r="X269" s="83" t="s">
        <v>879</v>
      </c>
      <c r="Y269" s="79"/>
      <c r="Z269" s="79"/>
      <c r="AA269" s="85" t="s">
        <v>1045</v>
      </c>
      <c r="AB269" s="79"/>
      <c r="AC269" s="79" t="b">
        <v>0</v>
      </c>
      <c r="AD269" s="79">
        <v>0</v>
      </c>
      <c r="AE269" s="85" t="s">
        <v>1101</v>
      </c>
      <c r="AF269" s="79" t="b">
        <v>0</v>
      </c>
      <c r="AG269" s="79" t="s">
        <v>1105</v>
      </c>
      <c r="AH269" s="79"/>
      <c r="AI269" s="85" t="s">
        <v>1101</v>
      </c>
      <c r="AJ269" s="79" t="b">
        <v>0</v>
      </c>
      <c r="AK269" s="79">
        <v>1</v>
      </c>
      <c r="AL269" s="85" t="s">
        <v>1044</v>
      </c>
      <c r="AM269" s="79" t="s">
        <v>1118</v>
      </c>
      <c r="AN269" s="79" t="b">
        <v>0</v>
      </c>
      <c r="AO269" s="85" t="s">
        <v>1044</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14</v>
      </c>
      <c r="BC269" s="78" t="str">
        <f>REPLACE(INDEX(GroupVertices[Group],MATCH(Edges[[#This Row],[Vertex 2]],GroupVertices[Vertex],0)),1,1,"")</f>
        <v>14</v>
      </c>
      <c r="BD269" s="48">
        <v>2</v>
      </c>
      <c r="BE269" s="49">
        <v>11.11111111111111</v>
      </c>
      <c r="BF269" s="48">
        <v>0</v>
      </c>
      <c r="BG269" s="49">
        <v>0</v>
      </c>
      <c r="BH269" s="48">
        <v>0</v>
      </c>
      <c r="BI269" s="49">
        <v>0</v>
      </c>
      <c r="BJ269" s="48">
        <v>16</v>
      </c>
      <c r="BK269" s="49">
        <v>88.88888888888889</v>
      </c>
      <c r="BL269" s="48">
        <v>18</v>
      </c>
    </row>
    <row r="270" spans="1:64" ht="15">
      <c r="A270" s="64" t="s">
        <v>303</v>
      </c>
      <c r="B270" s="64" t="s">
        <v>304</v>
      </c>
      <c r="C270" s="65" t="s">
        <v>3279</v>
      </c>
      <c r="D270" s="66">
        <v>3</v>
      </c>
      <c r="E270" s="67" t="s">
        <v>132</v>
      </c>
      <c r="F270" s="68">
        <v>35</v>
      </c>
      <c r="G270" s="65"/>
      <c r="H270" s="69"/>
      <c r="I270" s="70"/>
      <c r="J270" s="70"/>
      <c r="K270" s="34" t="s">
        <v>65</v>
      </c>
      <c r="L270" s="77">
        <v>270</v>
      </c>
      <c r="M270" s="77"/>
      <c r="N270" s="72"/>
      <c r="O270" s="79" t="s">
        <v>361</v>
      </c>
      <c r="P270" s="81">
        <v>43638.810960648145</v>
      </c>
      <c r="Q270" s="79" t="s">
        <v>447</v>
      </c>
      <c r="R270" s="79"/>
      <c r="S270" s="79"/>
      <c r="T270" s="79" t="s">
        <v>622</v>
      </c>
      <c r="U270" s="79"/>
      <c r="V270" s="83" t="s">
        <v>746</v>
      </c>
      <c r="W270" s="81">
        <v>43638.810960648145</v>
      </c>
      <c r="X270" s="83" t="s">
        <v>880</v>
      </c>
      <c r="Y270" s="79"/>
      <c r="Z270" s="79"/>
      <c r="AA270" s="85" t="s">
        <v>1046</v>
      </c>
      <c r="AB270" s="79"/>
      <c r="AC270" s="79" t="b">
        <v>0</v>
      </c>
      <c r="AD270" s="79">
        <v>0</v>
      </c>
      <c r="AE270" s="85" t="s">
        <v>1101</v>
      </c>
      <c r="AF270" s="79" t="b">
        <v>0</v>
      </c>
      <c r="AG270" s="79" t="s">
        <v>1105</v>
      </c>
      <c r="AH270" s="79"/>
      <c r="AI270" s="85" t="s">
        <v>1101</v>
      </c>
      <c r="AJ270" s="79" t="b">
        <v>0</v>
      </c>
      <c r="AK270" s="79">
        <v>18</v>
      </c>
      <c r="AL270" s="85" t="s">
        <v>1048</v>
      </c>
      <c r="AM270" s="79" t="s">
        <v>1115</v>
      </c>
      <c r="AN270" s="79" t="b">
        <v>0</v>
      </c>
      <c r="AO270" s="85" t="s">
        <v>1048</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6</v>
      </c>
      <c r="BC270" s="78" t="str">
        <f>REPLACE(INDEX(GroupVertices[Group],MATCH(Edges[[#This Row],[Vertex 2]],GroupVertices[Vertex],0)),1,1,"")</f>
        <v>6</v>
      </c>
      <c r="BD270" s="48">
        <v>0</v>
      </c>
      <c r="BE270" s="49">
        <v>0</v>
      </c>
      <c r="BF270" s="48">
        <v>0</v>
      </c>
      <c r="BG270" s="49">
        <v>0</v>
      </c>
      <c r="BH270" s="48">
        <v>0</v>
      </c>
      <c r="BI270" s="49">
        <v>0</v>
      </c>
      <c r="BJ270" s="48">
        <v>20</v>
      </c>
      <c r="BK270" s="49">
        <v>100</v>
      </c>
      <c r="BL270" s="48">
        <v>20</v>
      </c>
    </row>
    <row r="271" spans="1:64" ht="15">
      <c r="A271" s="64" t="s">
        <v>304</v>
      </c>
      <c r="B271" s="64" t="s">
        <v>358</v>
      </c>
      <c r="C271" s="65" t="s">
        <v>3280</v>
      </c>
      <c r="D271" s="66">
        <v>4</v>
      </c>
      <c r="E271" s="67" t="s">
        <v>136</v>
      </c>
      <c r="F271" s="68">
        <v>31.714285714285715</v>
      </c>
      <c r="G271" s="65"/>
      <c r="H271" s="69"/>
      <c r="I271" s="70"/>
      <c r="J271" s="70"/>
      <c r="K271" s="34" t="s">
        <v>65</v>
      </c>
      <c r="L271" s="77">
        <v>271</v>
      </c>
      <c r="M271" s="77"/>
      <c r="N271" s="72"/>
      <c r="O271" s="79" t="s">
        <v>361</v>
      </c>
      <c r="P271" s="81">
        <v>43473.985034722224</v>
      </c>
      <c r="Q271" s="79" t="s">
        <v>448</v>
      </c>
      <c r="R271" s="83" t="s">
        <v>513</v>
      </c>
      <c r="S271" s="79" t="s">
        <v>554</v>
      </c>
      <c r="T271" s="79" t="s">
        <v>623</v>
      </c>
      <c r="U271" s="83" t="s">
        <v>668</v>
      </c>
      <c r="V271" s="83" t="s">
        <v>668</v>
      </c>
      <c r="W271" s="81">
        <v>43473.985034722224</v>
      </c>
      <c r="X271" s="83" t="s">
        <v>881</v>
      </c>
      <c r="Y271" s="79"/>
      <c r="Z271" s="79"/>
      <c r="AA271" s="85" t="s">
        <v>1047</v>
      </c>
      <c r="AB271" s="79"/>
      <c r="AC271" s="79" t="b">
        <v>0</v>
      </c>
      <c r="AD271" s="79">
        <v>9</v>
      </c>
      <c r="AE271" s="85" t="s">
        <v>1101</v>
      </c>
      <c r="AF271" s="79" t="b">
        <v>0</v>
      </c>
      <c r="AG271" s="79" t="s">
        <v>1105</v>
      </c>
      <c r="AH271" s="79"/>
      <c r="AI271" s="85" t="s">
        <v>1101</v>
      </c>
      <c r="AJ271" s="79" t="b">
        <v>0</v>
      </c>
      <c r="AK271" s="79">
        <v>12</v>
      </c>
      <c r="AL271" s="85" t="s">
        <v>1101</v>
      </c>
      <c r="AM271" s="79" t="s">
        <v>1114</v>
      </c>
      <c r="AN271" s="79" t="b">
        <v>0</v>
      </c>
      <c r="AO271" s="85" t="s">
        <v>1047</v>
      </c>
      <c r="AP271" s="79" t="s">
        <v>1131</v>
      </c>
      <c r="AQ271" s="79">
        <v>0</v>
      </c>
      <c r="AR271" s="79">
        <v>0</v>
      </c>
      <c r="AS271" s="79"/>
      <c r="AT271" s="79"/>
      <c r="AU271" s="79"/>
      <c r="AV271" s="79"/>
      <c r="AW271" s="79"/>
      <c r="AX271" s="79"/>
      <c r="AY271" s="79"/>
      <c r="AZ271" s="79"/>
      <c r="BA271">
        <v>2</v>
      </c>
      <c r="BB271" s="78" t="str">
        <f>REPLACE(INDEX(GroupVertices[Group],MATCH(Edges[[#This Row],[Vertex 1]],GroupVertices[Vertex],0)),1,1,"")</f>
        <v>6</v>
      </c>
      <c r="BC271" s="78" t="str">
        <f>REPLACE(INDEX(GroupVertices[Group],MATCH(Edges[[#This Row],[Vertex 2]],GroupVertices[Vertex],0)),1,1,"")</f>
        <v>6</v>
      </c>
      <c r="BD271" s="48">
        <v>0</v>
      </c>
      <c r="BE271" s="49">
        <v>0</v>
      </c>
      <c r="BF271" s="48">
        <v>0</v>
      </c>
      <c r="BG271" s="49">
        <v>0</v>
      </c>
      <c r="BH271" s="48">
        <v>0</v>
      </c>
      <c r="BI271" s="49">
        <v>0</v>
      </c>
      <c r="BJ271" s="48">
        <v>31</v>
      </c>
      <c r="BK271" s="49">
        <v>100</v>
      </c>
      <c r="BL271" s="48">
        <v>31</v>
      </c>
    </row>
    <row r="272" spans="1:64" ht="15">
      <c r="A272" s="64" t="s">
        <v>304</v>
      </c>
      <c r="B272" s="64" t="s">
        <v>358</v>
      </c>
      <c r="C272" s="65" t="s">
        <v>3280</v>
      </c>
      <c r="D272" s="66">
        <v>4</v>
      </c>
      <c r="E272" s="67" t="s">
        <v>136</v>
      </c>
      <c r="F272" s="68">
        <v>31.714285714285715</v>
      </c>
      <c r="G272" s="65"/>
      <c r="H272" s="69"/>
      <c r="I272" s="70"/>
      <c r="J272" s="70"/>
      <c r="K272" s="34" t="s">
        <v>65</v>
      </c>
      <c r="L272" s="77">
        <v>272</v>
      </c>
      <c r="M272" s="77"/>
      <c r="N272" s="72"/>
      <c r="O272" s="79" t="s">
        <v>361</v>
      </c>
      <c r="P272" s="81">
        <v>43415.1277662037</v>
      </c>
      <c r="Q272" s="79" t="s">
        <v>449</v>
      </c>
      <c r="R272" s="83" t="s">
        <v>513</v>
      </c>
      <c r="S272" s="79" t="s">
        <v>554</v>
      </c>
      <c r="T272" s="79" t="s">
        <v>624</v>
      </c>
      <c r="U272" s="79"/>
      <c r="V272" s="83" t="s">
        <v>747</v>
      </c>
      <c r="W272" s="81">
        <v>43415.1277662037</v>
      </c>
      <c r="X272" s="83" t="s">
        <v>882</v>
      </c>
      <c r="Y272" s="79"/>
      <c r="Z272" s="79"/>
      <c r="AA272" s="85" t="s">
        <v>1048</v>
      </c>
      <c r="AB272" s="79"/>
      <c r="AC272" s="79" t="b">
        <v>0</v>
      </c>
      <c r="AD272" s="79">
        <v>15</v>
      </c>
      <c r="AE272" s="85" t="s">
        <v>1101</v>
      </c>
      <c r="AF272" s="79" t="b">
        <v>0</v>
      </c>
      <c r="AG272" s="79" t="s">
        <v>1105</v>
      </c>
      <c r="AH272" s="79"/>
      <c r="AI272" s="85" t="s">
        <v>1101</v>
      </c>
      <c r="AJ272" s="79" t="b">
        <v>0</v>
      </c>
      <c r="AK272" s="79">
        <v>18</v>
      </c>
      <c r="AL272" s="85" t="s">
        <v>1101</v>
      </c>
      <c r="AM272" s="79" t="s">
        <v>1114</v>
      </c>
      <c r="AN272" s="79" t="b">
        <v>0</v>
      </c>
      <c r="AO272" s="85" t="s">
        <v>1048</v>
      </c>
      <c r="AP272" s="79" t="s">
        <v>1131</v>
      </c>
      <c r="AQ272" s="79">
        <v>0</v>
      </c>
      <c r="AR272" s="79">
        <v>0</v>
      </c>
      <c r="AS272" s="79"/>
      <c r="AT272" s="79"/>
      <c r="AU272" s="79"/>
      <c r="AV272" s="79"/>
      <c r="AW272" s="79"/>
      <c r="AX272" s="79"/>
      <c r="AY272" s="79"/>
      <c r="AZ272" s="79"/>
      <c r="BA272">
        <v>2</v>
      </c>
      <c r="BB272" s="78" t="str">
        <f>REPLACE(INDEX(GroupVertices[Group],MATCH(Edges[[#This Row],[Vertex 1]],GroupVertices[Vertex],0)),1,1,"")</f>
        <v>6</v>
      </c>
      <c r="BC272" s="78" t="str">
        <f>REPLACE(INDEX(GroupVertices[Group],MATCH(Edges[[#This Row],[Vertex 2]],GroupVertices[Vertex],0)),1,1,"")</f>
        <v>6</v>
      </c>
      <c r="BD272" s="48">
        <v>0</v>
      </c>
      <c r="BE272" s="49">
        <v>0</v>
      </c>
      <c r="BF272" s="48">
        <v>0</v>
      </c>
      <c r="BG272" s="49">
        <v>0</v>
      </c>
      <c r="BH272" s="48">
        <v>0</v>
      </c>
      <c r="BI272" s="49">
        <v>0</v>
      </c>
      <c r="BJ272" s="48">
        <v>29</v>
      </c>
      <c r="BK272" s="49">
        <v>100</v>
      </c>
      <c r="BL272" s="48">
        <v>29</v>
      </c>
    </row>
    <row r="273" spans="1:64" ht="15">
      <c r="A273" s="64" t="s">
        <v>304</v>
      </c>
      <c r="B273" s="64" t="s">
        <v>359</v>
      </c>
      <c r="C273" s="65" t="s">
        <v>3280</v>
      </c>
      <c r="D273" s="66">
        <v>4</v>
      </c>
      <c r="E273" s="67" t="s">
        <v>136</v>
      </c>
      <c r="F273" s="68">
        <v>31.714285714285715</v>
      </c>
      <c r="G273" s="65"/>
      <c r="H273" s="69"/>
      <c r="I273" s="70"/>
      <c r="J273" s="70"/>
      <c r="K273" s="34" t="s">
        <v>65</v>
      </c>
      <c r="L273" s="77">
        <v>273</v>
      </c>
      <c r="M273" s="77"/>
      <c r="N273" s="72"/>
      <c r="O273" s="79" t="s">
        <v>361</v>
      </c>
      <c r="P273" s="81">
        <v>43637.83148148148</v>
      </c>
      <c r="Q273" s="79" t="s">
        <v>450</v>
      </c>
      <c r="R273" s="83" t="s">
        <v>514</v>
      </c>
      <c r="S273" s="79" t="s">
        <v>555</v>
      </c>
      <c r="T273" s="79" t="s">
        <v>625</v>
      </c>
      <c r="U273" s="83" t="s">
        <v>669</v>
      </c>
      <c r="V273" s="83" t="s">
        <v>669</v>
      </c>
      <c r="W273" s="81">
        <v>43637.83148148148</v>
      </c>
      <c r="X273" s="83" t="s">
        <v>883</v>
      </c>
      <c r="Y273" s="79"/>
      <c r="Z273" s="79"/>
      <c r="AA273" s="85" t="s">
        <v>1049</v>
      </c>
      <c r="AB273" s="79"/>
      <c r="AC273" s="79" t="b">
        <v>0</v>
      </c>
      <c r="AD273" s="79">
        <v>1</v>
      </c>
      <c r="AE273" s="85" t="s">
        <v>1101</v>
      </c>
      <c r="AF273" s="79" t="b">
        <v>0</v>
      </c>
      <c r="AG273" s="79" t="s">
        <v>1105</v>
      </c>
      <c r="AH273" s="79"/>
      <c r="AI273" s="85" t="s">
        <v>1101</v>
      </c>
      <c r="AJ273" s="79" t="b">
        <v>0</v>
      </c>
      <c r="AK273" s="79">
        <v>1</v>
      </c>
      <c r="AL273" s="85" t="s">
        <v>1101</v>
      </c>
      <c r="AM273" s="79" t="s">
        <v>1114</v>
      </c>
      <c r="AN273" s="79" t="b">
        <v>0</v>
      </c>
      <c r="AO273" s="85" t="s">
        <v>1049</v>
      </c>
      <c r="AP273" s="79" t="s">
        <v>176</v>
      </c>
      <c r="AQ273" s="79">
        <v>0</v>
      </c>
      <c r="AR273" s="79">
        <v>0</v>
      </c>
      <c r="AS273" s="79"/>
      <c r="AT273" s="79"/>
      <c r="AU273" s="79"/>
      <c r="AV273" s="79"/>
      <c r="AW273" s="79"/>
      <c r="AX273" s="79"/>
      <c r="AY273" s="79"/>
      <c r="AZ273" s="79"/>
      <c r="BA273">
        <v>2</v>
      </c>
      <c r="BB273" s="78" t="str">
        <f>REPLACE(INDEX(GroupVertices[Group],MATCH(Edges[[#This Row],[Vertex 1]],GroupVertices[Vertex],0)),1,1,"")</f>
        <v>6</v>
      </c>
      <c r="BC273" s="78" t="str">
        <f>REPLACE(INDEX(GroupVertices[Group],MATCH(Edges[[#This Row],[Vertex 2]],GroupVertices[Vertex],0)),1,1,"")</f>
        <v>6</v>
      </c>
      <c r="BD273" s="48">
        <v>3</v>
      </c>
      <c r="BE273" s="49">
        <v>7.6923076923076925</v>
      </c>
      <c r="BF273" s="48">
        <v>0</v>
      </c>
      <c r="BG273" s="49">
        <v>0</v>
      </c>
      <c r="BH273" s="48">
        <v>0</v>
      </c>
      <c r="BI273" s="49">
        <v>0</v>
      </c>
      <c r="BJ273" s="48">
        <v>36</v>
      </c>
      <c r="BK273" s="49">
        <v>92.3076923076923</v>
      </c>
      <c r="BL273" s="48">
        <v>39</v>
      </c>
    </row>
    <row r="274" spans="1:64" ht="15">
      <c r="A274" s="64" t="s">
        <v>304</v>
      </c>
      <c r="B274" s="64" t="s">
        <v>359</v>
      </c>
      <c r="C274" s="65" t="s">
        <v>3280</v>
      </c>
      <c r="D274" s="66">
        <v>4</v>
      </c>
      <c r="E274" s="67" t="s">
        <v>136</v>
      </c>
      <c r="F274" s="68">
        <v>31.714285714285715</v>
      </c>
      <c r="G274" s="65"/>
      <c r="H274" s="69"/>
      <c r="I274" s="70"/>
      <c r="J274" s="70"/>
      <c r="K274" s="34" t="s">
        <v>65</v>
      </c>
      <c r="L274" s="77">
        <v>274</v>
      </c>
      <c r="M274" s="77"/>
      <c r="N274" s="72"/>
      <c r="O274" s="79" t="s">
        <v>361</v>
      </c>
      <c r="P274" s="81">
        <v>43637.83290509259</v>
      </c>
      <c r="Q274" s="79" t="s">
        <v>451</v>
      </c>
      <c r="R274" s="83" t="s">
        <v>514</v>
      </c>
      <c r="S274" s="79" t="s">
        <v>555</v>
      </c>
      <c r="T274" s="79" t="s">
        <v>625</v>
      </c>
      <c r="U274" s="83" t="s">
        <v>670</v>
      </c>
      <c r="V274" s="83" t="s">
        <v>670</v>
      </c>
      <c r="W274" s="81">
        <v>43637.83290509259</v>
      </c>
      <c r="X274" s="83" t="s">
        <v>884</v>
      </c>
      <c r="Y274" s="79"/>
      <c r="Z274" s="79"/>
      <c r="AA274" s="85" t="s">
        <v>1050</v>
      </c>
      <c r="AB274" s="79"/>
      <c r="AC274" s="79" t="b">
        <v>0</v>
      </c>
      <c r="AD274" s="79">
        <v>1</v>
      </c>
      <c r="AE274" s="85" t="s">
        <v>1101</v>
      </c>
      <c r="AF274" s="79" t="b">
        <v>0</v>
      </c>
      <c r="AG274" s="79" t="s">
        <v>1105</v>
      </c>
      <c r="AH274" s="79"/>
      <c r="AI274" s="85" t="s">
        <v>1101</v>
      </c>
      <c r="AJ274" s="79" t="b">
        <v>0</v>
      </c>
      <c r="AK274" s="79">
        <v>1</v>
      </c>
      <c r="AL274" s="85" t="s">
        <v>1101</v>
      </c>
      <c r="AM274" s="79" t="s">
        <v>1114</v>
      </c>
      <c r="AN274" s="79" t="b">
        <v>0</v>
      </c>
      <c r="AO274" s="85" t="s">
        <v>1050</v>
      </c>
      <c r="AP274" s="79" t="s">
        <v>176</v>
      </c>
      <c r="AQ274" s="79">
        <v>0</v>
      </c>
      <c r="AR274" s="79">
        <v>0</v>
      </c>
      <c r="AS274" s="79"/>
      <c r="AT274" s="79"/>
      <c r="AU274" s="79"/>
      <c r="AV274" s="79"/>
      <c r="AW274" s="79"/>
      <c r="AX274" s="79"/>
      <c r="AY274" s="79"/>
      <c r="AZ274" s="79"/>
      <c r="BA274">
        <v>2</v>
      </c>
      <c r="BB274" s="78" t="str">
        <f>REPLACE(INDEX(GroupVertices[Group],MATCH(Edges[[#This Row],[Vertex 1]],GroupVertices[Vertex],0)),1,1,"")</f>
        <v>6</v>
      </c>
      <c r="BC274" s="78" t="str">
        <f>REPLACE(INDEX(GroupVertices[Group],MATCH(Edges[[#This Row],[Vertex 2]],GroupVertices[Vertex],0)),1,1,"")</f>
        <v>6</v>
      </c>
      <c r="BD274" s="48">
        <v>3</v>
      </c>
      <c r="BE274" s="49">
        <v>7.6923076923076925</v>
      </c>
      <c r="BF274" s="48">
        <v>0</v>
      </c>
      <c r="BG274" s="49">
        <v>0</v>
      </c>
      <c r="BH274" s="48">
        <v>0</v>
      </c>
      <c r="BI274" s="49">
        <v>0</v>
      </c>
      <c r="BJ274" s="48">
        <v>36</v>
      </c>
      <c r="BK274" s="49">
        <v>92.3076923076923</v>
      </c>
      <c r="BL274" s="48">
        <v>39</v>
      </c>
    </row>
    <row r="275" spans="1:64" ht="15">
      <c r="A275" s="64" t="s">
        <v>305</v>
      </c>
      <c r="B275" s="64" t="s">
        <v>305</v>
      </c>
      <c r="C275" s="65" t="s">
        <v>3279</v>
      </c>
      <c r="D275" s="66">
        <v>3</v>
      </c>
      <c r="E275" s="67" t="s">
        <v>132</v>
      </c>
      <c r="F275" s="68">
        <v>35</v>
      </c>
      <c r="G275" s="65"/>
      <c r="H275" s="69"/>
      <c r="I275" s="70"/>
      <c r="J275" s="70"/>
      <c r="K275" s="34" t="s">
        <v>65</v>
      </c>
      <c r="L275" s="77">
        <v>275</v>
      </c>
      <c r="M275" s="77"/>
      <c r="N275" s="72"/>
      <c r="O275" s="79" t="s">
        <v>176</v>
      </c>
      <c r="P275" s="81">
        <v>43638.24667824074</v>
      </c>
      <c r="Q275" s="79" t="s">
        <v>452</v>
      </c>
      <c r="R275" s="83" t="s">
        <v>510</v>
      </c>
      <c r="S275" s="79" t="s">
        <v>551</v>
      </c>
      <c r="T275" s="79" t="s">
        <v>626</v>
      </c>
      <c r="U275" s="79"/>
      <c r="V275" s="83" t="s">
        <v>748</v>
      </c>
      <c r="W275" s="81">
        <v>43638.24667824074</v>
      </c>
      <c r="X275" s="83" t="s">
        <v>885</v>
      </c>
      <c r="Y275" s="79"/>
      <c r="Z275" s="79"/>
      <c r="AA275" s="85" t="s">
        <v>1051</v>
      </c>
      <c r="AB275" s="79"/>
      <c r="AC275" s="79" t="b">
        <v>0</v>
      </c>
      <c r="AD275" s="79">
        <v>0</v>
      </c>
      <c r="AE275" s="85" t="s">
        <v>1101</v>
      </c>
      <c r="AF275" s="79" t="b">
        <v>0</v>
      </c>
      <c r="AG275" s="79" t="s">
        <v>1105</v>
      </c>
      <c r="AH275" s="79"/>
      <c r="AI275" s="85" t="s">
        <v>1101</v>
      </c>
      <c r="AJ275" s="79" t="b">
        <v>0</v>
      </c>
      <c r="AK275" s="79">
        <v>0</v>
      </c>
      <c r="AL275" s="85" t="s">
        <v>1101</v>
      </c>
      <c r="AM275" s="79" t="s">
        <v>1115</v>
      </c>
      <c r="AN275" s="79" t="b">
        <v>0</v>
      </c>
      <c r="AO275" s="85" t="s">
        <v>1051</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6</v>
      </c>
      <c r="BC275" s="78" t="str">
        <f>REPLACE(INDEX(GroupVertices[Group],MATCH(Edges[[#This Row],[Vertex 2]],GroupVertices[Vertex],0)),1,1,"")</f>
        <v>6</v>
      </c>
      <c r="BD275" s="48">
        <v>2</v>
      </c>
      <c r="BE275" s="49">
        <v>5</v>
      </c>
      <c r="BF275" s="48">
        <v>0</v>
      </c>
      <c r="BG275" s="49">
        <v>0</v>
      </c>
      <c r="BH275" s="48">
        <v>0</v>
      </c>
      <c r="BI275" s="49">
        <v>0</v>
      </c>
      <c r="BJ275" s="48">
        <v>38</v>
      </c>
      <c r="BK275" s="49">
        <v>95</v>
      </c>
      <c r="BL275" s="48">
        <v>40</v>
      </c>
    </row>
    <row r="276" spans="1:64" ht="15">
      <c r="A276" s="64" t="s">
        <v>304</v>
      </c>
      <c r="B276" s="64" t="s">
        <v>305</v>
      </c>
      <c r="C276" s="65" t="s">
        <v>3284</v>
      </c>
      <c r="D276" s="66">
        <v>6</v>
      </c>
      <c r="E276" s="67" t="s">
        <v>136</v>
      </c>
      <c r="F276" s="68">
        <v>25.142857142857142</v>
      </c>
      <c r="G276" s="65"/>
      <c r="H276" s="69"/>
      <c r="I276" s="70"/>
      <c r="J276" s="70"/>
      <c r="K276" s="34" t="s">
        <v>65</v>
      </c>
      <c r="L276" s="77">
        <v>276</v>
      </c>
      <c r="M276" s="77"/>
      <c r="N276" s="72"/>
      <c r="O276" s="79" t="s">
        <v>361</v>
      </c>
      <c r="P276" s="81">
        <v>43638.93703703704</v>
      </c>
      <c r="Q276" s="79" t="s">
        <v>453</v>
      </c>
      <c r="R276" s="83" t="s">
        <v>515</v>
      </c>
      <c r="S276" s="79" t="s">
        <v>529</v>
      </c>
      <c r="T276" s="79" t="s">
        <v>627</v>
      </c>
      <c r="U276" s="79"/>
      <c r="V276" s="83" t="s">
        <v>747</v>
      </c>
      <c r="W276" s="81">
        <v>43638.93703703704</v>
      </c>
      <c r="X276" s="83" t="s">
        <v>886</v>
      </c>
      <c r="Y276" s="79"/>
      <c r="Z276" s="79"/>
      <c r="AA276" s="85" t="s">
        <v>1052</v>
      </c>
      <c r="AB276" s="79"/>
      <c r="AC276" s="79" t="b">
        <v>0</v>
      </c>
      <c r="AD276" s="79">
        <v>2</v>
      </c>
      <c r="AE276" s="85" t="s">
        <v>1101</v>
      </c>
      <c r="AF276" s="79" t="b">
        <v>1</v>
      </c>
      <c r="AG276" s="79" t="s">
        <v>1105</v>
      </c>
      <c r="AH276" s="79"/>
      <c r="AI276" s="85" t="s">
        <v>1051</v>
      </c>
      <c r="AJ276" s="79" t="b">
        <v>0</v>
      </c>
      <c r="AK276" s="79">
        <v>1</v>
      </c>
      <c r="AL276" s="85" t="s">
        <v>1101</v>
      </c>
      <c r="AM276" s="79" t="s">
        <v>1114</v>
      </c>
      <c r="AN276" s="79" t="b">
        <v>0</v>
      </c>
      <c r="AO276" s="85" t="s">
        <v>1052</v>
      </c>
      <c r="AP276" s="79" t="s">
        <v>176</v>
      </c>
      <c r="AQ276" s="79">
        <v>0</v>
      </c>
      <c r="AR276" s="79">
        <v>0</v>
      </c>
      <c r="AS276" s="79"/>
      <c r="AT276" s="79"/>
      <c r="AU276" s="79"/>
      <c r="AV276" s="79"/>
      <c r="AW276" s="79"/>
      <c r="AX276" s="79"/>
      <c r="AY276" s="79"/>
      <c r="AZ276" s="79"/>
      <c r="BA276">
        <v>4</v>
      </c>
      <c r="BB276" s="78" t="str">
        <f>REPLACE(INDEX(GroupVertices[Group],MATCH(Edges[[#This Row],[Vertex 1]],GroupVertices[Vertex],0)),1,1,"")</f>
        <v>6</v>
      </c>
      <c r="BC276" s="78" t="str">
        <f>REPLACE(INDEX(GroupVertices[Group],MATCH(Edges[[#This Row],[Vertex 2]],GroupVertices[Vertex],0)),1,1,"")</f>
        <v>6</v>
      </c>
      <c r="BD276" s="48">
        <v>3</v>
      </c>
      <c r="BE276" s="49">
        <v>7.5</v>
      </c>
      <c r="BF276" s="48">
        <v>1</v>
      </c>
      <c r="BG276" s="49">
        <v>2.5</v>
      </c>
      <c r="BH276" s="48">
        <v>0</v>
      </c>
      <c r="BI276" s="49">
        <v>0</v>
      </c>
      <c r="BJ276" s="48">
        <v>36</v>
      </c>
      <c r="BK276" s="49">
        <v>90</v>
      </c>
      <c r="BL276" s="48">
        <v>40</v>
      </c>
    </row>
    <row r="277" spans="1:64" ht="15">
      <c r="A277" s="64" t="s">
        <v>304</v>
      </c>
      <c r="B277" s="64" t="s">
        <v>305</v>
      </c>
      <c r="C277" s="65" t="s">
        <v>3284</v>
      </c>
      <c r="D277" s="66">
        <v>6</v>
      </c>
      <c r="E277" s="67" t="s">
        <v>136</v>
      </c>
      <c r="F277" s="68">
        <v>25.142857142857142</v>
      </c>
      <c r="G277" s="65"/>
      <c r="H277" s="69"/>
      <c r="I277" s="70"/>
      <c r="J277" s="70"/>
      <c r="K277" s="34" t="s">
        <v>65</v>
      </c>
      <c r="L277" s="77">
        <v>277</v>
      </c>
      <c r="M277" s="77"/>
      <c r="N277" s="72"/>
      <c r="O277" s="79" t="s">
        <v>361</v>
      </c>
      <c r="P277" s="81">
        <v>43638.93729166667</v>
      </c>
      <c r="Q277" s="79" t="s">
        <v>454</v>
      </c>
      <c r="R277" s="79"/>
      <c r="S277" s="79"/>
      <c r="T277" s="79" t="s">
        <v>628</v>
      </c>
      <c r="U277" s="79"/>
      <c r="V277" s="83" t="s">
        <v>747</v>
      </c>
      <c r="W277" s="81">
        <v>43638.93729166667</v>
      </c>
      <c r="X277" s="83" t="s">
        <v>887</v>
      </c>
      <c r="Y277" s="79"/>
      <c r="Z277" s="79"/>
      <c r="AA277" s="85" t="s">
        <v>1053</v>
      </c>
      <c r="AB277" s="79"/>
      <c r="AC277" s="79" t="b">
        <v>0</v>
      </c>
      <c r="AD277" s="79">
        <v>0</v>
      </c>
      <c r="AE277" s="85" t="s">
        <v>1101</v>
      </c>
      <c r="AF277" s="79" t="b">
        <v>1</v>
      </c>
      <c r="AG277" s="79" t="s">
        <v>1105</v>
      </c>
      <c r="AH277" s="79"/>
      <c r="AI277" s="85" t="s">
        <v>1051</v>
      </c>
      <c r="AJ277" s="79" t="b">
        <v>0</v>
      </c>
      <c r="AK277" s="79">
        <v>1</v>
      </c>
      <c r="AL277" s="85" t="s">
        <v>1052</v>
      </c>
      <c r="AM277" s="79" t="s">
        <v>1114</v>
      </c>
      <c r="AN277" s="79" t="b">
        <v>0</v>
      </c>
      <c r="AO277" s="85" t="s">
        <v>1052</v>
      </c>
      <c r="AP277" s="79" t="s">
        <v>176</v>
      </c>
      <c r="AQ277" s="79">
        <v>0</v>
      </c>
      <c r="AR277" s="79">
        <v>0</v>
      </c>
      <c r="AS277" s="79"/>
      <c r="AT277" s="79"/>
      <c r="AU277" s="79"/>
      <c r="AV277" s="79"/>
      <c r="AW277" s="79"/>
      <c r="AX277" s="79"/>
      <c r="AY277" s="79"/>
      <c r="AZ277" s="79"/>
      <c r="BA277">
        <v>4</v>
      </c>
      <c r="BB277" s="78" t="str">
        <f>REPLACE(INDEX(GroupVertices[Group],MATCH(Edges[[#This Row],[Vertex 1]],GroupVertices[Vertex],0)),1,1,"")</f>
        <v>6</v>
      </c>
      <c r="BC277" s="78" t="str">
        <f>REPLACE(INDEX(GroupVertices[Group],MATCH(Edges[[#This Row],[Vertex 2]],GroupVertices[Vertex],0)),1,1,"")</f>
        <v>6</v>
      </c>
      <c r="BD277" s="48">
        <v>1</v>
      </c>
      <c r="BE277" s="49">
        <v>4.761904761904762</v>
      </c>
      <c r="BF277" s="48">
        <v>1</v>
      </c>
      <c r="BG277" s="49">
        <v>4.761904761904762</v>
      </c>
      <c r="BH277" s="48">
        <v>0</v>
      </c>
      <c r="BI277" s="49">
        <v>0</v>
      </c>
      <c r="BJ277" s="48">
        <v>19</v>
      </c>
      <c r="BK277" s="49">
        <v>90.47619047619048</v>
      </c>
      <c r="BL277" s="48">
        <v>21</v>
      </c>
    </row>
    <row r="278" spans="1:64" ht="15">
      <c r="A278" s="64" t="s">
        <v>304</v>
      </c>
      <c r="B278" s="64" t="s">
        <v>305</v>
      </c>
      <c r="C278" s="65" t="s">
        <v>3284</v>
      </c>
      <c r="D278" s="66">
        <v>6</v>
      </c>
      <c r="E278" s="67" t="s">
        <v>136</v>
      </c>
      <c r="F278" s="68">
        <v>25.142857142857142</v>
      </c>
      <c r="G278" s="65"/>
      <c r="H278" s="69"/>
      <c r="I278" s="70"/>
      <c r="J278" s="70"/>
      <c r="K278" s="34" t="s">
        <v>65</v>
      </c>
      <c r="L278" s="77">
        <v>278</v>
      </c>
      <c r="M278" s="77"/>
      <c r="N278" s="72"/>
      <c r="O278" s="79" t="s">
        <v>361</v>
      </c>
      <c r="P278" s="81">
        <v>43638.94216435185</v>
      </c>
      <c r="Q278" s="79" t="s">
        <v>455</v>
      </c>
      <c r="R278" s="83" t="s">
        <v>515</v>
      </c>
      <c r="S278" s="79" t="s">
        <v>529</v>
      </c>
      <c r="T278" s="79" t="s">
        <v>627</v>
      </c>
      <c r="U278" s="79"/>
      <c r="V278" s="83" t="s">
        <v>747</v>
      </c>
      <c r="W278" s="81">
        <v>43638.94216435185</v>
      </c>
      <c r="X278" s="83" t="s">
        <v>888</v>
      </c>
      <c r="Y278" s="79"/>
      <c r="Z278" s="79"/>
      <c r="AA278" s="85" t="s">
        <v>1054</v>
      </c>
      <c r="AB278" s="79"/>
      <c r="AC278" s="79" t="b">
        <v>0</v>
      </c>
      <c r="AD278" s="79">
        <v>1</v>
      </c>
      <c r="AE278" s="85" t="s">
        <v>1101</v>
      </c>
      <c r="AF278" s="79" t="b">
        <v>1</v>
      </c>
      <c r="AG278" s="79" t="s">
        <v>1105</v>
      </c>
      <c r="AH278" s="79"/>
      <c r="AI278" s="85" t="s">
        <v>1051</v>
      </c>
      <c r="AJ278" s="79" t="b">
        <v>0</v>
      </c>
      <c r="AK278" s="79">
        <v>1</v>
      </c>
      <c r="AL278" s="85" t="s">
        <v>1101</v>
      </c>
      <c r="AM278" s="79" t="s">
        <v>1114</v>
      </c>
      <c r="AN278" s="79" t="b">
        <v>0</v>
      </c>
      <c r="AO278" s="85" t="s">
        <v>1054</v>
      </c>
      <c r="AP278" s="79" t="s">
        <v>176</v>
      </c>
      <c r="AQ278" s="79">
        <v>0</v>
      </c>
      <c r="AR278" s="79">
        <v>0</v>
      </c>
      <c r="AS278" s="79"/>
      <c r="AT278" s="79"/>
      <c r="AU278" s="79"/>
      <c r="AV278" s="79"/>
      <c r="AW278" s="79"/>
      <c r="AX278" s="79"/>
      <c r="AY278" s="79"/>
      <c r="AZ278" s="79"/>
      <c r="BA278">
        <v>4</v>
      </c>
      <c r="BB278" s="78" t="str">
        <f>REPLACE(INDEX(GroupVertices[Group],MATCH(Edges[[#This Row],[Vertex 1]],GroupVertices[Vertex],0)),1,1,"")</f>
        <v>6</v>
      </c>
      <c r="BC278" s="78" t="str">
        <f>REPLACE(INDEX(GroupVertices[Group],MATCH(Edges[[#This Row],[Vertex 2]],GroupVertices[Vertex],0)),1,1,"")</f>
        <v>6</v>
      </c>
      <c r="BD278" s="48">
        <v>3</v>
      </c>
      <c r="BE278" s="49">
        <v>7.5</v>
      </c>
      <c r="BF278" s="48">
        <v>1</v>
      </c>
      <c r="BG278" s="49">
        <v>2.5</v>
      </c>
      <c r="BH278" s="48">
        <v>0</v>
      </c>
      <c r="BI278" s="49">
        <v>0</v>
      </c>
      <c r="BJ278" s="48">
        <v>36</v>
      </c>
      <c r="BK278" s="49">
        <v>90</v>
      </c>
      <c r="BL278" s="48">
        <v>40</v>
      </c>
    </row>
    <row r="279" spans="1:64" ht="15">
      <c r="A279" s="64" t="s">
        <v>304</v>
      </c>
      <c r="B279" s="64" t="s">
        <v>305</v>
      </c>
      <c r="C279" s="65" t="s">
        <v>3284</v>
      </c>
      <c r="D279" s="66">
        <v>6</v>
      </c>
      <c r="E279" s="67" t="s">
        <v>136</v>
      </c>
      <c r="F279" s="68">
        <v>25.142857142857142</v>
      </c>
      <c r="G279" s="65"/>
      <c r="H279" s="69"/>
      <c r="I279" s="70"/>
      <c r="J279" s="70"/>
      <c r="K279" s="34" t="s">
        <v>65</v>
      </c>
      <c r="L279" s="77">
        <v>279</v>
      </c>
      <c r="M279" s="77"/>
      <c r="N279" s="72"/>
      <c r="O279" s="79" t="s">
        <v>361</v>
      </c>
      <c r="P279" s="81">
        <v>43638.94265046297</v>
      </c>
      <c r="Q279" s="79" t="s">
        <v>454</v>
      </c>
      <c r="R279" s="79"/>
      <c r="S279" s="79"/>
      <c r="T279" s="79" t="s">
        <v>628</v>
      </c>
      <c r="U279" s="79"/>
      <c r="V279" s="83" t="s">
        <v>747</v>
      </c>
      <c r="W279" s="81">
        <v>43638.94265046297</v>
      </c>
      <c r="X279" s="83" t="s">
        <v>889</v>
      </c>
      <c r="Y279" s="79"/>
      <c r="Z279" s="79"/>
      <c r="AA279" s="85" t="s">
        <v>1055</v>
      </c>
      <c r="AB279" s="79"/>
      <c r="AC279" s="79" t="b">
        <v>0</v>
      </c>
      <c r="AD279" s="79">
        <v>0</v>
      </c>
      <c r="AE279" s="85" t="s">
        <v>1101</v>
      </c>
      <c r="AF279" s="79" t="b">
        <v>1</v>
      </c>
      <c r="AG279" s="79" t="s">
        <v>1105</v>
      </c>
      <c r="AH279" s="79"/>
      <c r="AI279" s="85" t="s">
        <v>1051</v>
      </c>
      <c r="AJ279" s="79" t="b">
        <v>0</v>
      </c>
      <c r="AK279" s="79">
        <v>1</v>
      </c>
      <c r="AL279" s="85" t="s">
        <v>1054</v>
      </c>
      <c r="AM279" s="79" t="s">
        <v>1114</v>
      </c>
      <c r="AN279" s="79" t="b">
        <v>0</v>
      </c>
      <c r="AO279" s="85" t="s">
        <v>1054</v>
      </c>
      <c r="AP279" s="79" t="s">
        <v>176</v>
      </c>
      <c r="AQ279" s="79">
        <v>0</v>
      </c>
      <c r="AR279" s="79">
        <v>0</v>
      </c>
      <c r="AS279" s="79"/>
      <c r="AT279" s="79"/>
      <c r="AU279" s="79"/>
      <c r="AV279" s="79"/>
      <c r="AW279" s="79"/>
      <c r="AX279" s="79"/>
      <c r="AY279" s="79"/>
      <c r="AZ279" s="79"/>
      <c r="BA279">
        <v>4</v>
      </c>
      <c r="BB279" s="78" t="str">
        <f>REPLACE(INDEX(GroupVertices[Group],MATCH(Edges[[#This Row],[Vertex 1]],GroupVertices[Vertex],0)),1,1,"")</f>
        <v>6</v>
      </c>
      <c r="BC279" s="78" t="str">
        <f>REPLACE(INDEX(GroupVertices[Group],MATCH(Edges[[#This Row],[Vertex 2]],GroupVertices[Vertex],0)),1,1,"")</f>
        <v>6</v>
      </c>
      <c r="BD279" s="48">
        <v>1</v>
      </c>
      <c r="BE279" s="49">
        <v>4.761904761904762</v>
      </c>
      <c r="BF279" s="48">
        <v>1</v>
      </c>
      <c r="BG279" s="49">
        <v>4.761904761904762</v>
      </c>
      <c r="BH279" s="48">
        <v>0</v>
      </c>
      <c r="BI279" s="49">
        <v>0</v>
      </c>
      <c r="BJ279" s="48">
        <v>19</v>
      </c>
      <c r="BK279" s="49">
        <v>90.47619047619048</v>
      </c>
      <c r="BL279" s="48">
        <v>21</v>
      </c>
    </row>
    <row r="280" spans="1:64" ht="15">
      <c r="A280" s="64" t="s">
        <v>304</v>
      </c>
      <c r="B280" s="64" t="s">
        <v>304</v>
      </c>
      <c r="C280" s="65" t="s">
        <v>3282</v>
      </c>
      <c r="D280" s="66">
        <v>10</v>
      </c>
      <c r="E280" s="67" t="s">
        <v>136</v>
      </c>
      <c r="F280" s="68">
        <v>12</v>
      </c>
      <c r="G280" s="65"/>
      <c r="H280" s="69"/>
      <c r="I280" s="70"/>
      <c r="J280" s="70"/>
      <c r="K280" s="34" t="s">
        <v>65</v>
      </c>
      <c r="L280" s="77">
        <v>280</v>
      </c>
      <c r="M280" s="77"/>
      <c r="N280" s="72"/>
      <c r="O280" s="79" t="s">
        <v>176</v>
      </c>
      <c r="P280" s="81">
        <v>43634.00355324074</v>
      </c>
      <c r="Q280" s="79" t="s">
        <v>456</v>
      </c>
      <c r="R280" s="83" t="s">
        <v>516</v>
      </c>
      <c r="S280" s="79" t="s">
        <v>555</v>
      </c>
      <c r="T280" s="79" t="s">
        <v>629</v>
      </c>
      <c r="U280" s="79"/>
      <c r="V280" s="83" t="s">
        <v>747</v>
      </c>
      <c r="W280" s="81">
        <v>43634.00355324074</v>
      </c>
      <c r="X280" s="83" t="s">
        <v>890</v>
      </c>
      <c r="Y280" s="79"/>
      <c r="Z280" s="79"/>
      <c r="AA280" s="85" t="s">
        <v>1056</v>
      </c>
      <c r="AB280" s="79"/>
      <c r="AC280" s="79" t="b">
        <v>0</v>
      </c>
      <c r="AD280" s="79">
        <v>3</v>
      </c>
      <c r="AE280" s="85" t="s">
        <v>1101</v>
      </c>
      <c r="AF280" s="79" t="b">
        <v>0</v>
      </c>
      <c r="AG280" s="79" t="s">
        <v>1105</v>
      </c>
      <c r="AH280" s="79"/>
      <c r="AI280" s="85" t="s">
        <v>1101</v>
      </c>
      <c r="AJ280" s="79" t="b">
        <v>0</v>
      </c>
      <c r="AK280" s="79">
        <v>1</v>
      </c>
      <c r="AL280" s="85" t="s">
        <v>1101</v>
      </c>
      <c r="AM280" s="79" t="s">
        <v>1114</v>
      </c>
      <c r="AN280" s="79" t="b">
        <v>0</v>
      </c>
      <c r="AO280" s="85" t="s">
        <v>1056</v>
      </c>
      <c r="AP280" s="79" t="s">
        <v>176</v>
      </c>
      <c r="AQ280" s="79">
        <v>0</v>
      </c>
      <c r="AR280" s="79">
        <v>0</v>
      </c>
      <c r="AS280" s="79"/>
      <c r="AT280" s="79"/>
      <c r="AU280" s="79"/>
      <c r="AV280" s="79"/>
      <c r="AW280" s="79"/>
      <c r="AX280" s="79"/>
      <c r="AY280" s="79"/>
      <c r="AZ280" s="79"/>
      <c r="BA280">
        <v>23</v>
      </c>
      <c r="BB280" s="78" t="str">
        <f>REPLACE(INDEX(GroupVertices[Group],MATCH(Edges[[#This Row],[Vertex 1]],GroupVertices[Vertex],0)),1,1,"")</f>
        <v>6</v>
      </c>
      <c r="BC280" s="78" t="str">
        <f>REPLACE(INDEX(GroupVertices[Group],MATCH(Edges[[#This Row],[Vertex 2]],GroupVertices[Vertex],0)),1,1,"")</f>
        <v>6</v>
      </c>
      <c r="BD280" s="48">
        <v>0</v>
      </c>
      <c r="BE280" s="49">
        <v>0</v>
      </c>
      <c r="BF280" s="48">
        <v>1</v>
      </c>
      <c r="BG280" s="49">
        <v>2.7027027027027026</v>
      </c>
      <c r="BH280" s="48">
        <v>0</v>
      </c>
      <c r="BI280" s="49">
        <v>0</v>
      </c>
      <c r="BJ280" s="48">
        <v>36</v>
      </c>
      <c r="BK280" s="49">
        <v>97.29729729729729</v>
      </c>
      <c r="BL280" s="48">
        <v>37</v>
      </c>
    </row>
    <row r="281" spans="1:64" ht="15">
      <c r="A281" s="64" t="s">
        <v>304</v>
      </c>
      <c r="B281" s="64" t="s">
        <v>304</v>
      </c>
      <c r="C281" s="65" t="s">
        <v>3282</v>
      </c>
      <c r="D281" s="66">
        <v>10</v>
      </c>
      <c r="E281" s="67" t="s">
        <v>136</v>
      </c>
      <c r="F281" s="68">
        <v>12</v>
      </c>
      <c r="G281" s="65"/>
      <c r="H281" s="69"/>
      <c r="I281" s="70"/>
      <c r="J281" s="70"/>
      <c r="K281" s="34" t="s">
        <v>65</v>
      </c>
      <c r="L281" s="77">
        <v>281</v>
      </c>
      <c r="M281" s="77"/>
      <c r="N281" s="72"/>
      <c r="O281" s="79" t="s">
        <v>176</v>
      </c>
      <c r="P281" s="81">
        <v>43634.289768518516</v>
      </c>
      <c r="Q281" s="79" t="s">
        <v>457</v>
      </c>
      <c r="R281" s="79"/>
      <c r="S281" s="79"/>
      <c r="T281" s="79" t="s">
        <v>630</v>
      </c>
      <c r="U281" s="79"/>
      <c r="V281" s="83" t="s">
        <v>747</v>
      </c>
      <c r="W281" s="81">
        <v>43634.289768518516</v>
      </c>
      <c r="X281" s="83" t="s">
        <v>891</v>
      </c>
      <c r="Y281" s="79"/>
      <c r="Z281" s="79"/>
      <c r="AA281" s="85" t="s">
        <v>1057</v>
      </c>
      <c r="AB281" s="79"/>
      <c r="AC281" s="79" t="b">
        <v>0</v>
      </c>
      <c r="AD281" s="79">
        <v>0</v>
      </c>
      <c r="AE281" s="85" t="s">
        <v>1101</v>
      </c>
      <c r="AF281" s="79" t="b">
        <v>0</v>
      </c>
      <c r="AG281" s="79" t="s">
        <v>1105</v>
      </c>
      <c r="AH281" s="79"/>
      <c r="AI281" s="85" t="s">
        <v>1101</v>
      </c>
      <c r="AJ281" s="79" t="b">
        <v>0</v>
      </c>
      <c r="AK281" s="79">
        <v>1</v>
      </c>
      <c r="AL281" s="85" t="s">
        <v>1056</v>
      </c>
      <c r="AM281" s="79" t="s">
        <v>1114</v>
      </c>
      <c r="AN281" s="79" t="b">
        <v>0</v>
      </c>
      <c r="AO281" s="85" t="s">
        <v>1056</v>
      </c>
      <c r="AP281" s="79" t="s">
        <v>176</v>
      </c>
      <c r="AQ281" s="79">
        <v>0</v>
      </c>
      <c r="AR281" s="79">
        <v>0</v>
      </c>
      <c r="AS281" s="79"/>
      <c r="AT281" s="79"/>
      <c r="AU281" s="79"/>
      <c r="AV281" s="79"/>
      <c r="AW281" s="79"/>
      <c r="AX281" s="79"/>
      <c r="AY281" s="79"/>
      <c r="AZ281" s="79"/>
      <c r="BA281">
        <v>23</v>
      </c>
      <c r="BB281" s="78" t="str">
        <f>REPLACE(INDEX(GroupVertices[Group],MATCH(Edges[[#This Row],[Vertex 1]],GroupVertices[Vertex],0)),1,1,"")</f>
        <v>6</v>
      </c>
      <c r="BC281" s="78" t="str">
        <f>REPLACE(INDEX(GroupVertices[Group],MATCH(Edges[[#This Row],[Vertex 2]],GroupVertices[Vertex],0)),1,1,"")</f>
        <v>6</v>
      </c>
      <c r="BD281" s="48">
        <v>0</v>
      </c>
      <c r="BE281" s="49">
        <v>0</v>
      </c>
      <c r="BF281" s="48">
        <v>1</v>
      </c>
      <c r="BG281" s="49">
        <v>4.545454545454546</v>
      </c>
      <c r="BH281" s="48">
        <v>0</v>
      </c>
      <c r="BI281" s="49">
        <v>0</v>
      </c>
      <c r="BJ281" s="48">
        <v>21</v>
      </c>
      <c r="BK281" s="49">
        <v>95.45454545454545</v>
      </c>
      <c r="BL281" s="48">
        <v>22</v>
      </c>
    </row>
    <row r="282" spans="1:64" ht="15">
      <c r="A282" s="64" t="s">
        <v>304</v>
      </c>
      <c r="B282" s="64" t="s">
        <v>304</v>
      </c>
      <c r="C282" s="65" t="s">
        <v>3282</v>
      </c>
      <c r="D282" s="66">
        <v>10</v>
      </c>
      <c r="E282" s="67" t="s">
        <v>136</v>
      </c>
      <c r="F282" s="68">
        <v>12</v>
      </c>
      <c r="G282" s="65"/>
      <c r="H282" s="69"/>
      <c r="I282" s="70"/>
      <c r="J282" s="70"/>
      <c r="K282" s="34" t="s">
        <v>65</v>
      </c>
      <c r="L282" s="77">
        <v>282</v>
      </c>
      <c r="M282" s="77"/>
      <c r="N282" s="72"/>
      <c r="O282" s="79" t="s">
        <v>176</v>
      </c>
      <c r="P282" s="81">
        <v>43635.06730324074</v>
      </c>
      <c r="Q282" s="79" t="s">
        <v>458</v>
      </c>
      <c r="R282" s="83" t="s">
        <v>517</v>
      </c>
      <c r="S282" s="79" t="s">
        <v>529</v>
      </c>
      <c r="T282" s="79" t="s">
        <v>631</v>
      </c>
      <c r="U282" s="79"/>
      <c r="V282" s="83" t="s">
        <v>747</v>
      </c>
      <c r="W282" s="81">
        <v>43635.06730324074</v>
      </c>
      <c r="X282" s="83" t="s">
        <v>892</v>
      </c>
      <c r="Y282" s="79"/>
      <c r="Z282" s="79"/>
      <c r="AA282" s="85" t="s">
        <v>1058</v>
      </c>
      <c r="AB282" s="79"/>
      <c r="AC282" s="79" t="b">
        <v>0</v>
      </c>
      <c r="AD282" s="79">
        <v>1</v>
      </c>
      <c r="AE282" s="85" t="s">
        <v>1101</v>
      </c>
      <c r="AF282" s="79" t="b">
        <v>1</v>
      </c>
      <c r="AG282" s="79" t="s">
        <v>1105</v>
      </c>
      <c r="AH282" s="79"/>
      <c r="AI282" s="85" t="s">
        <v>1113</v>
      </c>
      <c r="AJ282" s="79" t="b">
        <v>0</v>
      </c>
      <c r="AK282" s="79">
        <v>1</v>
      </c>
      <c r="AL282" s="85" t="s">
        <v>1101</v>
      </c>
      <c r="AM282" s="79" t="s">
        <v>1114</v>
      </c>
      <c r="AN282" s="79" t="b">
        <v>0</v>
      </c>
      <c r="AO282" s="85" t="s">
        <v>1058</v>
      </c>
      <c r="AP282" s="79" t="s">
        <v>176</v>
      </c>
      <c r="AQ282" s="79">
        <v>0</v>
      </c>
      <c r="AR282" s="79">
        <v>0</v>
      </c>
      <c r="AS282" s="79"/>
      <c r="AT282" s="79"/>
      <c r="AU282" s="79"/>
      <c r="AV282" s="79"/>
      <c r="AW282" s="79"/>
      <c r="AX282" s="79"/>
      <c r="AY282" s="79"/>
      <c r="AZ282" s="79"/>
      <c r="BA282">
        <v>23</v>
      </c>
      <c r="BB282" s="78" t="str">
        <f>REPLACE(INDEX(GroupVertices[Group],MATCH(Edges[[#This Row],[Vertex 1]],GroupVertices[Vertex],0)),1,1,"")</f>
        <v>6</v>
      </c>
      <c r="BC282" s="78" t="str">
        <f>REPLACE(INDEX(GroupVertices[Group],MATCH(Edges[[#This Row],[Vertex 2]],GroupVertices[Vertex],0)),1,1,"")</f>
        <v>6</v>
      </c>
      <c r="BD282" s="48">
        <v>1</v>
      </c>
      <c r="BE282" s="49">
        <v>3.3333333333333335</v>
      </c>
      <c r="BF282" s="48">
        <v>1</v>
      </c>
      <c r="BG282" s="49">
        <v>3.3333333333333335</v>
      </c>
      <c r="BH282" s="48">
        <v>0</v>
      </c>
      <c r="BI282" s="49">
        <v>0</v>
      </c>
      <c r="BJ282" s="48">
        <v>28</v>
      </c>
      <c r="BK282" s="49">
        <v>93.33333333333333</v>
      </c>
      <c r="BL282" s="48">
        <v>30</v>
      </c>
    </row>
    <row r="283" spans="1:64" ht="15">
      <c r="A283" s="64" t="s">
        <v>304</v>
      </c>
      <c r="B283" s="64" t="s">
        <v>304</v>
      </c>
      <c r="C283" s="65" t="s">
        <v>3282</v>
      </c>
      <c r="D283" s="66">
        <v>10</v>
      </c>
      <c r="E283" s="67" t="s">
        <v>136</v>
      </c>
      <c r="F283" s="68">
        <v>12</v>
      </c>
      <c r="G283" s="65"/>
      <c r="H283" s="69"/>
      <c r="I283" s="70"/>
      <c r="J283" s="70"/>
      <c r="K283" s="34" t="s">
        <v>65</v>
      </c>
      <c r="L283" s="77">
        <v>283</v>
      </c>
      <c r="M283" s="77"/>
      <c r="N283" s="72"/>
      <c r="O283" s="79" t="s">
        <v>176</v>
      </c>
      <c r="P283" s="81">
        <v>43635.067465277774</v>
      </c>
      <c r="Q283" s="79" t="s">
        <v>459</v>
      </c>
      <c r="R283" s="79"/>
      <c r="S283" s="79"/>
      <c r="T283" s="79"/>
      <c r="U283" s="79"/>
      <c r="V283" s="83" t="s">
        <v>747</v>
      </c>
      <c r="W283" s="81">
        <v>43635.067465277774</v>
      </c>
      <c r="X283" s="83" t="s">
        <v>893</v>
      </c>
      <c r="Y283" s="79"/>
      <c r="Z283" s="79"/>
      <c r="AA283" s="85" t="s">
        <v>1059</v>
      </c>
      <c r="AB283" s="79"/>
      <c r="AC283" s="79" t="b">
        <v>0</v>
      </c>
      <c r="AD283" s="79">
        <v>0</v>
      </c>
      <c r="AE283" s="85" t="s">
        <v>1101</v>
      </c>
      <c r="AF283" s="79" t="b">
        <v>1</v>
      </c>
      <c r="AG283" s="79" t="s">
        <v>1105</v>
      </c>
      <c r="AH283" s="79"/>
      <c r="AI283" s="85" t="s">
        <v>1113</v>
      </c>
      <c r="AJ283" s="79" t="b">
        <v>0</v>
      </c>
      <c r="AK283" s="79">
        <v>1</v>
      </c>
      <c r="AL283" s="85" t="s">
        <v>1058</v>
      </c>
      <c r="AM283" s="79" t="s">
        <v>1114</v>
      </c>
      <c r="AN283" s="79" t="b">
        <v>0</v>
      </c>
      <c r="AO283" s="85" t="s">
        <v>1058</v>
      </c>
      <c r="AP283" s="79" t="s">
        <v>176</v>
      </c>
      <c r="AQ283" s="79">
        <v>0</v>
      </c>
      <c r="AR283" s="79">
        <v>0</v>
      </c>
      <c r="AS283" s="79"/>
      <c r="AT283" s="79"/>
      <c r="AU283" s="79"/>
      <c r="AV283" s="79"/>
      <c r="AW283" s="79"/>
      <c r="AX283" s="79"/>
      <c r="AY283" s="79"/>
      <c r="AZ283" s="79"/>
      <c r="BA283">
        <v>23</v>
      </c>
      <c r="BB283" s="78" t="str">
        <f>REPLACE(INDEX(GroupVertices[Group],MATCH(Edges[[#This Row],[Vertex 1]],GroupVertices[Vertex],0)),1,1,"")</f>
        <v>6</v>
      </c>
      <c r="BC283" s="78" t="str">
        <f>REPLACE(INDEX(GroupVertices[Group],MATCH(Edges[[#This Row],[Vertex 2]],GroupVertices[Vertex],0)),1,1,"")</f>
        <v>6</v>
      </c>
      <c r="BD283" s="48">
        <v>1</v>
      </c>
      <c r="BE283" s="49">
        <v>4.166666666666667</v>
      </c>
      <c r="BF283" s="48">
        <v>1</v>
      </c>
      <c r="BG283" s="49">
        <v>4.166666666666667</v>
      </c>
      <c r="BH283" s="48">
        <v>0</v>
      </c>
      <c r="BI283" s="49">
        <v>0</v>
      </c>
      <c r="BJ283" s="48">
        <v>22</v>
      </c>
      <c r="BK283" s="49">
        <v>91.66666666666667</v>
      </c>
      <c r="BL283" s="48">
        <v>24</v>
      </c>
    </row>
    <row r="284" spans="1:64" ht="15">
      <c r="A284" s="64" t="s">
        <v>304</v>
      </c>
      <c r="B284" s="64" t="s">
        <v>304</v>
      </c>
      <c r="C284" s="65" t="s">
        <v>3282</v>
      </c>
      <c r="D284" s="66">
        <v>10</v>
      </c>
      <c r="E284" s="67" t="s">
        <v>136</v>
      </c>
      <c r="F284" s="68">
        <v>12</v>
      </c>
      <c r="G284" s="65"/>
      <c r="H284" s="69"/>
      <c r="I284" s="70"/>
      <c r="J284" s="70"/>
      <c r="K284" s="34" t="s">
        <v>65</v>
      </c>
      <c r="L284" s="77">
        <v>284</v>
      </c>
      <c r="M284" s="77"/>
      <c r="N284" s="72"/>
      <c r="O284" s="79" t="s">
        <v>176</v>
      </c>
      <c r="P284" s="81">
        <v>43635.965833333335</v>
      </c>
      <c r="Q284" s="79" t="s">
        <v>460</v>
      </c>
      <c r="R284" s="79"/>
      <c r="S284" s="79"/>
      <c r="T284" s="79" t="s">
        <v>632</v>
      </c>
      <c r="U284" s="83" t="s">
        <v>671</v>
      </c>
      <c r="V284" s="83" t="s">
        <v>671</v>
      </c>
      <c r="W284" s="81">
        <v>43635.965833333335</v>
      </c>
      <c r="X284" s="83" t="s">
        <v>894</v>
      </c>
      <c r="Y284" s="79"/>
      <c r="Z284" s="79"/>
      <c r="AA284" s="85" t="s">
        <v>1060</v>
      </c>
      <c r="AB284" s="79"/>
      <c r="AC284" s="79" t="b">
        <v>0</v>
      </c>
      <c r="AD284" s="79">
        <v>4</v>
      </c>
      <c r="AE284" s="85" t="s">
        <v>1101</v>
      </c>
      <c r="AF284" s="79" t="b">
        <v>0</v>
      </c>
      <c r="AG284" s="79" t="s">
        <v>1105</v>
      </c>
      <c r="AH284" s="79"/>
      <c r="AI284" s="85" t="s">
        <v>1101</v>
      </c>
      <c r="AJ284" s="79" t="b">
        <v>0</v>
      </c>
      <c r="AK284" s="79">
        <v>2</v>
      </c>
      <c r="AL284" s="85" t="s">
        <v>1101</v>
      </c>
      <c r="AM284" s="79" t="s">
        <v>1114</v>
      </c>
      <c r="AN284" s="79" t="b">
        <v>0</v>
      </c>
      <c r="AO284" s="85" t="s">
        <v>1060</v>
      </c>
      <c r="AP284" s="79" t="s">
        <v>176</v>
      </c>
      <c r="AQ284" s="79">
        <v>0</v>
      </c>
      <c r="AR284" s="79">
        <v>0</v>
      </c>
      <c r="AS284" s="79"/>
      <c r="AT284" s="79"/>
      <c r="AU284" s="79"/>
      <c r="AV284" s="79"/>
      <c r="AW284" s="79"/>
      <c r="AX284" s="79"/>
      <c r="AY284" s="79"/>
      <c r="AZ284" s="79"/>
      <c r="BA284">
        <v>23</v>
      </c>
      <c r="BB284" s="78" t="str">
        <f>REPLACE(INDEX(GroupVertices[Group],MATCH(Edges[[#This Row],[Vertex 1]],GroupVertices[Vertex],0)),1,1,"")</f>
        <v>6</v>
      </c>
      <c r="BC284" s="78" t="str">
        <f>REPLACE(INDEX(GroupVertices[Group],MATCH(Edges[[#This Row],[Vertex 2]],GroupVertices[Vertex],0)),1,1,"")</f>
        <v>6</v>
      </c>
      <c r="BD284" s="48">
        <v>3</v>
      </c>
      <c r="BE284" s="49">
        <v>8.571428571428571</v>
      </c>
      <c r="BF284" s="48">
        <v>0</v>
      </c>
      <c r="BG284" s="49">
        <v>0</v>
      </c>
      <c r="BH284" s="48">
        <v>0</v>
      </c>
      <c r="BI284" s="49">
        <v>0</v>
      </c>
      <c r="BJ284" s="48">
        <v>32</v>
      </c>
      <c r="BK284" s="49">
        <v>91.42857142857143</v>
      </c>
      <c r="BL284" s="48">
        <v>35</v>
      </c>
    </row>
    <row r="285" spans="1:64" ht="15">
      <c r="A285" s="64" t="s">
        <v>304</v>
      </c>
      <c r="B285" s="64" t="s">
        <v>304</v>
      </c>
      <c r="C285" s="65" t="s">
        <v>3282</v>
      </c>
      <c r="D285" s="66">
        <v>10</v>
      </c>
      <c r="E285" s="67" t="s">
        <v>136</v>
      </c>
      <c r="F285" s="68">
        <v>12</v>
      </c>
      <c r="G285" s="65"/>
      <c r="H285" s="69"/>
      <c r="I285" s="70"/>
      <c r="J285" s="70"/>
      <c r="K285" s="34" t="s">
        <v>65</v>
      </c>
      <c r="L285" s="77">
        <v>285</v>
      </c>
      <c r="M285" s="77"/>
      <c r="N285" s="72"/>
      <c r="O285" s="79" t="s">
        <v>176</v>
      </c>
      <c r="P285" s="81">
        <v>43635.97005787037</v>
      </c>
      <c r="Q285" s="79" t="s">
        <v>461</v>
      </c>
      <c r="R285" s="83" t="s">
        <v>518</v>
      </c>
      <c r="S285" s="79" t="s">
        <v>529</v>
      </c>
      <c r="T285" s="79" t="s">
        <v>633</v>
      </c>
      <c r="U285" s="79"/>
      <c r="V285" s="83" t="s">
        <v>747</v>
      </c>
      <c r="W285" s="81">
        <v>43635.97005787037</v>
      </c>
      <c r="X285" s="83" t="s">
        <v>895</v>
      </c>
      <c r="Y285" s="79"/>
      <c r="Z285" s="79"/>
      <c r="AA285" s="85" t="s">
        <v>1061</v>
      </c>
      <c r="AB285" s="79"/>
      <c r="AC285" s="79" t="b">
        <v>0</v>
      </c>
      <c r="AD285" s="79">
        <v>7</v>
      </c>
      <c r="AE285" s="85" t="s">
        <v>1101</v>
      </c>
      <c r="AF285" s="79" t="b">
        <v>1</v>
      </c>
      <c r="AG285" s="79" t="s">
        <v>1105</v>
      </c>
      <c r="AH285" s="79"/>
      <c r="AI285" s="85" t="s">
        <v>1112</v>
      </c>
      <c r="AJ285" s="79" t="b">
        <v>0</v>
      </c>
      <c r="AK285" s="79">
        <v>3</v>
      </c>
      <c r="AL285" s="85" t="s">
        <v>1101</v>
      </c>
      <c r="AM285" s="79" t="s">
        <v>1114</v>
      </c>
      <c r="AN285" s="79" t="b">
        <v>0</v>
      </c>
      <c r="AO285" s="85" t="s">
        <v>1061</v>
      </c>
      <c r="AP285" s="79" t="s">
        <v>176</v>
      </c>
      <c r="AQ285" s="79">
        <v>0</v>
      </c>
      <c r="AR285" s="79">
        <v>0</v>
      </c>
      <c r="AS285" s="79"/>
      <c r="AT285" s="79"/>
      <c r="AU285" s="79"/>
      <c r="AV285" s="79"/>
      <c r="AW285" s="79"/>
      <c r="AX285" s="79"/>
      <c r="AY285" s="79"/>
      <c r="AZ285" s="79"/>
      <c r="BA285">
        <v>23</v>
      </c>
      <c r="BB285" s="78" t="str">
        <f>REPLACE(INDEX(GroupVertices[Group],MATCH(Edges[[#This Row],[Vertex 1]],GroupVertices[Vertex],0)),1,1,"")</f>
        <v>6</v>
      </c>
      <c r="BC285" s="78" t="str">
        <f>REPLACE(INDEX(GroupVertices[Group],MATCH(Edges[[#This Row],[Vertex 2]],GroupVertices[Vertex],0)),1,1,"")</f>
        <v>6</v>
      </c>
      <c r="BD285" s="48">
        <v>1</v>
      </c>
      <c r="BE285" s="49">
        <v>2.3255813953488373</v>
      </c>
      <c r="BF285" s="48">
        <v>2</v>
      </c>
      <c r="BG285" s="49">
        <v>4.651162790697675</v>
      </c>
      <c r="BH285" s="48">
        <v>0</v>
      </c>
      <c r="BI285" s="49">
        <v>0</v>
      </c>
      <c r="BJ285" s="48">
        <v>40</v>
      </c>
      <c r="BK285" s="49">
        <v>93.02325581395348</v>
      </c>
      <c r="BL285" s="48">
        <v>43</v>
      </c>
    </row>
    <row r="286" spans="1:64" ht="15">
      <c r="A286" s="64" t="s">
        <v>304</v>
      </c>
      <c r="B286" s="64" t="s">
        <v>304</v>
      </c>
      <c r="C286" s="65" t="s">
        <v>3282</v>
      </c>
      <c r="D286" s="66">
        <v>10</v>
      </c>
      <c r="E286" s="67" t="s">
        <v>136</v>
      </c>
      <c r="F286" s="68">
        <v>12</v>
      </c>
      <c r="G286" s="65"/>
      <c r="H286" s="69"/>
      <c r="I286" s="70"/>
      <c r="J286" s="70"/>
      <c r="K286" s="34" t="s">
        <v>65</v>
      </c>
      <c r="L286" s="77">
        <v>286</v>
      </c>
      <c r="M286" s="77"/>
      <c r="N286" s="72"/>
      <c r="O286" s="79" t="s">
        <v>176</v>
      </c>
      <c r="P286" s="81">
        <v>43636.29508101852</v>
      </c>
      <c r="Q286" s="79" t="s">
        <v>407</v>
      </c>
      <c r="R286" s="79"/>
      <c r="S286" s="79"/>
      <c r="T286" s="79" t="s">
        <v>593</v>
      </c>
      <c r="U286" s="79"/>
      <c r="V286" s="83" t="s">
        <v>747</v>
      </c>
      <c r="W286" s="81">
        <v>43636.29508101852</v>
      </c>
      <c r="X286" s="83" t="s">
        <v>896</v>
      </c>
      <c r="Y286" s="79"/>
      <c r="Z286" s="79"/>
      <c r="AA286" s="85" t="s">
        <v>1062</v>
      </c>
      <c r="AB286" s="79"/>
      <c r="AC286" s="79" t="b">
        <v>0</v>
      </c>
      <c r="AD286" s="79">
        <v>0</v>
      </c>
      <c r="AE286" s="85" t="s">
        <v>1101</v>
      </c>
      <c r="AF286" s="79" t="b">
        <v>0</v>
      </c>
      <c r="AG286" s="79" t="s">
        <v>1105</v>
      </c>
      <c r="AH286" s="79"/>
      <c r="AI286" s="85" t="s">
        <v>1101</v>
      </c>
      <c r="AJ286" s="79" t="b">
        <v>0</v>
      </c>
      <c r="AK286" s="79">
        <v>2</v>
      </c>
      <c r="AL286" s="85" t="s">
        <v>1060</v>
      </c>
      <c r="AM286" s="79" t="s">
        <v>1114</v>
      </c>
      <c r="AN286" s="79" t="b">
        <v>0</v>
      </c>
      <c r="AO286" s="85" t="s">
        <v>1060</v>
      </c>
      <c r="AP286" s="79" t="s">
        <v>176</v>
      </c>
      <c r="AQ286" s="79">
        <v>0</v>
      </c>
      <c r="AR286" s="79">
        <v>0</v>
      </c>
      <c r="AS286" s="79"/>
      <c r="AT286" s="79"/>
      <c r="AU286" s="79"/>
      <c r="AV286" s="79"/>
      <c r="AW286" s="79"/>
      <c r="AX286" s="79"/>
      <c r="AY286" s="79"/>
      <c r="AZ286" s="79"/>
      <c r="BA286">
        <v>23</v>
      </c>
      <c r="BB286" s="78" t="str">
        <f>REPLACE(INDEX(GroupVertices[Group],MATCH(Edges[[#This Row],[Vertex 1]],GroupVertices[Vertex],0)),1,1,"")</f>
        <v>6</v>
      </c>
      <c r="BC286" s="78" t="str">
        <f>REPLACE(INDEX(GroupVertices[Group],MATCH(Edges[[#This Row],[Vertex 2]],GroupVertices[Vertex],0)),1,1,"")</f>
        <v>6</v>
      </c>
      <c r="BD286" s="48">
        <v>3</v>
      </c>
      <c r="BE286" s="49">
        <v>14.285714285714286</v>
      </c>
      <c r="BF286" s="48">
        <v>0</v>
      </c>
      <c r="BG286" s="49">
        <v>0</v>
      </c>
      <c r="BH286" s="48">
        <v>0</v>
      </c>
      <c r="BI286" s="49">
        <v>0</v>
      </c>
      <c r="BJ286" s="48">
        <v>18</v>
      </c>
      <c r="BK286" s="49">
        <v>85.71428571428571</v>
      </c>
      <c r="BL286" s="48">
        <v>21</v>
      </c>
    </row>
    <row r="287" spans="1:64" ht="15">
      <c r="A287" s="64" t="s">
        <v>304</v>
      </c>
      <c r="B287" s="64" t="s">
        <v>304</v>
      </c>
      <c r="C287" s="65" t="s">
        <v>3282</v>
      </c>
      <c r="D287" s="66">
        <v>10</v>
      </c>
      <c r="E287" s="67" t="s">
        <v>136</v>
      </c>
      <c r="F287" s="68">
        <v>12</v>
      </c>
      <c r="G287" s="65"/>
      <c r="H287" s="69"/>
      <c r="I287" s="70"/>
      <c r="J287" s="70"/>
      <c r="K287" s="34" t="s">
        <v>65</v>
      </c>
      <c r="L287" s="77">
        <v>287</v>
      </c>
      <c r="M287" s="77"/>
      <c r="N287" s="72"/>
      <c r="O287" s="79" t="s">
        <v>176</v>
      </c>
      <c r="P287" s="81">
        <v>43636.29515046296</v>
      </c>
      <c r="Q287" s="79" t="s">
        <v>408</v>
      </c>
      <c r="R287" s="79"/>
      <c r="S287" s="79"/>
      <c r="T287" s="79" t="s">
        <v>594</v>
      </c>
      <c r="U287" s="79"/>
      <c r="V287" s="83" t="s">
        <v>747</v>
      </c>
      <c r="W287" s="81">
        <v>43636.29515046296</v>
      </c>
      <c r="X287" s="83" t="s">
        <v>897</v>
      </c>
      <c r="Y287" s="79"/>
      <c r="Z287" s="79"/>
      <c r="AA287" s="85" t="s">
        <v>1063</v>
      </c>
      <c r="AB287" s="79"/>
      <c r="AC287" s="79" t="b">
        <v>0</v>
      </c>
      <c r="AD287" s="79">
        <v>0</v>
      </c>
      <c r="AE287" s="85" t="s">
        <v>1101</v>
      </c>
      <c r="AF287" s="79" t="b">
        <v>1</v>
      </c>
      <c r="AG287" s="79" t="s">
        <v>1105</v>
      </c>
      <c r="AH287" s="79"/>
      <c r="AI287" s="85" t="s">
        <v>1112</v>
      </c>
      <c r="AJ287" s="79" t="b">
        <v>0</v>
      </c>
      <c r="AK287" s="79">
        <v>3</v>
      </c>
      <c r="AL287" s="85" t="s">
        <v>1061</v>
      </c>
      <c r="AM287" s="79" t="s">
        <v>1114</v>
      </c>
      <c r="AN287" s="79" t="b">
        <v>0</v>
      </c>
      <c r="AO287" s="85" t="s">
        <v>1061</v>
      </c>
      <c r="AP287" s="79" t="s">
        <v>176</v>
      </c>
      <c r="AQ287" s="79">
        <v>0</v>
      </c>
      <c r="AR287" s="79">
        <v>0</v>
      </c>
      <c r="AS287" s="79"/>
      <c r="AT287" s="79"/>
      <c r="AU287" s="79"/>
      <c r="AV287" s="79"/>
      <c r="AW287" s="79"/>
      <c r="AX287" s="79"/>
      <c r="AY287" s="79"/>
      <c r="AZ287" s="79"/>
      <c r="BA287">
        <v>23</v>
      </c>
      <c r="BB287" s="78" t="str">
        <f>REPLACE(INDEX(GroupVertices[Group],MATCH(Edges[[#This Row],[Vertex 1]],GroupVertices[Vertex],0)),1,1,"")</f>
        <v>6</v>
      </c>
      <c r="BC287" s="78" t="str">
        <f>REPLACE(INDEX(GroupVertices[Group],MATCH(Edges[[#This Row],[Vertex 2]],GroupVertices[Vertex],0)),1,1,"")</f>
        <v>6</v>
      </c>
      <c r="BD287" s="48">
        <v>1</v>
      </c>
      <c r="BE287" s="49">
        <v>4.545454545454546</v>
      </c>
      <c r="BF287" s="48">
        <v>1</v>
      </c>
      <c r="BG287" s="49">
        <v>4.545454545454546</v>
      </c>
      <c r="BH287" s="48">
        <v>0</v>
      </c>
      <c r="BI287" s="49">
        <v>0</v>
      </c>
      <c r="BJ287" s="48">
        <v>20</v>
      </c>
      <c r="BK287" s="49">
        <v>90.9090909090909</v>
      </c>
      <c r="BL287" s="48">
        <v>22</v>
      </c>
    </row>
    <row r="288" spans="1:64" ht="15">
      <c r="A288" s="64" t="s">
        <v>304</v>
      </c>
      <c r="B288" s="64" t="s">
        <v>304</v>
      </c>
      <c r="C288" s="65" t="s">
        <v>3282</v>
      </c>
      <c r="D288" s="66">
        <v>10</v>
      </c>
      <c r="E288" s="67" t="s">
        <v>136</v>
      </c>
      <c r="F288" s="68">
        <v>12</v>
      </c>
      <c r="G288" s="65"/>
      <c r="H288" s="69"/>
      <c r="I288" s="70"/>
      <c r="J288" s="70"/>
      <c r="K288" s="34" t="s">
        <v>65</v>
      </c>
      <c r="L288" s="77">
        <v>288</v>
      </c>
      <c r="M288" s="77"/>
      <c r="N288" s="72"/>
      <c r="O288" s="79" t="s">
        <v>176</v>
      </c>
      <c r="P288" s="81">
        <v>43636.48407407408</v>
      </c>
      <c r="Q288" s="79" t="s">
        <v>462</v>
      </c>
      <c r="R288" s="79"/>
      <c r="S288" s="79"/>
      <c r="T288" s="79" t="s">
        <v>634</v>
      </c>
      <c r="U288" s="79"/>
      <c r="V288" s="83" t="s">
        <v>747</v>
      </c>
      <c r="W288" s="81">
        <v>43636.48407407408</v>
      </c>
      <c r="X288" s="83" t="s">
        <v>898</v>
      </c>
      <c r="Y288" s="79"/>
      <c r="Z288" s="79"/>
      <c r="AA288" s="85" t="s">
        <v>1064</v>
      </c>
      <c r="AB288" s="79"/>
      <c r="AC288" s="79" t="b">
        <v>0</v>
      </c>
      <c r="AD288" s="79">
        <v>0</v>
      </c>
      <c r="AE288" s="85" t="s">
        <v>1101</v>
      </c>
      <c r="AF288" s="79" t="b">
        <v>0</v>
      </c>
      <c r="AG288" s="79" t="s">
        <v>1105</v>
      </c>
      <c r="AH288" s="79"/>
      <c r="AI288" s="85" t="s">
        <v>1101</v>
      </c>
      <c r="AJ288" s="79" t="b">
        <v>0</v>
      </c>
      <c r="AK288" s="79">
        <v>12</v>
      </c>
      <c r="AL288" s="85" t="s">
        <v>1047</v>
      </c>
      <c r="AM288" s="79" t="s">
        <v>1114</v>
      </c>
      <c r="AN288" s="79" t="b">
        <v>0</v>
      </c>
      <c r="AO288" s="85" t="s">
        <v>1047</v>
      </c>
      <c r="AP288" s="79" t="s">
        <v>176</v>
      </c>
      <c r="AQ288" s="79">
        <v>0</v>
      </c>
      <c r="AR288" s="79">
        <v>0</v>
      </c>
      <c r="AS288" s="79"/>
      <c r="AT288" s="79"/>
      <c r="AU288" s="79"/>
      <c r="AV288" s="79"/>
      <c r="AW288" s="79"/>
      <c r="AX288" s="79"/>
      <c r="AY288" s="79"/>
      <c r="AZ288" s="79"/>
      <c r="BA288">
        <v>23</v>
      </c>
      <c r="BB288" s="78" t="str">
        <f>REPLACE(INDEX(GroupVertices[Group],MATCH(Edges[[#This Row],[Vertex 1]],GroupVertices[Vertex],0)),1,1,"")</f>
        <v>6</v>
      </c>
      <c r="BC288" s="78" t="str">
        <f>REPLACE(INDEX(GroupVertices[Group],MATCH(Edges[[#This Row],[Vertex 2]],GroupVertices[Vertex],0)),1,1,"")</f>
        <v>6</v>
      </c>
      <c r="BD288" s="48">
        <v>0</v>
      </c>
      <c r="BE288" s="49">
        <v>0</v>
      </c>
      <c r="BF288" s="48">
        <v>0</v>
      </c>
      <c r="BG288" s="49">
        <v>0</v>
      </c>
      <c r="BH288" s="48">
        <v>0</v>
      </c>
      <c r="BI288" s="49">
        <v>0</v>
      </c>
      <c r="BJ288" s="48">
        <v>21</v>
      </c>
      <c r="BK288" s="49">
        <v>100</v>
      </c>
      <c r="BL288" s="48">
        <v>21</v>
      </c>
    </row>
    <row r="289" spans="1:64" ht="15">
      <c r="A289" s="64" t="s">
        <v>304</v>
      </c>
      <c r="B289" s="64" t="s">
        <v>304</v>
      </c>
      <c r="C289" s="65" t="s">
        <v>3282</v>
      </c>
      <c r="D289" s="66">
        <v>10</v>
      </c>
      <c r="E289" s="67" t="s">
        <v>136</v>
      </c>
      <c r="F289" s="68">
        <v>12</v>
      </c>
      <c r="G289" s="65"/>
      <c r="H289" s="69"/>
      <c r="I289" s="70"/>
      <c r="J289" s="70"/>
      <c r="K289" s="34" t="s">
        <v>65</v>
      </c>
      <c r="L289" s="77">
        <v>289</v>
      </c>
      <c r="M289" s="77"/>
      <c r="N289" s="72"/>
      <c r="O289" s="79" t="s">
        <v>176</v>
      </c>
      <c r="P289" s="81">
        <v>43637.83158564815</v>
      </c>
      <c r="Q289" s="79" t="s">
        <v>463</v>
      </c>
      <c r="R289" s="79"/>
      <c r="S289" s="79"/>
      <c r="T289" s="79" t="s">
        <v>593</v>
      </c>
      <c r="U289" s="79"/>
      <c r="V289" s="83" t="s">
        <v>747</v>
      </c>
      <c r="W289" s="81">
        <v>43637.83158564815</v>
      </c>
      <c r="X289" s="83" t="s">
        <v>899</v>
      </c>
      <c r="Y289" s="79"/>
      <c r="Z289" s="79"/>
      <c r="AA289" s="85" t="s">
        <v>1065</v>
      </c>
      <c r="AB289" s="79"/>
      <c r="AC289" s="79" t="b">
        <v>0</v>
      </c>
      <c r="AD289" s="79">
        <v>0</v>
      </c>
      <c r="AE289" s="85" t="s">
        <v>1101</v>
      </c>
      <c r="AF289" s="79" t="b">
        <v>0</v>
      </c>
      <c r="AG289" s="79" t="s">
        <v>1105</v>
      </c>
      <c r="AH289" s="79"/>
      <c r="AI289" s="85" t="s">
        <v>1101</v>
      </c>
      <c r="AJ289" s="79" t="b">
        <v>0</v>
      </c>
      <c r="AK289" s="79">
        <v>1</v>
      </c>
      <c r="AL289" s="85" t="s">
        <v>1049</v>
      </c>
      <c r="AM289" s="79" t="s">
        <v>1114</v>
      </c>
      <c r="AN289" s="79" t="b">
        <v>0</v>
      </c>
      <c r="AO289" s="85" t="s">
        <v>1049</v>
      </c>
      <c r="AP289" s="79" t="s">
        <v>176</v>
      </c>
      <c r="AQ289" s="79">
        <v>0</v>
      </c>
      <c r="AR289" s="79">
        <v>0</v>
      </c>
      <c r="AS289" s="79"/>
      <c r="AT289" s="79"/>
      <c r="AU289" s="79"/>
      <c r="AV289" s="79"/>
      <c r="AW289" s="79"/>
      <c r="AX289" s="79"/>
      <c r="AY289" s="79"/>
      <c r="AZ289" s="79"/>
      <c r="BA289">
        <v>23</v>
      </c>
      <c r="BB289" s="78" t="str">
        <f>REPLACE(INDEX(GroupVertices[Group],MATCH(Edges[[#This Row],[Vertex 1]],GroupVertices[Vertex],0)),1,1,"")</f>
        <v>6</v>
      </c>
      <c r="BC289" s="78" t="str">
        <f>REPLACE(INDEX(GroupVertices[Group],MATCH(Edges[[#This Row],[Vertex 2]],GroupVertices[Vertex],0)),1,1,"")</f>
        <v>6</v>
      </c>
      <c r="BD289" s="48">
        <v>3</v>
      </c>
      <c r="BE289" s="49">
        <v>13.636363636363637</v>
      </c>
      <c r="BF289" s="48">
        <v>0</v>
      </c>
      <c r="BG289" s="49">
        <v>0</v>
      </c>
      <c r="BH289" s="48">
        <v>0</v>
      </c>
      <c r="BI289" s="49">
        <v>0</v>
      </c>
      <c r="BJ289" s="48">
        <v>19</v>
      </c>
      <c r="BK289" s="49">
        <v>86.36363636363636</v>
      </c>
      <c r="BL289" s="48">
        <v>22</v>
      </c>
    </row>
    <row r="290" spans="1:64" ht="15">
      <c r="A290" s="64" t="s">
        <v>304</v>
      </c>
      <c r="B290" s="64" t="s">
        <v>304</v>
      </c>
      <c r="C290" s="65" t="s">
        <v>3282</v>
      </c>
      <c r="D290" s="66">
        <v>10</v>
      </c>
      <c r="E290" s="67" t="s">
        <v>136</v>
      </c>
      <c r="F290" s="68">
        <v>12</v>
      </c>
      <c r="G290" s="65"/>
      <c r="H290" s="69"/>
      <c r="I290" s="70"/>
      <c r="J290" s="70"/>
      <c r="K290" s="34" t="s">
        <v>65</v>
      </c>
      <c r="L290" s="77">
        <v>290</v>
      </c>
      <c r="M290" s="77"/>
      <c r="N290" s="72"/>
      <c r="O290" s="79" t="s">
        <v>176</v>
      </c>
      <c r="P290" s="81">
        <v>43637.83300925926</v>
      </c>
      <c r="Q290" s="79" t="s">
        <v>463</v>
      </c>
      <c r="R290" s="79"/>
      <c r="S290" s="79"/>
      <c r="T290" s="79" t="s">
        <v>593</v>
      </c>
      <c r="U290" s="79"/>
      <c r="V290" s="83" t="s">
        <v>747</v>
      </c>
      <c r="W290" s="81">
        <v>43637.83300925926</v>
      </c>
      <c r="X290" s="83" t="s">
        <v>900</v>
      </c>
      <c r="Y290" s="79"/>
      <c r="Z290" s="79"/>
      <c r="AA290" s="85" t="s">
        <v>1066</v>
      </c>
      <c r="AB290" s="79"/>
      <c r="AC290" s="79" t="b">
        <v>0</v>
      </c>
      <c r="AD290" s="79">
        <v>0</v>
      </c>
      <c r="AE290" s="85" t="s">
        <v>1101</v>
      </c>
      <c r="AF290" s="79" t="b">
        <v>0</v>
      </c>
      <c r="AG290" s="79" t="s">
        <v>1105</v>
      </c>
      <c r="AH290" s="79"/>
      <c r="AI290" s="85" t="s">
        <v>1101</v>
      </c>
      <c r="AJ290" s="79" t="b">
        <v>0</v>
      </c>
      <c r="AK290" s="79">
        <v>1</v>
      </c>
      <c r="AL290" s="85" t="s">
        <v>1050</v>
      </c>
      <c r="AM290" s="79" t="s">
        <v>1114</v>
      </c>
      <c r="AN290" s="79" t="b">
        <v>0</v>
      </c>
      <c r="AO290" s="85" t="s">
        <v>1050</v>
      </c>
      <c r="AP290" s="79" t="s">
        <v>176</v>
      </c>
      <c r="AQ290" s="79">
        <v>0</v>
      </c>
      <c r="AR290" s="79">
        <v>0</v>
      </c>
      <c r="AS290" s="79"/>
      <c r="AT290" s="79"/>
      <c r="AU290" s="79"/>
      <c r="AV290" s="79"/>
      <c r="AW290" s="79"/>
      <c r="AX290" s="79"/>
      <c r="AY290" s="79"/>
      <c r="AZ290" s="79"/>
      <c r="BA290">
        <v>23</v>
      </c>
      <c r="BB290" s="78" t="str">
        <f>REPLACE(INDEX(GroupVertices[Group],MATCH(Edges[[#This Row],[Vertex 1]],GroupVertices[Vertex],0)),1,1,"")</f>
        <v>6</v>
      </c>
      <c r="BC290" s="78" t="str">
        <f>REPLACE(INDEX(GroupVertices[Group],MATCH(Edges[[#This Row],[Vertex 2]],GroupVertices[Vertex],0)),1,1,"")</f>
        <v>6</v>
      </c>
      <c r="BD290" s="48">
        <v>3</v>
      </c>
      <c r="BE290" s="49">
        <v>13.636363636363637</v>
      </c>
      <c r="BF290" s="48">
        <v>0</v>
      </c>
      <c r="BG290" s="49">
        <v>0</v>
      </c>
      <c r="BH290" s="48">
        <v>0</v>
      </c>
      <c r="BI290" s="49">
        <v>0</v>
      </c>
      <c r="BJ290" s="48">
        <v>19</v>
      </c>
      <c r="BK290" s="49">
        <v>86.36363636363636</v>
      </c>
      <c r="BL290" s="48">
        <v>22</v>
      </c>
    </row>
    <row r="291" spans="1:64" ht="15">
      <c r="A291" s="64" t="s">
        <v>304</v>
      </c>
      <c r="B291" s="64" t="s">
        <v>304</v>
      </c>
      <c r="C291" s="65" t="s">
        <v>3282</v>
      </c>
      <c r="D291" s="66">
        <v>10</v>
      </c>
      <c r="E291" s="67" t="s">
        <v>136</v>
      </c>
      <c r="F291" s="68">
        <v>12</v>
      </c>
      <c r="G291" s="65"/>
      <c r="H291" s="69"/>
      <c r="I291" s="70"/>
      <c r="J291" s="70"/>
      <c r="K291" s="34" t="s">
        <v>65</v>
      </c>
      <c r="L291" s="77">
        <v>291</v>
      </c>
      <c r="M291" s="77"/>
      <c r="N291" s="72"/>
      <c r="O291" s="79" t="s">
        <v>176</v>
      </c>
      <c r="P291" s="81">
        <v>43637.835439814815</v>
      </c>
      <c r="Q291" s="79" t="s">
        <v>464</v>
      </c>
      <c r="R291" s="83" t="s">
        <v>519</v>
      </c>
      <c r="S291" s="79" t="s">
        <v>554</v>
      </c>
      <c r="T291" s="79" t="s">
        <v>635</v>
      </c>
      <c r="U291" s="79"/>
      <c r="V291" s="83" t="s">
        <v>747</v>
      </c>
      <c r="W291" s="81">
        <v>43637.835439814815</v>
      </c>
      <c r="X291" s="83" t="s">
        <v>901</v>
      </c>
      <c r="Y291" s="79"/>
      <c r="Z291" s="79"/>
      <c r="AA291" s="85" t="s">
        <v>1067</v>
      </c>
      <c r="AB291" s="79"/>
      <c r="AC291" s="79" t="b">
        <v>0</v>
      </c>
      <c r="AD291" s="79">
        <v>1</v>
      </c>
      <c r="AE291" s="85" t="s">
        <v>1101</v>
      </c>
      <c r="AF291" s="79" t="b">
        <v>0</v>
      </c>
      <c r="AG291" s="79" t="s">
        <v>1105</v>
      </c>
      <c r="AH291" s="79"/>
      <c r="AI291" s="85" t="s">
        <v>1101</v>
      </c>
      <c r="AJ291" s="79" t="b">
        <v>0</v>
      </c>
      <c r="AK291" s="79">
        <v>1</v>
      </c>
      <c r="AL291" s="85" t="s">
        <v>1101</v>
      </c>
      <c r="AM291" s="79" t="s">
        <v>1114</v>
      </c>
      <c r="AN291" s="79" t="b">
        <v>0</v>
      </c>
      <c r="AO291" s="85" t="s">
        <v>1067</v>
      </c>
      <c r="AP291" s="79" t="s">
        <v>176</v>
      </c>
      <c r="AQ291" s="79">
        <v>0</v>
      </c>
      <c r="AR291" s="79">
        <v>0</v>
      </c>
      <c r="AS291" s="79"/>
      <c r="AT291" s="79"/>
      <c r="AU291" s="79"/>
      <c r="AV291" s="79"/>
      <c r="AW291" s="79"/>
      <c r="AX291" s="79"/>
      <c r="AY291" s="79"/>
      <c r="AZ291" s="79"/>
      <c r="BA291">
        <v>23</v>
      </c>
      <c r="BB291" s="78" t="str">
        <f>REPLACE(INDEX(GroupVertices[Group],MATCH(Edges[[#This Row],[Vertex 1]],GroupVertices[Vertex],0)),1,1,"")</f>
        <v>6</v>
      </c>
      <c r="BC291" s="78" t="str">
        <f>REPLACE(INDEX(GroupVertices[Group],MATCH(Edges[[#This Row],[Vertex 2]],GroupVertices[Vertex],0)),1,1,"")</f>
        <v>6</v>
      </c>
      <c r="BD291" s="48">
        <v>3</v>
      </c>
      <c r="BE291" s="49">
        <v>8.108108108108109</v>
      </c>
      <c r="BF291" s="48">
        <v>0</v>
      </c>
      <c r="BG291" s="49">
        <v>0</v>
      </c>
      <c r="BH291" s="48">
        <v>0</v>
      </c>
      <c r="BI291" s="49">
        <v>0</v>
      </c>
      <c r="BJ291" s="48">
        <v>34</v>
      </c>
      <c r="BK291" s="49">
        <v>91.89189189189189</v>
      </c>
      <c r="BL291" s="48">
        <v>37</v>
      </c>
    </row>
    <row r="292" spans="1:64" ht="15">
      <c r="A292" s="64" t="s">
        <v>304</v>
      </c>
      <c r="B292" s="64" t="s">
        <v>304</v>
      </c>
      <c r="C292" s="65" t="s">
        <v>3282</v>
      </c>
      <c r="D292" s="66">
        <v>10</v>
      </c>
      <c r="E292" s="67" t="s">
        <v>136</v>
      </c>
      <c r="F292" s="68">
        <v>12</v>
      </c>
      <c r="G292" s="65"/>
      <c r="H292" s="69"/>
      <c r="I292" s="70"/>
      <c r="J292" s="70"/>
      <c r="K292" s="34" t="s">
        <v>65</v>
      </c>
      <c r="L292" s="77">
        <v>292</v>
      </c>
      <c r="M292" s="77"/>
      <c r="N292" s="72"/>
      <c r="O292" s="79" t="s">
        <v>176</v>
      </c>
      <c r="P292" s="81">
        <v>43637.836018518516</v>
      </c>
      <c r="Q292" s="79" t="s">
        <v>465</v>
      </c>
      <c r="R292" s="79"/>
      <c r="S292" s="79"/>
      <c r="T292" s="79" t="s">
        <v>593</v>
      </c>
      <c r="U292" s="79"/>
      <c r="V292" s="83" t="s">
        <v>747</v>
      </c>
      <c r="W292" s="81">
        <v>43637.836018518516</v>
      </c>
      <c r="X292" s="83" t="s">
        <v>902</v>
      </c>
      <c r="Y292" s="79"/>
      <c r="Z292" s="79"/>
      <c r="AA292" s="85" t="s">
        <v>1068</v>
      </c>
      <c r="AB292" s="79"/>
      <c r="AC292" s="79" t="b">
        <v>0</v>
      </c>
      <c r="AD292" s="79">
        <v>0</v>
      </c>
      <c r="AE292" s="85" t="s">
        <v>1101</v>
      </c>
      <c r="AF292" s="79" t="b">
        <v>0</v>
      </c>
      <c r="AG292" s="79" t="s">
        <v>1105</v>
      </c>
      <c r="AH292" s="79"/>
      <c r="AI292" s="85" t="s">
        <v>1101</v>
      </c>
      <c r="AJ292" s="79" t="b">
        <v>0</v>
      </c>
      <c r="AK292" s="79">
        <v>1</v>
      </c>
      <c r="AL292" s="85" t="s">
        <v>1067</v>
      </c>
      <c r="AM292" s="79" t="s">
        <v>1114</v>
      </c>
      <c r="AN292" s="79" t="b">
        <v>0</v>
      </c>
      <c r="AO292" s="85" t="s">
        <v>1067</v>
      </c>
      <c r="AP292" s="79" t="s">
        <v>176</v>
      </c>
      <c r="AQ292" s="79">
        <v>0</v>
      </c>
      <c r="AR292" s="79">
        <v>0</v>
      </c>
      <c r="AS292" s="79"/>
      <c r="AT292" s="79"/>
      <c r="AU292" s="79"/>
      <c r="AV292" s="79"/>
      <c r="AW292" s="79"/>
      <c r="AX292" s="79"/>
      <c r="AY292" s="79"/>
      <c r="AZ292" s="79"/>
      <c r="BA292">
        <v>23</v>
      </c>
      <c r="BB292" s="78" t="str">
        <f>REPLACE(INDEX(GroupVertices[Group],MATCH(Edges[[#This Row],[Vertex 1]],GroupVertices[Vertex],0)),1,1,"")</f>
        <v>6</v>
      </c>
      <c r="BC292" s="78" t="str">
        <f>REPLACE(INDEX(GroupVertices[Group],MATCH(Edges[[#This Row],[Vertex 2]],GroupVertices[Vertex],0)),1,1,"")</f>
        <v>6</v>
      </c>
      <c r="BD292" s="48">
        <v>3</v>
      </c>
      <c r="BE292" s="49">
        <v>13.636363636363637</v>
      </c>
      <c r="BF292" s="48">
        <v>0</v>
      </c>
      <c r="BG292" s="49">
        <v>0</v>
      </c>
      <c r="BH292" s="48">
        <v>0</v>
      </c>
      <c r="BI292" s="49">
        <v>0</v>
      </c>
      <c r="BJ292" s="48">
        <v>19</v>
      </c>
      <c r="BK292" s="49">
        <v>86.36363636363636</v>
      </c>
      <c r="BL292" s="48">
        <v>22</v>
      </c>
    </row>
    <row r="293" spans="1:64" ht="15">
      <c r="A293" s="64" t="s">
        <v>304</v>
      </c>
      <c r="B293" s="64" t="s">
        <v>304</v>
      </c>
      <c r="C293" s="65" t="s">
        <v>3282</v>
      </c>
      <c r="D293" s="66">
        <v>10</v>
      </c>
      <c r="E293" s="67" t="s">
        <v>136</v>
      </c>
      <c r="F293" s="68">
        <v>12</v>
      </c>
      <c r="G293" s="65"/>
      <c r="H293" s="69"/>
      <c r="I293" s="70"/>
      <c r="J293" s="70"/>
      <c r="K293" s="34" t="s">
        <v>65</v>
      </c>
      <c r="L293" s="77">
        <v>293</v>
      </c>
      <c r="M293" s="77"/>
      <c r="N293" s="72"/>
      <c r="O293" s="79" t="s">
        <v>176</v>
      </c>
      <c r="P293" s="81">
        <v>43638.38663194444</v>
      </c>
      <c r="Q293" s="79" t="s">
        <v>466</v>
      </c>
      <c r="R293" s="83" t="s">
        <v>516</v>
      </c>
      <c r="S293" s="79" t="s">
        <v>555</v>
      </c>
      <c r="T293" s="79" t="s">
        <v>636</v>
      </c>
      <c r="U293" s="83" t="s">
        <v>672</v>
      </c>
      <c r="V293" s="83" t="s">
        <v>672</v>
      </c>
      <c r="W293" s="81">
        <v>43638.38663194444</v>
      </c>
      <c r="X293" s="83" t="s">
        <v>903</v>
      </c>
      <c r="Y293" s="79"/>
      <c r="Z293" s="79"/>
      <c r="AA293" s="85" t="s">
        <v>1069</v>
      </c>
      <c r="AB293" s="79"/>
      <c r="AC293" s="79" t="b">
        <v>0</v>
      </c>
      <c r="AD293" s="79">
        <v>1</v>
      </c>
      <c r="AE293" s="85" t="s">
        <v>1101</v>
      </c>
      <c r="AF293" s="79" t="b">
        <v>0</v>
      </c>
      <c r="AG293" s="79" t="s">
        <v>1105</v>
      </c>
      <c r="AH293" s="79"/>
      <c r="AI293" s="85" t="s">
        <v>1101</v>
      </c>
      <c r="AJ293" s="79" t="b">
        <v>0</v>
      </c>
      <c r="AK293" s="79">
        <v>2</v>
      </c>
      <c r="AL293" s="85" t="s">
        <v>1101</v>
      </c>
      <c r="AM293" s="79" t="s">
        <v>1114</v>
      </c>
      <c r="AN293" s="79" t="b">
        <v>0</v>
      </c>
      <c r="AO293" s="85" t="s">
        <v>1069</v>
      </c>
      <c r="AP293" s="79" t="s">
        <v>176</v>
      </c>
      <c r="AQ293" s="79">
        <v>0</v>
      </c>
      <c r="AR293" s="79">
        <v>0</v>
      </c>
      <c r="AS293" s="79"/>
      <c r="AT293" s="79"/>
      <c r="AU293" s="79"/>
      <c r="AV293" s="79"/>
      <c r="AW293" s="79"/>
      <c r="AX293" s="79"/>
      <c r="AY293" s="79"/>
      <c r="AZ293" s="79"/>
      <c r="BA293">
        <v>23</v>
      </c>
      <c r="BB293" s="78" t="str">
        <f>REPLACE(INDEX(GroupVertices[Group],MATCH(Edges[[#This Row],[Vertex 1]],GroupVertices[Vertex],0)),1,1,"")</f>
        <v>6</v>
      </c>
      <c r="BC293" s="78" t="str">
        <f>REPLACE(INDEX(GroupVertices[Group],MATCH(Edges[[#This Row],[Vertex 2]],GroupVertices[Vertex],0)),1,1,"")</f>
        <v>6</v>
      </c>
      <c r="BD293" s="48">
        <v>0</v>
      </c>
      <c r="BE293" s="49">
        <v>0</v>
      </c>
      <c r="BF293" s="48">
        <v>1</v>
      </c>
      <c r="BG293" s="49">
        <v>2.7777777777777777</v>
      </c>
      <c r="BH293" s="48">
        <v>0</v>
      </c>
      <c r="BI293" s="49">
        <v>0</v>
      </c>
      <c r="BJ293" s="48">
        <v>35</v>
      </c>
      <c r="BK293" s="49">
        <v>97.22222222222223</v>
      </c>
      <c r="BL293" s="48">
        <v>36</v>
      </c>
    </row>
    <row r="294" spans="1:64" ht="15">
      <c r="A294" s="64" t="s">
        <v>304</v>
      </c>
      <c r="B294" s="64" t="s">
        <v>304</v>
      </c>
      <c r="C294" s="65" t="s">
        <v>3282</v>
      </c>
      <c r="D294" s="66">
        <v>10</v>
      </c>
      <c r="E294" s="67" t="s">
        <v>136</v>
      </c>
      <c r="F294" s="68">
        <v>12</v>
      </c>
      <c r="G294" s="65"/>
      <c r="H294" s="69"/>
      <c r="I294" s="70"/>
      <c r="J294" s="70"/>
      <c r="K294" s="34" t="s">
        <v>65</v>
      </c>
      <c r="L294" s="77">
        <v>294</v>
      </c>
      <c r="M294" s="77"/>
      <c r="N294" s="72"/>
      <c r="O294" s="79" t="s">
        <v>176</v>
      </c>
      <c r="P294" s="81">
        <v>43638.38674768519</v>
      </c>
      <c r="Q294" s="79" t="s">
        <v>467</v>
      </c>
      <c r="R294" s="79"/>
      <c r="S294" s="79"/>
      <c r="T294" s="79" t="s">
        <v>637</v>
      </c>
      <c r="U294" s="79"/>
      <c r="V294" s="83" t="s">
        <v>747</v>
      </c>
      <c r="W294" s="81">
        <v>43638.38674768519</v>
      </c>
      <c r="X294" s="83" t="s">
        <v>904</v>
      </c>
      <c r="Y294" s="79"/>
      <c r="Z294" s="79"/>
      <c r="AA294" s="85" t="s">
        <v>1070</v>
      </c>
      <c r="AB294" s="79"/>
      <c r="AC294" s="79" t="b">
        <v>0</v>
      </c>
      <c r="AD294" s="79">
        <v>0</v>
      </c>
      <c r="AE294" s="85" t="s">
        <v>1101</v>
      </c>
      <c r="AF294" s="79" t="b">
        <v>0</v>
      </c>
      <c r="AG294" s="79" t="s">
        <v>1105</v>
      </c>
      <c r="AH294" s="79"/>
      <c r="AI294" s="85" t="s">
        <v>1101</v>
      </c>
      <c r="AJ294" s="79" t="b">
        <v>0</v>
      </c>
      <c r="AK294" s="79">
        <v>2</v>
      </c>
      <c r="AL294" s="85" t="s">
        <v>1069</v>
      </c>
      <c r="AM294" s="79" t="s">
        <v>1114</v>
      </c>
      <c r="AN294" s="79" t="b">
        <v>0</v>
      </c>
      <c r="AO294" s="85" t="s">
        <v>1069</v>
      </c>
      <c r="AP294" s="79" t="s">
        <v>176</v>
      </c>
      <c r="AQ294" s="79">
        <v>0</v>
      </c>
      <c r="AR294" s="79">
        <v>0</v>
      </c>
      <c r="AS294" s="79"/>
      <c r="AT294" s="79"/>
      <c r="AU294" s="79"/>
      <c r="AV294" s="79"/>
      <c r="AW294" s="79"/>
      <c r="AX294" s="79"/>
      <c r="AY294" s="79"/>
      <c r="AZ294" s="79"/>
      <c r="BA294">
        <v>23</v>
      </c>
      <c r="BB294" s="78" t="str">
        <f>REPLACE(INDEX(GroupVertices[Group],MATCH(Edges[[#This Row],[Vertex 1]],GroupVertices[Vertex],0)),1,1,"")</f>
        <v>6</v>
      </c>
      <c r="BC294" s="78" t="str">
        <f>REPLACE(INDEX(GroupVertices[Group],MATCH(Edges[[#This Row],[Vertex 2]],GroupVertices[Vertex],0)),1,1,"")</f>
        <v>6</v>
      </c>
      <c r="BD294" s="48">
        <v>0</v>
      </c>
      <c r="BE294" s="49">
        <v>0</v>
      </c>
      <c r="BF294" s="48">
        <v>1</v>
      </c>
      <c r="BG294" s="49">
        <v>4.3478260869565215</v>
      </c>
      <c r="BH294" s="48">
        <v>0</v>
      </c>
      <c r="BI294" s="49">
        <v>0</v>
      </c>
      <c r="BJ294" s="48">
        <v>22</v>
      </c>
      <c r="BK294" s="49">
        <v>95.65217391304348</v>
      </c>
      <c r="BL294" s="48">
        <v>23</v>
      </c>
    </row>
    <row r="295" spans="1:64" ht="15">
      <c r="A295" s="64" t="s">
        <v>304</v>
      </c>
      <c r="B295" s="64" t="s">
        <v>304</v>
      </c>
      <c r="C295" s="65" t="s">
        <v>3282</v>
      </c>
      <c r="D295" s="66">
        <v>10</v>
      </c>
      <c r="E295" s="67" t="s">
        <v>136</v>
      </c>
      <c r="F295" s="68">
        <v>12</v>
      </c>
      <c r="G295" s="65"/>
      <c r="H295" s="69"/>
      <c r="I295" s="70"/>
      <c r="J295" s="70"/>
      <c r="K295" s="34" t="s">
        <v>65</v>
      </c>
      <c r="L295" s="77">
        <v>295</v>
      </c>
      <c r="M295" s="77"/>
      <c r="N295" s="72"/>
      <c r="O295" s="79" t="s">
        <v>176</v>
      </c>
      <c r="P295" s="81">
        <v>43638.801099537035</v>
      </c>
      <c r="Q295" s="79" t="s">
        <v>465</v>
      </c>
      <c r="R295" s="79"/>
      <c r="S295" s="79"/>
      <c r="T295" s="79" t="s">
        <v>593</v>
      </c>
      <c r="U295" s="79"/>
      <c r="V295" s="83" t="s">
        <v>747</v>
      </c>
      <c r="W295" s="81">
        <v>43638.801099537035</v>
      </c>
      <c r="X295" s="83" t="s">
        <v>905</v>
      </c>
      <c r="Y295" s="79"/>
      <c r="Z295" s="79"/>
      <c r="AA295" s="85" t="s">
        <v>1071</v>
      </c>
      <c r="AB295" s="79"/>
      <c r="AC295" s="79" t="b">
        <v>0</v>
      </c>
      <c r="AD295" s="79">
        <v>0</v>
      </c>
      <c r="AE295" s="85" t="s">
        <v>1101</v>
      </c>
      <c r="AF295" s="79" t="b">
        <v>0</v>
      </c>
      <c r="AG295" s="79" t="s">
        <v>1105</v>
      </c>
      <c r="AH295" s="79"/>
      <c r="AI295" s="85" t="s">
        <v>1101</v>
      </c>
      <c r="AJ295" s="79" t="b">
        <v>0</v>
      </c>
      <c r="AK295" s="79">
        <v>2</v>
      </c>
      <c r="AL295" s="85" t="s">
        <v>1067</v>
      </c>
      <c r="AM295" s="79" t="s">
        <v>1114</v>
      </c>
      <c r="AN295" s="79" t="b">
        <v>0</v>
      </c>
      <c r="AO295" s="85" t="s">
        <v>1067</v>
      </c>
      <c r="AP295" s="79" t="s">
        <v>176</v>
      </c>
      <c r="AQ295" s="79">
        <v>0</v>
      </c>
      <c r="AR295" s="79">
        <v>0</v>
      </c>
      <c r="AS295" s="79"/>
      <c r="AT295" s="79"/>
      <c r="AU295" s="79"/>
      <c r="AV295" s="79"/>
      <c r="AW295" s="79"/>
      <c r="AX295" s="79"/>
      <c r="AY295" s="79"/>
      <c r="AZ295" s="79"/>
      <c r="BA295">
        <v>23</v>
      </c>
      <c r="BB295" s="78" t="str">
        <f>REPLACE(INDEX(GroupVertices[Group],MATCH(Edges[[#This Row],[Vertex 1]],GroupVertices[Vertex],0)),1,1,"")</f>
        <v>6</v>
      </c>
      <c r="BC295" s="78" t="str">
        <f>REPLACE(INDEX(GroupVertices[Group],MATCH(Edges[[#This Row],[Vertex 2]],GroupVertices[Vertex],0)),1,1,"")</f>
        <v>6</v>
      </c>
      <c r="BD295" s="48">
        <v>3</v>
      </c>
      <c r="BE295" s="49">
        <v>13.636363636363637</v>
      </c>
      <c r="BF295" s="48">
        <v>0</v>
      </c>
      <c r="BG295" s="49">
        <v>0</v>
      </c>
      <c r="BH295" s="48">
        <v>0</v>
      </c>
      <c r="BI295" s="49">
        <v>0</v>
      </c>
      <c r="BJ295" s="48">
        <v>19</v>
      </c>
      <c r="BK295" s="49">
        <v>86.36363636363636</v>
      </c>
      <c r="BL295" s="48">
        <v>22</v>
      </c>
    </row>
    <row r="296" spans="1:64" ht="15">
      <c r="A296" s="64" t="s">
        <v>304</v>
      </c>
      <c r="B296" s="64" t="s">
        <v>304</v>
      </c>
      <c r="C296" s="65" t="s">
        <v>3282</v>
      </c>
      <c r="D296" s="66">
        <v>10</v>
      </c>
      <c r="E296" s="67" t="s">
        <v>136</v>
      </c>
      <c r="F296" s="68">
        <v>12</v>
      </c>
      <c r="G296" s="65"/>
      <c r="H296" s="69"/>
      <c r="I296" s="70"/>
      <c r="J296" s="70"/>
      <c r="K296" s="34" t="s">
        <v>65</v>
      </c>
      <c r="L296" s="77">
        <v>296</v>
      </c>
      <c r="M296" s="77"/>
      <c r="N296" s="72"/>
      <c r="O296" s="79" t="s">
        <v>176</v>
      </c>
      <c r="P296" s="81">
        <v>43638.801828703705</v>
      </c>
      <c r="Q296" s="79" t="s">
        <v>408</v>
      </c>
      <c r="R296" s="79"/>
      <c r="S296" s="79"/>
      <c r="T296" s="79" t="s">
        <v>594</v>
      </c>
      <c r="U296" s="79"/>
      <c r="V296" s="83" t="s">
        <v>747</v>
      </c>
      <c r="W296" s="81">
        <v>43638.801828703705</v>
      </c>
      <c r="X296" s="83" t="s">
        <v>906</v>
      </c>
      <c r="Y296" s="79"/>
      <c r="Z296" s="79"/>
      <c r="AA296" s="85" t="s">
        <v>1072</v>
      </c>
      <c r="AB296" s="79"/>
      <c r="AC296" s="79" t="b">
        <v>0</v>
      </c>
      <c r="AD296" s="79">
        <v>0</v>
      </c>
      <c r="AE296" s="85" t="s">
        <v>1101</v>
      </c>
      <c r="AF296" s="79" t="b">
        <v>1</v>
      </c>
      <c r="AG296" s="79" t="s">
        <v>1105</v>
      </c>
      <c r="AH296" s="79"/>
      <c r="AI296" s="85" t="s">
        <v>1112</v>
      </c>
      <c r="AJ296" s="79" t="b">
        <v>0</v>
      </c>
      <c r="AK296" s="79">
        <v>3</v>
      </c>
      <c r="AL296" s="85" t="s">
        <v>1061</v>
      </c>
      <c r="AM296" s="79" t="s">
        <v>1114</v>
      </c>
      <c r="AN296" s="79" t="b">
        <v>0</v>
      </c>
      <c r="AO296" s="85" t="s">
        <v>1061</v>
      </c>
      <c r="AP296" s="79" t="s">
        <v>176</v>
      </c>
      <c r="AQ296" s="79">
        <v>0</v>
      </c>
      <c r="AR296" s="79">
        <v>0</v>
      </c>
      <c r="AS296" s="79"/>
      <c r="AT296" s="79"/>
      <c r="AU296" s="79"/>
      <c r="AV296" s="79"/>
      <c r="AW296" s="79"/>
      <c r="AX296" s="79"/>
      <c r="AY296" s="79"/>
      <c r="AZ296" s="79"/>
      <c r="BA296">
        <v>23</v>
      </c>
      <c r="BB296" s="78" t="str">
        <f>REPLACE(INDEX(GroupVertices[Group],MATCH(Edges[[#This Row],[Vertex 1]],GroupVertices[Vertex],0)),1,1,"")</f>
        <v>6</v>
      </c>
      <c r="BC296" s="78" t="str">
        <f>REPLACE(INDEX(GroupVertices[Group],MATCH(Edges[[#This Row],[Vertex 2]],GroupVertices[Vertex],0)),1,1,"")</f>
        <v>6</v>
      </c>
      <c r="BD296" s="48">
        <v>1</v>
      </c>
      <c r="BE296" s="49">
        <v>4.545454545454546</v>
      </c>
      <c r="BF296" s="48">
        <v>1</v>
      </c>
      <c r="BG296" s="49">
        <v>4.545454545454546</v>
      </c>
      <c r="BH296" s="48">
        <v>0</v>
      </c>
      <c r="BI296" s="49">
        <v>0</v>
      </c>
      <c r="BJ296" s="48">
        <v>20</v>
      </c>
      <c r="BK296" s="49">
        <v>90.9090909090909</v>
      </c>
      <c r="BL296" s="48">
        <v>22</v>
      </c>
    </row>
    <row r="297" spans="1:64" ht="15">
      <c r="A297" s="64" t="s">
        <v>304</v>
      </c>
      <c r="B297" s="64" t="s">
        <v>304</v>
      </c>
      <c r="C297" s="65" t="s">
        <v>3282</v>
      </c>
      <c r="D297" s="66">
        <v>10</v>
      </c>
      <c r="E297" s="67" t="s">
        <v>136</v>
      </c>
      <c r="F297" s="68">
        <v>12</v>
      </c>
      <c r="G297" s="65"/>
      <c r="H297" s="69"/>
      <c r="I297" s="70"/>
      <c r="J297" s="70"/>
      <c r="K297" s="34" t="s">
        <v>65</v>
      </c>
      <c r="L297" s="77">
        <v>297</v>
      </c>
      <c r="M297" s="77"/>
      <c r="N297" s="72"/>
      <c r="O297" s="79" t="s">
        <v>176</v>
      </c>
      <c r="P297" s="81">
        <v>43638.80302083334</v>
      </c>
      <c r="Q297" s="79" t="s">
        <v>468</v>
      </c>
      <c r="R297" s="83" t="s">
        <v>518</v>
      </c>
      <c r="S297" s="79" t="s">
        <v>529</v>
      </c>
      <c r="T297" s="79" t="s">
        <v>633</v>
      </c>
      <c r="U297" s="79"/>
      <c r="V297" s="83" t="s">
        <v>747</v>
      </c>
      <c r="W297" s="81">
        <v>43638.80302083334</v>
      </c>
      <c r="X297" s="83" t="s">
        <v>907</v>
      </c>
      <c r="Y297" s="79"/>
      <c r="Z297" s="79"/>
      <c r="AA297" s="85" t="s">
        <v>1073</v>
      </c>
      <c r="AB297" s="79"/>
      <c r="AC297" s="79" t="b">
        <v>0</v>
      </c>
      <c r="AD297" s="79">
        <v>4</v>
      </c>
      <c r="AE297" s="85" t="s">
        <v>1101</v>
      </c>
      <c r="AF297" s="79" t="b">
        <v>1</v>
      </c>
      <c r="AG297" s="79" t="s">
        <v>1105</v>
      </c>
      <c r="AH297" s="79"/>
      <c r="AI297" s="85" t="s">
        <v>1112</v>
      </c>
      <c r="AJ297" s="79" t="b">
        <v>0</v>
      </c>
      <c r="AK297" s="79">
        <v>1</v>
      </c>
      <c r="AL297" s="85" t="s">
        <v>1101</v>
      </c>
      <c r="AM297" s="79" t="s">
        <v>1114</v>
      </c>
      <c r="AN297" s="79" t="b">
        <v>0</v>
      </c>
      <c r="AO297" s="85" t="s">
        <v>1073</v>
      </c>
      <c r="AP297" s="79" t="s">
        <v>176</v>
      </c>
      <c r="AQ297" s="79">
        <v>0</v>
      </c>
      <c r="AR297" s="79">
        <v>0</v>
      </c>
      <c r="AS297" s="79"/>
      <c r="AT297" s="79"/>
      <c r="AU297" s="79"/>
      <c r="AV297" s="79"/>
      <c r="AW297" s="79"/>
      <c r="AX297" s="79"/>
      <c r="AY297" s="79"/>
      <c r="AZ297" s="79"/>
      <c r="BA297">
        <v>23</v>
      </c>
      <c r="BB297" s="78" t="str">
        <f>REPLACE(INDEX(GroupVertices[Group],MATCH(Edges[[#This Row],[Vertex 1]],GroupVertices[Vertex],0)),1,1,"")</f>
        <v>6</v>
      </c>
      <c r="BC297" s="78" t="str">
        <f>REPLACE(INDEX(GroupVertices[Group],MATCH(Edges[[#This Row],[Vertex 2]],GroupVertices[Vertex],0)),1,1,"")</f>
        <v>6</v>
      </c>
      <c r="BD297" s="48">
        <v>1</v>
      </c>
      <c r="BE297" s="49">
        <v>2.380952380952381</v>
      </c>
      <c r="BF297" s="48">
        <v>2</v>
      </c>
      <c r="BG297" s="49">
        <v>4.761904761904762</v>
      </c>
      <c r="BH297" s="48">
        <v>0</v>
      </c>
      <c r="BI297" s="49">
        <v>0</v>
      </c>
      <c r="BJ297" s="48">
        <v>39</v>
      </c>
      <c r="BK297" s="49">
        <v>92.85714285714286</v>
      </c>
      <c r="BL297" s="48">
        <v>42</v>
      </c>
    </row>
    <row r="298" spans="1:64" ht="15">
      <c r="A298" s="64" t="s">
        <v>304</v>
      </c>
      <c r="B298" s="64" t="s">
        <v>304</v>
      </c>
      <c r="C298" s="65" t="s">
        <v>3282</v>
      </c>
      <c r="D298" s="66">
        <v>10</v>
      </c>
      <c r="E298" s="67" t="s">
        <v>136</v>
      </c>
      <c r="F298" s="68">
        <v>12</v>
      </c>
      <c r="G298" s="65"/>
      <c r="H298" s="69"/>
      <c r="I298" s="70"/>
      <c r="J298" s="70"/>
      <c r="K298" s="34" t="s">
        <v>65</v>
      </c>
      <c r="L298" s="77">
        <v>298</v>
      </c>
      <c r="M298" s="77"/>
      <c r="N298" s="72"/>
      <c r="O298" s="79" t="s">
        <v>176</v>
      </c>
      <c r="P298" s="81">
        <v>43638.80898148148</v>
      </c>
      <c r="Q298" s="79" t="s">
        <v>447</v>
      </c>
      <c r="R298" s="79"/>
      <c r="S298" s="79"/>
      <c r="T298" s="79" t="s">
        <v>622</v>
      </c>
      <c r="U298" s="79"/>
      <c r="V298" s="83" t="s">
        <v>747</v>
      </c>
      <c r="W298" s="81">
        <v>43638.80898148148</v>
      </c>
      <c r="X298" s="83" t="s">
        <v>908</v>
      </c>
      <c r="Y298" s="79"/>
      <c r="Z298" s="79"/>
      <c r="AA298" s="85" t="s">
        <v>1074</v>
      </c>
      <c r="AB298" s="79"/>
      <c r="AC298" s="79" t="b">
        <v>0</v>
      </c>
      <c r="AD298" s="79">
        <v>0</v>
      </c>
      <c r="AE298" s="85" t="s">
        <v>1101</v>
      </c>
      <c r="AF298" s="79" t="b">
        <v>0</v>
      </c>
      <c r="AG298" s="79" t="s">
        <v>1105</v>
      </c>
      <c r="AH298" s="79"/>
      <c r="AI298" s="85" t="s">
        <v>1101</v>
      </c>
      <c r="AJ298" s="79" t="b">
        <v>0</v>
      </c>
      <c r="AK298" s="79">
        <v>18</v>
      </c>
      <c r="AL298" s="85" t="s">
        <v>1048</v>
      </c>
      <c r="AM298" s="79" t="s">
        <v>1114</v>
      </c>
      <c r="AN298" s="79" t="b">
        <v>0</v>
      </c>
      <c r="AO298" s="85" t="s">
        <v>1048</v>
      </c>
      <c r="AP298" s="79" t="s">
        <v>176</v>
      </c>
      <c r="AQ298" s="79">
        <v>0</v>
      </c>
      <c r="AR298" s="79">
        <v>0</v>
      </c>
      <c r="AS298" s="79"/>
      <c r="AT298" s="79"/>
      <c r="AU298" s="79"/>
      <c r="AV298" s="79"/>
      <c r="AW298" s="79"/>
      <c r="AX298" s="79"/>
      <c r="AY298" s="79"/>
      <c r="AZ298" s="79"/>
      <c r="BA298">
        <v>23</v>
      </c>
      <c r="BB298" s="78" t="str">
        <f>REPLACE(INDEX(GroupVertices[Group],MATCH(Edges[[#This Row],[Vertex 1]],GroupVertices[Vertex],0)),1,1,"")</f>
        <v>6</v>
      </c>
      <c r="BC298" s="78" t="str">
        <f>REPLACE(INDEX(GroupVertices[Group],MATCH(Edges[[#This Row],[Vertex 2]],GroupVertices[Vertex],0)),1,1,"")</f>
        <v>6</v>
      </c>
      <c r="BD298" s="48">
        <v>0</v>
      </c>
      <c r="BE298" s="49">
        <v>0</v>
      </c>
      <c r="BF298" s="48">
        <v>0</v>
      </c>
      <c r="BG298" s="49">
        <v>0</v>
      </c>
      <c r="BH298" s="48">
        <v>0</v>
      </c>
      <c r="BI298" s="49">
        <v>0</v>
      </c>
      <c r="BJ298" s="48">
        <v>20</v>
      </c>
      <c r="BK298" s="49">
        <v>100</v>
      </c>
      <c r="BL298" s="48">
        <v>20</v>
      </c>
    </row>
    <row r="299" spans="1:64" ht="15">
      <c r="A299" s="64" t="s">
        <v>304</v>
      </c>
      <c r="B299" s="64" t="s">
        <v>304</v>
      </c>
      <c r="C299" s="65" t="s">
        <v>3282</v>
      </c>
      <c r="D299" s="66">
        <v>10</v>
      </c>
      <c r="E299" s="67" t="s">
        <v>136</v>
      </c>
      <c r="F299" s="68">
        <v>12</v>
      </c>
      <c r="G299" s="65"/>
      <c r="H299" s="69"/>
      <c r="I299" s="70"/>
      <c r="J299" s="70"/>
      <c r="K299" s="34" t="s">
        <v>65</v>
      </c>
      <c r="L299" s="77">
        <v>299</v>
      </c>
      <c r="M299" s="77"/>
      <c r="N299" s="72"/>
      <c r="O299" s="79" t="s">
        <v>176</v>
      </c>
      <c r="P299" s="81">
        <v>43638.92943287037</v>
      </c>
      <c r="Q299" s="79" t="s">
        <v>469</v>
      </c>
      <c r="R299" s="79"/>
      <c r="S299" s="79"/>
      <c r="T299" s="79" t="s">
        <v>594</v>
      </c>
      <c r="U299" s="79"/>
      <c r="V299" s="83" t="s">
        <v>747</v>
      </c>
      <c r="W299" s="81">
        <v>43638.92943287037</v>
      </c>
      <c r="X299" s="83" t="s">
        <v>909</v>
      </c>
      <c r="Y299" s="79"/>
      <c r="Z299" s="79"/>
      <c r="AA299" s="85" t="s">
        <v>1075</v>
      </c>
      <c r="AB299" s="79"/>
      <c r="AC299" s="79" t="b">
        <v>0</v>
      </c>
      <c r="AD299" s="79">
        <v>0</v>
      </c>
      <c r="AE299" s="85" t="s">
        <v>1101</v>
      </c>
      <c r="AF299" s="79" t="b">
        <v>1</v>
      </c>
      <c r="AG299" s="79" t="s">
        <v>1105</v>
      </c>
      <c r="AH299" s="79"/>
      <c r="AI299" s="85" t="s">
        <v>1112</v>
      </c>
      <c r="AJ299" s="79" t="b">
        <v>0</v>
      </c>
      <c r="AK299" s="79">
        <v>1</v>
      </c>
      <c r="AL299" s="85" t="s">
        <v>1073</v>
      </c>
      <c r="AM299" s="79" t="s">
        <v>1114</v>
      </c>
      <c r="AN299" s="79" t="b">
        <v>0</v>
      </c>
      <c r="AO299" s="85" t="s">
        <v>1073</v>
      </c>
      <c r="AP299" s="79" t="s">
        <v>176</v>
      </c>
      <c r="AQ299" s="79">
        <v>0</v>
      </c>
      <c r="AR299" s="79">
        <v>0</v>
      </c>
      <c r="AS299" s="79"/>
      <c r="AT299" s="79"/>
      <c r="AU299" s="79"/>
      <c r="AV299" s="79"/>
      <c r="AW299" s="79"/>
      <c r="AX299" s="79"/>
      <c r="AY299" s="79"/>
      <c r="AZ299" s="79"/>
      <c r="BA299">
        <v>23</v>
      </c>
      <c r="BB299" s="78" t="str">
        <f>REPLACE(INDEX(GroupVertices[Group],MATCH(Edges[[#This Row],[Vertex 1]],GroupVertices[Vertex],0)),1,1,"")</f>
        <v>6</v>
      </c>
      <c r="BC299" s="78" t="str">
        <f>REPLACE(INDEX(GroupVertices[Group],MATCH(Edges[[#This Row],[Vertex 2]],GroupVertices[Vertex],0)),1,1,"")</f>
        <v>6</v>
      </c>
      <c r="BD299" s="48">
        <v>1</v>
      </c>
      <c r="BE299" s="49">
        <v>4.545454545454546</v>
      </c>
      <c r="BF299" s="48">
        <v>1</v>
      </c>
      <c r="BG299" s="49">
        <v>4.545454545454546</v>
      </c>
      <c r="BH299" s="48">
        <v>0</v>
      </c>
      <c r="BI299" s="49">
        <v>0</v>
      </c>
      <c r="BJ299" s="48">
        <v>20</v>
      </c>
      <c r="BK299" s="49">
        <v>90.9090909090909</v>
      </c>
      <c r="BL299" s="48">
        <v>22</v>
      </c>
    </row>
    <row r="300" spans="1:64" ht="15">
      <c r="A300" s="64" t="s">
        <v>304</v>
      </c>
      <c r="B300" s="64" t="s">
        <v>304</v>
      </c>
      <c r="C300" s="65" t="s">
        <v>3282</v>
      </c>
      <c r="D300" s="66">
        <v>10</v>
      </c>
      <c r="E300" s="67" t="s">
        <v>136</v>
      </c>
      <c r="F300" s="68">
        <v>12</v>
      </c>
      <c r="G300" s="65"/>
      <c r="H300" s="69"/>
      <c r="I300" s="70"/>
      <c r="J300" s="70"/>
      <c r="K300" s="34" t="s">
        <v>65</v>
      </c>
      <c r="L300" s="77">
        <v>300</v>
      </c>
      <c r="M300" s="77"/>
      <c r="N300" s="72"/>
      <c r="O300" s="79" t="s">
        <v>176</v>
      </c>
      <c r="P300" s="81">
        <v>43639.00050925926</v>
      </c>
      <c r="Q300" s="79" t="s">
        <v>470</v>
      </c>
      <c r="R300" s="83" t="s">
        <v>520</v>
      </c>
      <c r="S300" s="79" t="s">
        <v>554</v>
      </c>
      <c r="T300" s="79" t="s">
        <v>638</v>
      </c>
      <c r="U300" s="79"/>
      <c r="V300" s="83" t="s">
        <v>747</v>
      </c>
      <c r="W300" s="81">
        <v>43639.00050925926</v>
      </c>
      <c r="X300" s="83" t="s">
        <v>910</v>
      </c>
      <c r="Y300" s="79"/>
      <c r="Z300" s="79"/>
      <c r="AA300" s="85" t="s">
        <v>1076</v>
      </c>
      <c r="AB300" s="79"/>
      <c r="AC300" s="79" t="b">
        <v>0</v>
      </c>
      <c r="AD300" s="79">
        <v>1</v>
      </c>
      <c r="AE300" s="85" t="s">
        <v>1101</v>
      </c>
      <c r="AF300" s="79" t="b">
        <v>0</v>
      </c>
      <c r="AG300" s="79" t="s">
        <v>1105</v>
      </c>
      <c r="AH300" s="79"/>
      <c r="AI300" s="85" t="s">
        <v>1101</v>
      </c>
      <c r="AJ300" s="79" t="b">
        <v>0</v>
      </c>
      <c r="AK300" s="79">
        <v>1</v>
      </c>
      <c r="AL300" s="85" t="s">
        <v>1101</v>
      </c>
      <c r="AM300" s="79" t="s">
        <v>1114</v>
      </c>
      <c r="AN300" s="79" t="b">
        <v>0</v>
      </c>
      <c r="AO300" s="85" t="s">
        <v>1076</v>
      </c>
      <c r="AP300" s="79" t="s">
        <v>176</v>
      </c>
      <c r="AQ300" s="79">
        <v>0</v>
      </c>
      <c r="AR300" s="79">
        <v>0</v>
      </c>
      <c r="AS300" s="79"/>
      <c r="AT300" s="79"/>
      <c r="AU300" s="79"/>
      <c r="AV300" s="79"/>
      <c r="AW300" s="79"/>
      <c r="AX300" s="79"/>
      <c r="AY300" s="79"/>
      <c r="AZ300" s="79"/>
      <c r="BA300">
        <v>23</v>
      </c>
      <c r="BB300" s="78" t="str">
        <f>REPLACE(INDEX(GroupVertices[Group],MATCH(Edges[[#This Row],[Vertex 1]],GroupVertices[Vertex],0)),1,1,"")</f>
        <v>6</v>
      </c>
      <c r="BC300" s="78" t="str">
        <f>REPLACE(INDEX(GroupVertices[Group],MATCH(Edges[[#This Row],[Vertex 2]],GroupVertices[Vertex],0)),1,1,"")</f>
        <v>6</v>
      </c>
      <c r="BD300" s="48">
        <v>0</v>
      </c>
      <c r="BE300" s="49">
        <v>0</v>
      </c>
      <c r="BF300" s="48">
        <v>1</v>
      </c>
      <c r="BG300" s="49">
        <v>2.5641025641025643</v>
      </c>
      <c r="BH300" s="48">
        <v>0</v>
      </c>
      <c r="BI300" s="49">
        <v>0</v>
      </c>
      <c r="BJ300" s="48">
        <v>38</v>
      </c>
      <c r="BK300" s="49">
        <v>97.43589743589743</v>
      </c>
      <c r="BL300" s="48">
        <v>39</v>
      </c>
    </row>
    <row r="301" spans="1:64" ht="15">
      <c r="A301" s="64" t="s">
        <v>304</v>
      </c>
      <c r="B301" s="64" t="s">
        <v>304</v>
      </c>
      <c r="C301" s="65" t="s">
        <v>3282</v>
      </c>
      <c r="D301" s="66">
        <v>10</v>
      </c>
      <c r="E301" s="67" t="s">
        <v>136</v>
      </c>
      <c r="F301" s="68">
        <v>12</v>
      </c>
      <c r="G301" s="65"/>
      <c r="H301" s="69"/>
      <c r="I301" s="70"/>
      <c r="J301" s="70"/>
      <c r="K301" s="34" t="s">
        <v>65</v>
      </c>
      <c r="L301" s="77">
        <v>301</v>
      </c>
      <c r="M301" s="77"/>
      <c r="N301" s="72"/>
      <c r="O301" s="79" t="s">
        <v>176</v>
      </c>
      <c r="P301" s="81">
        <v>43639.00099537037</v>
      </c>
      <c r="Q301" s="79" t="s">
        <v>471</v>
      </c>
      <c r="R301" s="79"/>
      <c r="S301" s="79"/>
      <c r="T301" s="79" t="s">
        <v>567</v>
      </c>
      <c r="U301" s="79"/>
      <c r="V301" s="83" t="s">
        <v>747</v>
      </c>
      <c r="W301" s="81">
        <v>43639.00099537037</v>
      </c>
      <c r="X301" s="83" t="s">
        <v>911</v>
      </c>
      <c r="Y301" s="79"/>
      <c r="Z301" s="79"/>
      <c r="AA301" s="85" t="s">
        <v>1077</v>
      </c>
      <c r="AB301" s="79"/>
      <c r="AC301" s="79" t="b">
        <v>0</v>
      </c>
      <c r="AD301" s="79">
        <v>0</v>
      </c>
      <c r="AE301" s="85" t="s">
        <v>1101</v>
      </c>
      <c r="AF301" s="79" t="b">
        <v>0</v>
      </c>
      <c r="AG301" s="79" t="s">
        <v>1105</v>
      </c>
      <c r="AH301" s="79"/>
      <c r="AI301" s="85" t="s">
        <v>1101</v>
      </c>
      <c r="AJ301" s="79" t="b">
        <v>0</v>
      </c>
      <c r="AK301" s="79">
        <v>1</v>
      </c>
      <c r="AL301" s="85" t="s">
        <v>1076</v>
      </c>
      <c r="AM301" s="79" t="s">
        <v>1114</v>
      </c>
      <c r="AN301" s="79" t="b">
        <v>0</v>
      </c>
      <c r="AO301" s="85" t="s">
        <v>1076</v>
      </c>
      <c r="AP301" s="79" t="s">
        <v>176</v>
      </c>
      <c r="AQ301" s="79">
        <v>0</v>
      </c>
      <c r="AR301" s="79">
        <v>0</v>
      </c>
      <c r="AS301" s="79"/>
      <c r="AT301" s="79"/>
      <c r="AU301" s="79"/>
      <c r="AV301" s="79"/>
      <c r="AW301" s="79"/>
      <c r="AX301" s="79"/>
      <c r="AY301" s="79"/>
      <c r="AZ301" s="79"/>
      <c r="BA301">
        <v>23</v>
      </c>
      <c r="BB301" s="78" t="str">
        <f>REPLACE(INDEX(GroupVertices[Group],MATCH(Edges[[#This Row],[Vertex 1]],GroupVertices[Vertex],0)),1,1,"")</f>
        <v>6</v>
      </c>
      <c r="BC301" s="78" t="str">
        <f>REPLACE(INDEX(GroupVertices[Group],MATCH(Edges[[#This Row],[Vertex 2]],GroupVertices[Vertex],0)),1,1,"")</f>
        <v>6</v>
      </c>
      <c r="BD301" s="48">
        <v>0</v>
      </c>
      <c r="BE301" s="49">
        <v>0</v>
      </c>
      <c r="BF301" s="48">
        <v>1</v>
      </c>
      <c r="BG301" s="49">
        <v>4.166666666666667</v>
      </c>
      <c r="BH301" s="48">
        <v>0</v>
      </c>
      <c r="BI301" s="49">
        <v>0</v>
      </c>
      <c r="BJ301" s="48">
        <v>23</v>
      </c>
      <c r="BK301" s="49">
        <v>95.83333333333333</v>
      </c>
      <c r="BL301" s="48">
        <v>24</v>
      </c>
    </row>
    <row r="302" spans="1:64" ht="15">
      <c r="A302" s="64" t="s">
        <v>304</v>
      </c>
      <c r="B302" s="64" t="s">
        <v>304</v>
      </c>
      <c r="C302" s="65" t="s">
        <v>3282</v>
      </c>
      <c r="D302" s="66">
        <v>10</v>
      </c>
      <c r="E302" s="67" t="s">
        <v>136</v>
      </c>
      <c r="F302" s="68">
        <v>12</v>
      </c>
      <c r="G302" s="65"/>
      <c r="H302" s="69"/>
      <c r="I302" s="70"/>
      <c r="J302" s="70"/>
      <c r="K302" s="34" t="s">
        <v>65</v>
      </c>
      <c r="L302" s="77">
        <v>302</v>
      </c>
      <c r="M302" s="77"/>
      <c r="N302" s="72"/>
      <c r="O302" s="79" t="s">
        <v>176</v>
      </c>
      <c r="P302" s="81">
        <v>43639.003020833334</v>
      </c>
      <c r="Q302" s="79" t="s">
        <v>407</v>
      </c>
      <c r="R302" s="79"/>
      <c r="S302" s="79"/>
      <c r="T302" s="79" t="s">
        <v>593</v>
      </c>
      <c r="U302" s="79"/>
      <c r="V302" s="83" t="s">
        <v>747</v>
      </c>
      <c r="W302" s="81">
        <v>43639.003020833334</v>
      </c>
      <c r="X302" s="83" t="s">
        <v>912</v>
      </c>
      <c r="Y302" s="79"/>
      <c r="Z302" s="79"/>
      <c r="AA302" s="85" t="s">
        <v>1078</v>
      </c>
      <c r="AB302" s="79"/>
      <c r="AC302" s="79" t="b">
        <v>0</v>
      </c>
      <c r="AD302" s="79">
        <v>0</v>
      </c>
      <c r="AE302" s="85" t="s">
        <v>1101</v>
      </c>
      <c r="AF302" s="79" t="b">
        <v>0</v>
      </c>
      <c r="AG302" s="79" t="s">
        <v>1105</v>
      </c>
      <c r="AH302" s="79"/>
      <c r="AI302" s="85" t="s">
        <v>1101</v>
      </c>
      <c r="AJ302" s="79" t="b">
        <v>0</v>
      </c>
      <c r="AK302" s="79">
        <v>3</v>
      </c>
      <c r="AL302" s="85" t="s">
        <v>1060</v>
      </c>
      <c r="AM302" s="79" t="s">
        <v>1114</v>
      </c>
      <c r="AN302" s="79" t="b">
        <v>0</v>
      </c>
      <c r="AO302" s="85" t="s">
        <v>1060</v>
      </c>
      <c r="AP302" s="79" t="s">
        <v>176</v>
      </c>
      <c r="AQ302" s="79">
        <v>0</v>
      </c>
      <c r="AR302" s="79">
        <v>0</v>
      </c>
      <c r="AS302" s="79"/>
      <c r="AT302" s="79"/>
      <c r="AU302" s="79"/>
      <c r="AV302" s="79"/>
      <c r="AW302" s="79"/>
      <c r="AX302" s="79"/>
      <c r="AY302" s="79"/>
      <c r="AZ302" s="79"/>
      <c r="BA302">
        <v>23</v>
      </c>
      <c r="BB302" s="78" t="str">
        <f>REPLACE(INDEX(GroupVertices[Group],MATCH(Edges[[#This Row],[Vertex 1]],GroupVertices[Vertex],0)),1,1,"")</f>
        <v>6</v>
      </c>
      <c r="BC302" s="78" t="str">
        <f>REPLACE(INDEX(GroupVertices[Group],MATCH(Edges[[#This Row],[Vertex 2]],GroupVertices[Vertex],0)),1,1,"")</f>
        <v>6</v>
      </c>
      <c r="BD302" s="48">
        <v>3</v>
      </c>
      <c r="BE302" s="49">
        <v>14.285714285714286</v>
      </c>
      <c r="BF302" s="48">
        <v>0</v>
      </c>
      <c r="BG302" s="49">
        <v>0</v>
      </c>
      <c r="BH302" s="48">
        <v>0</v>
      </c>
      <c r="BI302" s="49">
        <v>0</v>
      </c>
      <c r="BJ302" s="48">
        <v>18</v>
      </c>
      <c r="BK302" s="49">
        <v>85.71428571428571</v>
      </c>
      <c r="BL302" s="48">
        <v>21</v>
      </c>
    </row>
    <row r="303" spans="1:64" ht="15">
      <c r="A303" s="64" t="s">
        <v>306</v>
      </c>
      <c r="B303" s="64" t="s">
        <v>306</v>
      </c>
      <c r="C303" s="65" t="s">
        <v>3279</v>
      </c>
      <c r="D303" s="66">
        <v>3</v>
      </c>
      <c r="E303" s="67" t="s">
        <v>132</v>
      </c>
      <c r="F303" s="68">
        <v>35</v>
      </c>
      <c r="G303" s="65"/>
      <c r="H303" s="69"/>
      <c r="I303" s="70"/>
      <c r="J303" s="70"/>
      <c r="K303" s="34" t="s">
        <v>65</v>
      </c>
      <c r="L303" s="77">
        <v>303</v>
      </c>
      <c r="M303" s="77"/>
      <c r="N303" s="72"/>
      <c r="O303" s="79" t="s">
        <v>176</v>
      </c>
      <c r="P303" s="81">
        <v>43639.47859953704</v>
      </c>
      <c r="Q303" s="79" t="s">
        <v>472</v>
      </c>
      <c r="R303" s="83" t="s">
        <v>521</v>
      </c>
      <c r="S303" s="79" t="s">
        <v>556</v>
      </c>
      <c r="T303" s="79" t="s">
        <v>639</v>
      </c>
      <c r="U303" s="83" t="s">
        <v>673</v>
      </c>
      <c r="V303" s="83" t="s">
        <v>673</v>
      </c>
      <c r="W303" s="81">
        <v>43639.47859953704</v>
      </c>
      <c r="X303" s="83" t="s">
        <v>913</v>
      </c>
      <c r="Y303" s="79"/>
      <c r="Z303" s="79"/>
      <c r="AA303" s="85" t="s">
        <v>1079</v>
      </c>
      <c r="AB303" s="79"/>
      <c r="AC303" s="79" t="b">
        <v>0</v>
      </c>
      <c r="AD303" s="79">
        <v>0</v>
      </c>
      <c r="AE303" s="85" t="s">
        <v>1101</v>
      </c>
      <c r="AF303" s="79" t="b">
        <v>0</v>
      </c>
      <c r="AG303" s="79" t="s">
        <v>1105</v>
      </c>
      <c r="AH303" s="79"/>
      <c r="AI303" s="85" t="s">
        <v>1101</v>
      </c>
      <c r="AJ303" s="79" t="b">
        <v>0</v>
      </c>
      <c r="AK303" s="79">
        <v>0</v>
      </c>
      <c r="AL303" s="85" t="s">
        <v>1101</v>
      </c>
      <c r="AM303" s="79" t="s">
        <v>1116</v>
      </c>
      <c r="AN303" s="79" t="b">
        <v>0</v>
      </c>
      <c r="AO303" s="85" t="s">
        <v>1079</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3</v>
      </c>
      <c r="BC303" s="78" t="str">
        <f>REPLACE(INDEX(GroupVertices[Group],MATCH(Edges[[#This Row],[Vertex 2]],GroupVertices[Vertex],0)),1,1,"")</f>
        <v>3</v>
      </c>
      <c r="BD303" s="48">
        <v>1</v>
      </c>
      <c r="BE303" s="49">
        <v>3.4482758620689653</v>
      </c>
      <c r="BF303" s="48">
        <v>0</v>
      </c>
      <c r="BG303" s="49">
        <v>0</v>
      </c>
      <c r="BH303" s="48">
        <v>0</v>
      </c>
      <c r="BI303" s="49">
        <v>0</v>
      </c>
      <c r="BJ303" s="48">
        <v>28</v>
      </c>
      <c r="BK303" s="49">
        <v>96.55172413793103</v>
      </c>
      <c r="BL303" s="48">
        <v>29</v>
      </c>
    </row>
    <row r="304" spans="1:64" ht="15">
      <c r="A304" s="64" t="s">
        <v>307</v>
      </c>
      <c r="B304" s="64" t="s">
        <v>360</v>
      </c>
      <c r="C304" s="65" t="s">
        <v>3279</v>
      </c>
      <c r="D304" s="66">
        <v>3</v>
      </c>
      <c r="E304" s="67" t="s">
        <v>132</v>
      </c>
      <c r="F304" s="68">
        <v>35</v>
      </c>
      <c r="G304" s="65"/>
      <c r="H304" s="69"/>
      <c r="I304" s="70"/>
      <c r="J304" s="70"/>
      <c r="K304" s="34" t="s">
        <v>65</v>
      </c>
      <c r="L304" s="77">
        <v>304</v>
      </c>
      <c r="M304" s="77"/>
      <c r="N304" s="72"/>
      <c r="O304" s="79" t="s">
        <v>361</v>
      </c>
      <c r="P304" s="81">
        <v>43639.64375</v>
      </c>
      <c r="Q304" s="79" t="s">
        <v>473</v>
      </c>
      <c r="R304" s="83" t="s">
        <v>522</v>
      </c>
      <c r="S304" s="79" t="s">
        <v>557</v>
      </c>
      <c r="T304" s="79" t="s">
        <v>567</v>
      </c>
      <c r="U304" s="79"/>
      <c r="V304" s="83" t="s">
        <v>749</v>
      </c>
      <c r="W304" s="81">
        <v>43639.64375</v>
      </c>
      <c r="X304" s="83" t="s">
        <v>914</v>
      </c>
      <c r="Y304" s="79"/>
      <c r="Z304" s="79"/>
      <c r="AA304" s="85" t="s">
        <v>1080</v>
      </c>
      <c r="AB304" s="79"/>
      <c r="AC304" s="79" t="b">
        <v>0</v>
      </c>
      <c r="AD304" s="79">
        <v>0</v>
      </c>
      <c r="AE304" s="85" t="s">
        <v>1101</v>
      </c>
      <c r="AF304" s="79" t="b">
        <v>0</v>
      </c>
      <c r="AG304" s="79" t="s">
        <v>1105</v>
      </c>
      <c r="AH304" s="79"/>
      <c r="AI304" s="85" t="s">
        <v>1101</v>
      </c>
      <c r="AJ304" s="79" t="b">
        <v>0</v>
      </c>
      <c r="AK304" s="79">
        <v>0</v>
      </c>
      <c r="AL304" s="85" t="s">
        <v>1101</v>
      </c>
      <c r="AM304" s="79" t="s">
        <v>1130</v>
      </c>
      <c r="AN304" s="79" t="b">
        <v>0</v>
      </c>
      <c r="AO304" s="85" t="s">
        <v>1080</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10</v>
      </c>
      <c r="BC304" s="78" t="str">
        <f>REPLACE(INDEX(GroupVertices[Group],MATCH(Edges[[#This Row],[Vertex 2]],GroupVertices[Vertex],0)),1,1,"")</f>
        <v>10</v>
      </c>
      <c r="BD304" s="48">
        <v>1</v>
      </c>
      <c r="BE304" s="49">
        <v>3.8461538461538463</v>
      </c>
      <c r="BF304" s="48">
        <v>2</v>
      </c>
      <c r="BG304" s="49">
        <v>7.6923076923076925</v>
      </c>
      <c r="BH304" s="48">
        <v>0</v>
      </c>
      <c r="BI304" s="49">
        <v>0</v>
      </c>
      <c r="BJ304" s="48">
        <v>23</v>
      </c>
      <c r="BK304" s="49">
        <v>88.46153846153847</v>
      </c>
      <c r="BL304" s="48">
        <v>26</v>
      </c>
    </row>
    <row r="305" spans="1:64" ht="15">
      <c r="A305" s="64" t="s">
        <v>307</v>
      </c>
      <c r="B305" s="64" t="s">
        <v>307</v>
      </c>
      <c r="C305" s="65" t="s">
        <v>3279</v>
      </c>
      <c r="D305" s="66">
        <v>3</v>
      </c>
      <c r="E305" s="67" t="s">
        <v>132</v>
      </c>
      <c r="F305" s="68">
        <v>35</v>
      </c>
      <c r="G305" s="65"/>
      <c r="H305" s="69"/>
      <c r="I305" s="70"/>
      <c r="J305" s="70"/>
      <c r="K305" s="34" t="s">
        <v>65</v>
      </c>
      <c r="L305" s="77">
        <v>305</v>
      </c>
      <c r="M305" s="77"/>
      <c r="N305" s="72"/>
      <c r="O305" s="79" t="s">
        <v>176</v>
      </c>
      <c r="P305" s="81">
        <v>43628.84725694444</v>
      </c>
      <c r="Q305" s="79" t="s">
        <v>474</v>
      </c>
      <c r="R305" s="83" t="s">
        <v>523</v>
      </c>
      <c r="S305" s="79" t="s">
        <v>558</v>
      </c>
      <c r="T305" s="79" t="s">
        <v>640</v>
      </c>
      <c r="U305" s="79"/>
      <c r="V305" s="83" t="s">
        <v>749</v>
      </c>
      <c r="W305" s="81">
        <v>43628.84725694444</v>
      </c>
      <c r="X305" s="83" t="s">
        <v>915</v>
      </c>
      <c r="Y305" s="79"/>
      <c r="Z305" s="79"/>
      <c r="AA305" s="85" t="s">
        <v>1081</v>
      </c>
      <c r="AB305" s="79"/>
      <c r="AC305" s="79" t="b">
        <v>0</v>
      </c>
      <c r="AD305" s="79">
        <v>0</v>
      </c>
      <c r="AE305" s="85" t="s">
        <v>1101</v>
      </c>
      <c r="AF305" s="79" t="b">
        <v>0</v>
      </c>
      <c r="AG305" s="79" t="s">
        <v>1105</v>
      </c>
      <c r="AH305" s="79"/>
      <c r="AI305" s="85" t="s">
        <v>1101</v>
      </c>
      <c r="AJ305" s="79" t="b">
        <v>0</v>
      </c>
      <c r="AK305" s="79">
        <v>0</v>
      </c>
      <c r="AL305" s="85" t="s">
        <v>1101</v>
      </c>
      <c r="AM305" s="79" t="s">
        <v>1130</v>
      </c>
      <c r="AN305" s="79" t="b">
        <v>0</v>
      </c>
      <c r="AO305" s="85" t="s">
        <v>1081</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10</v>
      </c>
      <c r="BC305" s="78" t="str">
        <f>REPLACE(INDEX(GroupVertices[Group],MATCH(Edges[[#This Row],[Vertex 2]],GroupVertices[Vertex],0)),1,1,"")</f>
        <v>10</v>
      </c>
      <c r="BD305" s="48">
        <v>2</v>
      </c>
      <c r="BE305" s="49">
        <v>5.405405405405405</v>
      </c>
      <c r="BF305" s="48">
        <v>0</v>
      </c>
      <c r="BG305" s="49">
        <v>0</v>
      </c>
      <c r="BH305" s="48">
        <v>0</v>
      </c>
      <c r="BI305" s="49">
        <v>0</v>
      </c>
      <c r="BJ305" s="48">
        <v>35</v>
      </c>
      <c r="BK305" s="49">
        <v>94.5945945945946</v>
      </c>
      <c r="BL305" s="48">
        <v>37</v>
      </c>
    </row>
    <row r="306" spans="1:64" ht="15">
      <c r="A306" s="64" t="s">
        <v>308</v>
      </c>
      <c r="B306" s="64" t="s">
        <v>308</v>
      </c>
      <c r="C306" s="65" t="s">
        <v>3279</v>
      </c>
      <c r="D306" s="66">
        <v>3</v>
      </c>
      <c r="E306" s="67" t="s">
        <v>132</v>
      </c>
      <c r="F306" s="68">
        <v>35</v>
      </c>
      <c r="G306" s="65"/>
      <c r="H306" s="69"/>
      <c r="I306" s="70"/>
      <c r="J306" s="70"/>
      <c r="K306" s="34" t="s">
        <v>65</v>
      </c>
      <c r="L306" s="77">
        <v>306</v>
      </c>
      <c r="M306" s="77"/>
      <c r="N306" s="72"/>
      <c r="O306" s="79" t="s">
        <v>176</v>
      </c>
      <c r="P306" s="81">
        <v>43639.742731481485</v>
      </c>
      <c r="Q306" s="79" t="s">
        <v>475</v>
      </c>
      <c r="R306" s="83" t="s">
        <v>524</v>
      </c>
      <c r="S306" s="79" t="s">
        <v>531</v>
      </c>
      <c r="T306" s="79" t="s">
        <v>641</v>
      </c>
      <c r="U306" s="79"/>
      <c r="V306" s="83" t="s">
        <v>750</v>
      </c>
      <c r="W306" s="81">
        <v>43639.742731481485</v>
      </c>
      <c r="X306" s="83" t="s">
        <v>916</v>
      </c>
      <c r="Y306" s="79"/>
      <c r="Z306" s="79"/>
      <c r="AA306" s="85" t="s">
        <v>1082</v>
      </c>
      <c r="AB306" s="79"/>
      <c r="AC306" s="79" t="b">
        <v>0</v>
      </c>
      <c r="AD306" s="79">
        <v>0</v>
      </c>
      <c r="AE306" s="85" t="s">
        <v>1101</v>
      </c>
      <c r="AF306" s="79" t="b">
        <v>0</v>
      </c>
      <c r="AG306" s="79" t="s">
        <v>1107</v>
      </c>
      <c r="AH306" s="79"/>
      <c r="AI306" s="85" t="s">
        <v>1101</v>
      </c>
      <c r="AJ306" s="79" t="b">
        <v>0</v>
      </c>
      <c r="AK306" s="79">
        <v>0</v>
      </c>
      <c r="AL306" s="85" t="s">
        <v>1101</v>
      </c>
      <c r="AM306" s="79" t="s">
        <v>1121</v>
      </c>
      <c r="AN306" s="79" t="b">
        <v>0</v>
      </c>
      <c r="AO306" s="85" t="s">
        <v>1082</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3</v>
      </c>
      <c r="BC306" s="78" t="str">
        <f>REPLACE(INDEX(GroupVertices[Group],MATCH(Edges[[#This Row],[Vertex 2]],GroupVertices[Vertex],0)),1,1,"")</f>
        <v>3</v>
      </c>
      <c r="BD306" s="48">
        <v>0</v>
      </c>
      <c r="BE306" s="49">
        <v>0</v>
      </c>
      <c r="BF306" s="48">
        <v>0</v>
      </c>
      <c r="BG306" s="49">
        <v>0</v>
      </c>
      <c r="BH306" s="48">
        <v>0</v>
      </c>
      <c r="BI306" s="49">
        <v>0</v>
      </c>
      <c r="BJ306" s="48">
        <v>10</v>
      </c>
      <c r="BK306" s="49">
        <v>100</v>
      </c>
      <c r="BL306" s="48">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6"/>
    <dataValidation allowBlank="1" showErrorMessage="1" sqref="N2:N30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6"/>
    <dataValidation allowBlank="1" showInputMessage="1" promptTitle="Edge Color" prompt="To select an optional edge color, right-click and select Select Color on the right-click menu." sqref="C3:C306"/>
    <dataValidation allowBlank="1" showInputMessage="1" promptTitle="Edge Width" prompt="Enter an optional edge width between 1 and 10." errorTitle="Invalid Edge Width" error="The optional edge width must be a whole number between 1 and 10." sqref="D3:D306"/>
    <dataValidation allowBlank="1" showInputMessage="1" promptTitle="Edge Opacity" prompt="Enter an optional edge opacity between 0 (transparent) and 100 (opaque)." errorTitle="Invalid Edge Opacity" error="The optional edge opacity must be a whole number between 0 and 10." sqref="F3:F30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6">
      <formula1>ValidEdgeVisibilities</formula1>
    </dataValidation>
    <dataValidation allowBlank="1" showInputMessage="1" showErrorMessage="1" promptTitle="Vertex 1 Name" prompt="Enter the name of the edge's first vertex." sqref="A3:A306"/>
    <dataValidation allowBlank="1" showInputMessage="1" showErrorMessage="1" promptTitle="Vertex 2 Name" prompt="Enter the name of the edge's second vertex." sqref="B3:B306"/>
    <dataValidation allowBlank="1" showInputMessage="1" showErrorMessage="1" promptTitle="Edge Label" prompt="Enter an optional edge label." errorTitle="Invalid Edge Visibility" error="You have entered an unrecognized edge visibility.  Try selecting from the drop-down list instead." sqref="H3:H30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6"/>
  </dataValidations>
  <hyperlinks>
    <hyperlink ref="R3" r:id="rId1" display="https://www.worldoil.com/news/2019/4/29/securing-bsee-real-time-monitoring-for-offshore-oil-gas-operations"/>
    <hyperlink ref="R4" r:id="rId2" display="https://www.mckinsey.com/industries/oil-and-gas/our-insights/offshore-drilling-outlook-to-2035?cid=other-soc-twi-mip-mck-oth-1906--&amp;sid=2392921906&amp;linkId=68746254"/>
    <hyperlink ref="R7" r:id="rId3" display="http://its-your-ocean-news.seasave.org/2019/06/sea-save-foundation-ocean-week-in.html?fbclid=IwAR0MTi748s7I4F5_22g0KtiV8r4ZGdkisW_GdmN7Wp2BuNqWlEtnmjeGCFw"/>
    <hyperlink ref="R8" r:id="rId4" display="http://its-your-ocean-news.seasave.org/2019/06/sea-save-foundation-ocean-week-in.html?fbclid=IwAR0MTi748s7I4F5_22g0KtiV8r4ZGdkisW_GdmN7Wp2BuNqWlEtnmjeGCFw"/>
    <hyperlink ref="R9" r:id="rId5" display="http://its-your-ocean-news.seasave.org/2019/06/sea-save-foundation-ocean-week-in.html?fbclid=IwAR0MTi748s7I4F5_22g0KtiV8r4ZGdkisW_GdmN7Wp2BuNqWlEtnmjeGCFw"/>
    <hyperlink ref="R10" r:id="rId6" display="http://its-your-ocean-news.seasave.org/2019/06/sea-save-foundation-ocean-week-in.html?fbclid=IwAR0MTi748s7I4F5_22g0KtiV8r4ZGdkisW_GdmN7Wp2BuNqWlEtnmjeGCFw"/>
    <hyperlink ref="R11" r:id="rId7" display="http://its-your-ocean-news.seasave.org/2019/06/sea-save-foundation-ocean-week-in.html?fbclid=IwAR0MTi748s7I4F5_22g0KtiV8r4ZGdkisW_GdmN7Wp2BuNqWlEtnmjeGCFw"/>
    <hyperlink ref="R27" r:id="rId8" display="https://www.instagram.com/p/BykqJUJgJ13/?igshid=bp0l25m2i20d"/>
    <hyperlink ref="R31" r:id="rId9" display="https://twitter.com/NRDC/status/1138492165347323905"/>
    <hyperlink ref="R39" r:id="rId10" display="https://lnkd.in/ddyzTRg"/>
    <hyperlink ref="R40" r:id="rId11" display="https://www.worldoil.com/news/2019/4/29/securing-bsee-real-time-monitoring-for-offshore-oil-gas-operations"/>
    <hyperlink ref="R43" r:id="rId12" display="http://grist.org/article/fossil-fuel-giants-poured-millions-into-trumps-inauguration-now-its-paying-off/"/>
    <hyperlink ref="R44" r:id="rId13" display="http://grist.org/article/fossil-fuel-giants-poured-millions-into-trumps-inauguration-now-its-paying-off/"/>
    <hyperlink ref="R54" r:id="rId14" display="https://www.mckinsey.com/industries/oil-and-gas/our-insights/offshore-drilling-outlook-to-2035?cid=other-soc-twi-mip-mck-oth-1906--&amp;sid=2392921906&amp;linkId=68746254"/>
    <hyperlink ref="R55" r:id="rId15" display="https://www.mckinsey.com/industries/oil-and-gas/our-insights/offshore-drilling-outlook-to-2035?cid=other-soc-twi-mip-mck-oth-1906--&amp;sid=2392921906&amp;linkId=68746254"/>
    <hyperlink ref="R60" r:id="rId16" display="https://cgt.bz/23nn7"/>
    <hyperlink ref="R63" r:id="rId17" display="https://sisgain.com/"/>
    <hyperlink ref="R64" r:id="rId18" display="https://sisgain.com/"/>
    <hyperlink ref="R72" r:id="rId19" display="https://twitter.com/GreenMission/status/1139564054257786880"/>
    <hyperlink ref="R73" r:id="rId20" display="https://twitter.com/ecelaw/status/1139265589439074310"/>
    <hyperlink ref="R74" r:id="rId21" display="https://twitter.com/GreenMission/status/1139564054257786880"/>
    <hyperlink ref="R76" r:id="rId22" display="https://twitter.com/ecelaw/status/1139265589439074310"/>
    <hyperlink ref="R77" r:id="rId23" display="https://twitter.com/GreenMission/status/1139564054257786880"/>
    <hyperlink ref="R79" r:id="rId24" display="https://twitter.com/ecelaw/status/1139265589439074310"/>
    <hyperlink ref="R81" r:id="rId25" display="https://twitter.com/ecelaw/status/1139265589439074310"/>
    <hyperlink ref="R82" r:id="rId26" display="https://twitter.com/GreenMission/status/1139564054257786880"/>
    <hyperlink ref="R84" r:id="rId27" display="https://twitter.com/ecelaw/status/1139265589439074310"/>
    <hyperlink ref="R85" r:id="rId28" display="https://twitter.com/GreenMission/status/1139564054257786880"/>
    <hyperlink ref="R87" r:id="rId29" display="https://twitter.com/marklaventure/status/1139197326692630529"/>
    <hyperlink ref="R89" r:id="rId30" display="https://www.nkaglobal.com/"/>
    <hyperlink ref="R90" r:id="rId31" display="https://nsadvocate.org/2019/05/14/documentary-tackles-effect-of-deafening-seismic-blasts-on-whales-and-other-sea-life-in-nova-scotias-offshore/"/>
    <hyperlink ref="R93" r:id="rId32" display="https://oceanpines.org/opa-board-statement-on-offshore-drilling/"/>
    <hyperlink ref="R94" r:id="rId33" display="https://lnkd.in/gUzjAgc"/>
    <hyperlink ref="R97" r:id="rId34" display="https://okt.to/fYdmcq"/>
    <hyperlink ref="R98" r:id="rId35" display="https://okt.to/fYdmcq"/>
    <hyperlink ref="R99" r:id="rId36" display="https://www.spe.org/en/jpt/jpt-article-detail/?art=5566&amp;utm_source=twitter-spe&amp;utm_medium=social-content&amp;utm_campaign=jpt&amp;utm_content=More%20Tweaks%20Than%20Transformation%20in%20Rewrite%20of%20Well%20Control%20Rules"/>
    <hyperlink ref="R110" r:id="rId37" display="https://nwfaction.org/Congress-offshore-drilling"/>
    <hyperlink ref="R113" r:id="rId38" display="https://lnkd.in/dJwdq9i"/>
    <hyperlink ref="R115" r:id="rId39" display="http://bit.do/eVgXH"/>
    <hyperlink ref="R116" r:id="rId40" display="http://bit.do/eVgXH"/>
    <hyperlink ref="R117" r:id="rId41" display="http://bit.do/eVmQf"/>
    <hyperlink ref="R118" r:id="rId42" display="http://bit.do/eVmQf"/>
    <hyperlink ref="R119" r:id="rId43" display="http://bit.do/eUUiw"/>
    <hyperlink ref="R120" r:id="rId44" display="https://act.oceana.org/page/43838/action/1?ea.tracking.id=twitter&amp;en_chan=tw"/>
    <hyperlink ref="R121" r:id="rId45" display="http://benefitof.net/benefits-of-offshore-drilling/"/>
    <hyperlink ref="R122" r:id="rId46" display="http://benefitof.net/benefits-of-offshore-drilling/"/>
    <hyperlink ref="R123" r:id="rId47" display="http://benefitof.net/benefits-of-offshore-drilling/"/>
    <hyperlink ref="R124" r:id="rId48" display="http://benefitof.net/benefits-of-offshore-drilling/"/>
    <hyperlink ref="R125" r:id="rId49" display="http://benefitof.net/benefits-of-offshore-drilling/"/>
    <hyperlink ref="R126" r:id="rId50" display="http://benefitof.net/benefits-of-offshore-drilling/"/>
    <hyperlink ref="R127" r:id="rId51" display="http://benefitof.net/benefits-of-offshore-drilling/"/>
    <hyperlink ref="R128" r:id="rId52" display="https://www.api.org/oil-and-natural-gas/energy-primers/offshore"/>
    <hyperlink ref="R129" r:id="rId53" display="https://www.api.org/oil-and-natural-gas/energy-primers/offshore"/>
    <hyperlink ref="R130" r:id="rId54" display="https://www.api.org/oil-and-natural-gas/energy-primers/offshore"/>
    <hyperlink ref="R131" r:id="rId55" display="https://www.api.org/oil-and-natural-gas/energy-primers/offshore"/>
    <hyperlink ref="R132" r:id="rId56" display="http://benefitof.net/benefits-of-offshore-drilling/"/>
    <hyperlink ref="R133" r:id="rId57" display="https://www.api.org/oil-and-natural-gas/energy-primers/offshore"/>
    <hyperlink ref="R134" r:id="rId58" display="https://www.api.org/oil-and-natural-gas/energy-primers/offshore"/>
    <hyperlink ref="R135" r:id="rId59" display="https://www.api.org/oil-and-natural-gas/energy-primers/offshore"/>
    <hyperlink ref="R136" r:id="rId60" display="https://www.api.org/oil-and-natural-gas/energy-primers/offshore"/>
    <hyperlink ref="R137" r:id="rId61" display="http://benefitof.net/benefits-of-offshore-drilling/"/>
    <hyperlink ref="R138" r:id="rId62" display="http://benefitof.net/benefits-of-offshore-drilling/"/>
    <hyperlink ref="R139" r:id="rId63" display="http://benefitof.net/benefits-of-offshore-drilling/"/>
    <hyperlink ref="R140" r:id="rId64" display="http://benefitof.net/benefits-of-offshore-drilling/"/>
    <hyperlink ref="R141" r:id="rId65" display="https://www.api.org/oil-and-natural-gas/energy-primers/offshore"/>
    <hyperlink ref="R142" r:id="rId66" display="https://www.api.org/oil-and-natural-gas/energy-primers/offshore"/>
    <hyperlink ref="R143" r:id="rId67" display="https://www.api.org/oil-and-natural-gas/energy-primers/offshore"/>
    <hyperlink ref="R144" r:id="rId68" display="https://www.api.org/oil-and-natural-gas/energy-primers/offshore"/>
    <hyperlink ref="R145" r:id="rId69" display="http://benefitof.net/benefits-of-offshore-drilling/"/>
    <hyperlink ref="R146" r:id="rId70" display="http://benefitof.net/benefits-of-offshore-drilling/"/>
    <hyperlink ref="R147" r:id="rId71" display="http://benefitof.net/benefits-of-offshore-drilling/"/>
    <hyperlink ref="R148" r:id="rId72" display="http://benefitof.net/benefits-of-offshore-drilling/"/>
    <hyperlink ref="R149" r:id="rId73" display="https://www.api.org/oil-and-natural-gas/energy-primers/offshore"/>
    <hyperlink ref="R150" r:id="rId74" display="https://www.api.org/oil-and-natural-gas/energy-primers/offshore"/>
    <hyperlink ref="R151" r:id="rId75" display="https://www.api.org/oil-and-natural-gas/energy-primers/offshore"/>
    <hyperlink ref="R152" r:id="rId76" display="https://www.api.org/oil-and-natural-gas/energy-primers/offshore"/>
    <hyperlink ref="R153" r:id="rId77" display="http://benefitof.net/benefits-of-offshore-drilling/"/>
    <hyperlink ref="R154" r:id="rId78" display="http://benefitof.net/benefits-of-offshore-drilling/"/>
    <hyperlink ref="R155" r:id="rId79" display="http://benefitof.net/benefits-of-offshore-drilling/"/>
    <hyperlink ref="R156" r:id="rId80" display="http://benefitof.net/benefits-of-offshore-drilling/"/>
    <hyperlink ref="R157" r:id="rId81" display="https://www.api.org/oil-and-natural-gas/energy-primers/offshore"/>
    <hyperlink ref="R158" r:id="rId82" display="https://www.api.org/oil-and-natural-gas/energy-primers/offshore"/>
    <hyperlink ref="R159" r:id="rId83" display="https://www.api.org/oil-and-natural-gas/energy-primers/offshore"/>
    <hyperlink ref="R160" r:id="rId84" display="https://www.api.org/oil-and-natural-gas/energy-primers/offshore"/>
    <hyperlink ref="R161" r:id="rId85" display="http://benefitof.net/benefits-of-offshore-drilling/"/>
    <hyperlink ref="R162" r:id="rId86" display="http://benefitof.net/benefits-of-offshore-drilling/"/>
    <hyperlink ref="R163" r:id="rId87" display="http://benefitof.net/benefits-of-offshore-drilling/"/>
    <hyperlink ref="R164" r:id="rId88" display="http://benefitof.net/benefits-of-offshore-drilling/"/>
    <hyperlink ref="R165" r:id="rId89" display="https://www.api.org/oil-and-natural-gas/energy-primers/offshore"/>
    <hyperlink ref="R166" r:id="rId90" display="https://www.api.org/oil-and-natural-gas/energy-primers/offshore"/>
    <hyperlink ref="R167" r:id="rId91" display="https://www.api.org/oil-and-natural-gas/energy-primers/offshore"/>
    <hyperlink ref="R168" r:id="rId92" display="https://www.api.org/oil-and-natural-gas/energy-primers/offshore"/>
    <hyperlink ref="R169" r:id="rId93" display="http://benefitof.net/benefits-of-offshore-drilling/"/>
    <hyperlink ref="R170" r:id="rId94" display="http://benefitof.net/benefits-of-offshore-drilling/"/>
    <hyperlink ref="R171" r:id="rId95" display="http://benefitof.net/benefits-of-offshore-drilling/"/>
    <hyperlink ref="R172" r:id="rId96" display="http://benefitof.net/benefits-of-offshore-drilling/"/>
    <hyperlink ref="R173" r:id="rId97" display="https://www.api.org/oil-and-natural-gas/energy-primers/offshore"/>
    <hyperlink ref="R174" r:id="rId98" display="https://www.api.org/oil-and-natural-gas/energy-primers/offshore"/>
    <hyperlink ref="R175" r:id="rId99" display="https://www.api.org/oil-and-natural-gas/energy-primers/offshore"/>
    <hyperlink ref="R176" r:id="rId100" display="https://www.api.org/oil-and-natural-gas/energy-primers/offshore"/>
    <hyperlink ref="R177" r:id="rId101" display="https://www.api.org/oil-and-natural-gas/energy-primers/offshore"/>
    <hyperlink ref="R178" r:id="rId102" display="https://www.api.org/oil-and-natural-gas/energy-primers/offshore"/>
    <hyperlink ref="R179" r:id="rId103" display="https://www.api.org/oil-and-natural-gas/energy-primers/offshore"/>
    <hyperlink ref="R180" r:id="rId104" display="https://www.api.org/oil-and-natural-gas/energy-primers/offshore"/>
    <hyperlink ref="R181" r:id="rId105" display="http://benefitof.net/benefits-of-offshore-drilling/"/>
    <hyperlink ref="R182" r:id="rId106" display="http://benefitof.net/benefits-of-offshore-drilling/"/>
    <hyperlink ref="R183" r:id="rId107" display="http://benefitof.net/benefits-of-offshore-drilling/"/>
    <hyperlink ref="R184" r:id="rId108" display="http://benefitof.net/benefits-of-offshore-drilling/"/>
    <hyperlink ref="R185" r:id="rId109" display="https://www.api.org/oil-and-natural-gas/energy-primers/offshore"/>
    <hyperlink ref="R186" r:id="rId110" display="https://www.api.org/oil-and-natural-gas/energy-primers/offshore"/>
    <hyperlink ref="R187" r:id="rId111" display="https://www.api.org/oil-and-natural-gas/energy-primers/offshore"/>
    <hyperlink ref="R188" r:id="rId112" display="https://www.api.org/oil-and-natural-gas/energy-primers/offshore"/>
    <hyperlink ref="R189" r:id="rId113" display="https://www.api.org/oil-and-natural-gas/energy-primers/offshore"/>
    <hyperlink ref="R190" r:id="rId114" display="https://www.api.org/oil-and-natural-gas/energy-primers/offshore"/>
    <hyperlink ref="R191" r:id="rId115" display="http://benefitof.net/benefits-of-offshore-drilling/"/>
    <hyperlink ref="R192" r:id="rId116" display="http://benefitof.net/benefits-of-offshore-drilling/"/>
    <hyperlink ref="R193" r:id="rId117" display="http://benefitof.net/benefits-of-offshore-drilling/"/>
    <hyperlink ref="R194" r:id="rId118" display="http://benefitof.net/benefits-of-offshore-drilling/"/>
    <hyperlink ref="R195" r:id="rId119" display="https://www.api.org/oil-and-natural-gas/energy-primers/offshore"/>
    <hyperlink ref="R196" r:id="rId120" display="https://www.api.org/oil-and-natural-gas/energy-primers/offshore"/>
    <hyperlink ref="R197" r:id="rId121" display="https://www.api.org/oil-and-natural-gas/energy-primers/offshore"/>
    <hyperlink ref="R198" r:id="rId122" display="https://www.api.org/oil-and-natural-gas/energy-primers/offshore"/>
    <hyperlink ref="R199" r:id="rId123" display="http://benefitof.net/benefits-of-offshore-drilling/"/>
    <hyperlink ref="R200" r:id="rId124" display="http://benefitof.net/benefits-of-offshore-drilling/"/>
    <hyperlink ref="R201" r:id="rId125" display="http://benefitof.net/benefits-of-offshore-drilling/"/>
    <hyperlink ref="R202" r:id="rId126" display="http://benefitof.net/benefits-of-offshore-drilling/"/>
    <hyperlink ref="R203" r:id="rId127" display="https://www.api.org/oil-and-natural-gas/energy-primers/offshore"/>
    <hyperlink ref="R204" r:id="rId128" display="https://www.api.org/oil-and-natural-gas/energy-primers/offshore"/>
    <hyperlink ref="R205" r:id="rId129" display="https://www.api.org/oil-and-natural-gas/energy-primers/offshore"/>
    <hyperlink ref="R206" r:id="rId130" display="https://www.api.org/oil-and-natural-gas/energy-primers/offshore"/>
    <hyperlink ref="R207" r:id="rId131" display="https://www.api.org/oil-and-natural-gas/energy-primers/offshore"/>
    <hyperlink ref="R208" r:id="rId132" display="https://www.api.org/oil-and-natural-gas/energy-primers/offshore"/>
    <hyperlink ref="R209" r:id="rId133" display="https://www.api.org/oil-and-natural-gas/energy-primers/offshore"/>
    <hyperlink ref="R210" r:id="rId134" display="https://www.api.org/oil-and-natural-gas/energy-primers/offshore"/>
    <hyperlink ref="R211" r:id="rId135" display="http://benefitof.net/benefits-of-offshore-drilling/"/>
    <hyperlink ref="R212" r:id="rId136" display="http://benefitof.net/benefits-of-offshore-drilling/"/>
    <hyperlink ref="R213" r:id="rId137" display="http://benefitof.net/benefits-of-offshore-drilling/"/>
    <hyperlink ref="R214" r:id="rId138" display="http://benefitof.net/benefits-of-offshore-drilling/"/>
    <hyperlink ref="R215" r:id="rId139" display="https://www.api.org/oil-and-natural-gas/energy-primers/offshore"/>
    <hyperlink ref="R216" r:id="rId140" display="https://www.api.org/oil-and-natural-gas/energy-primers/offshore"/>
    <hyperlink ref="R217" r:id="rId141" display="https://www.api.org/oil-and-natural-gas/energy-primers/offshore"/>
    <hyperlink ref="R218" r:id="rId142" display="https://www.api.org/oil-and-natural-gas/energy-primers/offshore"/>
    <hyperlink ref="R219" r:id="rId143" display="http://benefitof.net/benefits-of-offshore-drilling/"/>
    <hyperlink ref="R220" r:id="rId144" display="http://benefitof.net/benefits-of-offshore-drilling/"/>
    <hyperlink ref="R221" r:id="rId145" display="http://benefitof.net/benefits-of-offshore-drilling/"/>
    <hyperlink ref="R222" r:id="rId146" display="http://benefitof.net/benefits-of-offshore-drilling/"/>
    <hyperlink ref="R223" r:id="rId147" display="https://www.api.org/oil-and-natural-gas/energy-primers/offshore"/>
    <hyperlink ref="R224" r:id="rId148" display="https://www.api.org/oil-and-natural-gas/energy-primers/offshore"/>
    <hyperlink ref="R225" r:id="rId149" display="https://www.api.org/oil-and-natural-gas/energy-primers/offshore"/>
    <hyperlink ref="R226" r:id="rId150" display="https://www.api.org/oil-and-natural-gas/energy-primers/offshore"/>
    <hyperlink ref="R227" r:id="rId151" display="http://benefitof.net/benefits-of-offshore-drilling/"/>
    <hyperlink ref="R228" r:id="rId152" display="http://benefitof.net/benefits-of-offshore-drilling/"/>
    <hyperlink ref="R229" r:id="rId153" display="http://benefitof.net/benefits-of-offshore-drilling/"/>
    <hyperlink ref="R230" r:id="rId154" display="http://benefitof.net/benefits-of-offshore-drilling/"/>
    <hyperlink ref="R231" r:id="rId155" display="https://www.api.org/oil-and-natural-gas/energy-primers/offshore"/>
    <hyperlink ref="R232" r:id="rId156" display="https://www.api.org/oil-and-natural-gas/energy-primers/offshore"/>
    <hyperlink ref="R233" r:id="rId157" display="https://www.api.org/oil-and-natural-gas/energy-primers/offshore"/>
    <hyperlink ref="R234" r:id="rId158" display="https://www.api.org/oil-and-natural-gas/energy-primers/offshore"/>
    <hyperlink ref="R235" r:id="rId159" display="https://hdsmarine.com/ro-watermakers"/>
    <hyperlink ref="R236" r:id="rId160" display="https://hdsmarine.com/ro-watermakers"/>
    <hyperlink ref="R237" r:id="rId161" display="https://hdsmarine.com/ro-watermakers"/>
    <hyperlink ref="R238" r:id="rId162" display="https://zurl.co/OzcH"/>
    <hyperlink ref="R239" r:id="rId163" display="https://hdsmarine.com/ro-watermakers"/>
    <hyperlink ref="R240" r:id="rId164" display="https://hdsmarine.com/ro-watermakers"/>
    <hyperlink ref="R242" r:id="rId165" display="http://hdsmarine.com/ro-watermakers"/>
    <hyperlink ref="R243" r:id="rId166" display="https://hdsmarine.com/ro-watermakers"/>
    <hyperlink ref="R245" r:id="rId167" display="https://hdsmarine.com/ro-watermakers"/>
    <hyperlink ref="R246" r:id="rId168" display="https://hdsmarine.com/ro-watermakers"/>
    <hyperlink ref="R248" r:id="rId169" display="https://hdsmarine.com/ro-watermakers"/>
    <hyperlink ref="R249" r:id="rId170" display="https://www.rigzone.com/news/oil_prices_end_tough_week_on_strong_note-07-jun-2019-159028-article/?amp&amp;utm_source=GLOBAL_ENG&amp;utm_medium=SM_TW&amp;utm_campaign=FANS&amp;__twitter_impression=true"/>
    <hyperlink ref="R250" r:id="rId171" display="https://thehill.com/policy/energy-environment/449696-house-votes-to-block-offshore-drilling-across-us-for-one-year"/>
    <hyperlink ref="R252" r:id="rId172" display="https://www.oegoffshore.com/quote.php"/>
    <hyperlink ref="R254" r:id="rId173" display="https://www.pressdemocrat.com/news/local/9724004-181/house-approves-measures-that-would?sba=AAS"/>
    <hyperlink ref="R255" r:id="rId174" display="https://www.pressdemocrat.com/news/local/9724004-181/house-approves-measures-that-would?sba=AAS"/>
    <hyperlink ref="R263" r:id="rId175" display="https://www.wsav.com/news/bill-would-ban-offshore-drilling/"/>
    <hyperlink ref="R265" r:id="rId176" display="https://www.postandcourier.com/opinion/commentary/commentary-south-carolina-must-retain-control-over-what-happens-off/article_9d84551a-9101-11e9-b34b-8bc5102e80eb.html"/>
    <hyperlink ref="R271" r:id="rId177" display="http://www.dailykos.com/stories/2018/11/9/1811677/-Judge-orders-moratorium-on-offshore-fracking-in-federal-waters-off-California"/>
    <hyperlink ref="R272" r:id="rId178" display="http://www.dailykos.com/stories/2018/11/9/1811677/-Judge-orders-moratorium-on-offshore-fracking-in-federal-waters-off-California"/>
    <hyperlink ref="R273" r:id="rId179" display="https://www.counterpunch.org/2018/06/20/california-lacks-real-marine-protection-as-offshore-drilling-expands-in-state-waters/"/>
    <hyperlink ref="R274" r:id="rId180" display="https://www.counterpunch.org/2018/06/20/california-lacks-real-marine-protection-as-offshore-drilling-expands-in-state-waters/"/>
    <hyperlink ref="R275" r:id="rId181" display="https://www.pressdemocrat.com/news/local/9724004-181/house-approves-measures-that-would?sba=AAS"/>
    <hyperlink ref="R276" r:id="rId182" display="https://twitter.com/ResourcesLF/status/1142310050628689920"/>
    <hyperlink ref="R278" r:id="rId183" display="https://twitter.com/ResourcesLF/status/1142310050628689920"/>
    <hyperlink ref="R280" r:id="rId184" display="https://www.counterpunch.org/2019/06/07/californias-biggest-secret-how-big-oil-dominates-public-discourse-to-manipulate-and-deceive/"/>
    <hyperlink ref="R282" r:id="rId185" display="https://twitter.com/OfficialWSPA/status/1134541450698342400"/>
    <hyperlink ref="R285" r:id="rId186" display="https://twitter.com/sfchronicle/status/1141483630973394944"/>
    <hyperlink ref="R291" r:id="rId187" display="https://www.dailykos.com/stories/2019/4/27/1853575/-Judge-Fines-Pipeline-Company-3-3-Million-for-2015-Santa-Barbara-Oil-Spill"/>
    <hyperlink ref="R293" r:id="rId188" display="https://www.counterpunch.org/2019/06/07/californias-biggest-secret-how-big-oil-dominates-public-discourse-to-manipulate-and-deceive/"/>
    <hyperlink ref="R297" r:id="rId189" display="https://twitter.com/sfchronicle/status/1141483630973394944"/>
    <hyperlink ref="R300" r:id="rId190" display="http://www.dailykos.com/stories/2018/2/9/1740062/--Climate-leaders-Justin-Trudeau-and-Jerry-Brown-are-both-promoters-of-oil-industry-expansion"/>
    <hyperlink ref="R303" r:id="rId191" display="https://www.egyps.com/cfp"/>
    <hyperlink ref="R304" r:id="rId192" display="https://pilotonline.com/opinion/columnist/guest/article_cad9deba-921c-11e9-ba4e-9f2e68077783.html?utm_source=tw&amp;utm_medium=tweet&amp;utm_campaign=AFOCS"/>
    <hyperlink ref="R305" r:id="rId193" display="https://www.nrdc.org/where-do-your-elected-officials-stand-on-offshore-drilling?utm_source=tw&amp;utm_medium=tweet&amp;utm_campaign=AFOCS"/>
    <hyperlink ref="R306" r:id="rId194" display="https://lnkd.in/epwV2pz"/>
    <hyperlink ref="U3" r:id="rId195" display="https://pbs.twimg.com/media/D5lpPg8XsAUdtnY.png"/>
    <hyperlink ref="U7" r:id="rId196" display="https://pbs.twimg.com/media/D8uHzGfWwAAWX2b.jpg"/>
    <hyperlink ref="U8" r:id="rId197" display="https://pbs.twimg.com/media/D8uHzGfWwAAWX2b.jpg"/>
    <hyperlink ref="U9" r:id="rId198" display="https://pbs.twimg.com/media/D8uHzGfWwAAWX2b.jpg"/>
    <hyperlink ref="U10" r:id="rId199" display="https://pbs.twimg.com/media/D8uHzGfWwAAWX2b.jpg"/>
    <hyperlink ref="U11" r:id="rId200" display="https://pbs.twimg.com/media/D8uHzGfWwAAWX2b.jpg"/>
    <hyperlink ref="U13" r:id="rId201" display="https://pbs.twimg.com/media/D8uMNz4WsAIBREP.jpg"/>
    <hyperlink ref="U28" r:id="rId202" display="https://pbs.twimg.com/media/D6nk55xWwAIw1M-.jpg"/>
    <hyperlink ref="U35" r:id="rId203" display="https://pbs.twimg.com/media/D8xOuXfXUAAhtaN.png"/>
    <hyperlink ref="U36" r:id="rId204" display="https://pbs.twimg.com/media/D8zJSlXXYAAYEx2.jpg"/>
    <hyperlink ref="U40" r:id="rId205" display="https://pbs.twimg.com/media/D5lpPg8XsAUdtnY.png"/>
    <hyperlink ref="U48" r:id="rId206" display="https://pbs.twimg.com/media/D85v2KUWkAAmXnt.jpg"/>
    <hyperlink ref="U49" r:id="rId207" display="https://pbs.twimg.com/media/D85v2KUWkAAmXnt.jpg"/>
    <hyperlink ref="U50" r:id="rId208" display="https://pbs.twimg.com/media/D85v2KUWkAAmXnt.jpg"/>
    <hyperlink ref="U51" r:id="rId209" display="https://pbs.twimg.com/media/D85v2KUWkAAmXnt.jpg"/>
    <hyperlink ref="U52" r:id="rId210" display="https://pbs.twimg.com/media/D85v2KUWkAAmXnt.jpg"/>
    <hyperlink ref="U53" r:id="rId211" display="https://pbs.twimg.com/media/D85v2KUWkAAmXnt.jpg"/>
    <hyperlink ref="U63" r:id="rId212" display="https://pbs.twimg.com/media/D8x4LCwXsAA5Bh-.jpg"/>
    <hyperlink ref="U64" r:id="rId213" display="https://pbs.twimg.com/media/D9FNDRrXkAEBY8p.jpg"/>
    <hyperlink ref="U89" r:id="rId214" display="https://pbs.twimg.com/media/D9NK6f4XkAIISEM.jpg"/>
    <hyperlink ref="U92" r:id="rId215" display="https://pbs.twimg.com/media/D9Qhf1vXsAY2yvw.jpg"/>
    <hyperlink ref="U93" r:id="rId216" display="https://pbs.twimg.com/media/D9SjSqRWsAsUgEU.jpg"/>
    <hyperlink ref="U97" r:id="rId217" display="https://pbs.twimg.com/media/D9XtNJkWkAE4tS-.jpg"/>
    <hyperlink ref="U110" r:id="rId218" display="https://pbs.twimg.com/media/D9dlvKMXkAY6tLL.jpg"/>
    <hyperlink ref="U115" r:id="rId219" display="https://pbs.twimg.com/media/D9bIQJgW4AEMhJc.jpg"/>
    <hyperlink ref="U116" r:id="rId220" display="https://pbs.twimg.com/media/D9bIQJgW4AEMhJc.jpg"/>
    <hyperlink ref="U117" r:id="rId221" display="https://pbs.twimg.com/media/D9ck9JGWkAUyHXf.jpg"/>
    <hyperlink ref="U118" r:id="rId222" display="https://pbs.twimg.com/media/D9ck9JGWkAUyHXf.jpg"/>
    <hyperlink ref="U119" r:id="rId223" display="https://pbs.twimg.com/media/D9hNW1UWsAM6iNu.jpg"/>
    <hyperlink ref="U239" r:id="rId224" display="https://pbs.twimg.com/media/D8yVnZkWwAIERJh.jpg"/>
    <hyperlink ref="U240" r:id="rId225" display="https://pbs.twimg.com/media/D9BwUufUcAAixAy.jpg"/>
    <hyperlink ref="U242" r:id="rId226" display="https://pbs.twimg.com/media/D9gmxV1UwAANYM0.jpg"/>
    <hyperlink ref="U243" r:id="rId227" display="https://pbs.twimg.com/media/D9l7AsGVAAEDAmt.jpg"/>
    <hyperlink ref="U251" r:id="rId228" display="https://pbs.twimg.com/media/D8KBRx5XsAEorbf.jpg"/>
    <hyperlink ref="U252" r:id="rId229" display="https://pbs.twimg.com/media/D9l3bpDX4AAyUBl.jpg"/>
    <hyperlink ref="U254" r:id="rId230" display="https://pbs.twimg.com/media/D9neQmYU0AAhIas.jpg"/>
    <hyperlink ref="U255" r:id="rId231" display="https://pbs.twimg.com/media/D9neQmYU0AAhIas.jpg"/>
    <hyperlink ref="U263" r:id="rId232" display="https://pbs.twimg.com/media/D9rIhElWsAAUCw4.jpg"/>
    <hyperlink ref="U267" r:id="rId233" display="https://pbs.twimg.com/media/D9fOiCYUIAAvcnw.jpg"/>
    <hyperlink ref="U271" r:id="rId234" display="https://pbs.twimg.com/media/DwbR8TQUwAIh9Bz.jpg"/>
    <hyperlink ref="U273" r:id="rId235" display="https://pbs.twimg.com/media/D9nEAN-VAAA0pYZ.jpg"/>
    <hyperlink ref="U274" r:id="rId236" display="https://pbs.twimg.com/media/D9nEeCGUEAALUc0.jpg"/>
    <hyperlink ref="U284" r:id="rId237" display="https://pbs.twimg.com/media/D9ddLEpU8AAEp-E.jpg"/>
    <hyperlink ref="U293" r:id="rId238" display="https://pbs.twimg.com/media/D9p6-S0VAAAVOgw.jpg"/>
    <hyperlink ref="U303" r:id="rId239" display="https://pbs.twimg.com/media/D9vi9MMXUAECk9y.jpg"/>
    <hyperlink ref="V3" r:id="rId240" display="https://pbs.twimg.com/media/D5lpPg8XsAUdtnY.png"/>
    <hyperlink ref="V4" r:id="rId241" display="http://pbs.twimg.com/profile_images/1099948116332007424/AheNENyh_normal.png"/>
    <hyperlink ref="V5" r:id="rId242" display="http://pbs.twimg.com/profile_images/1064623106420023296/HVjQsljc_normal.jpg"/>
    <hyperlink ref="V6" r:id="rId243" display="http://pbs.twimg.com/profile_images/1064623106420023296/HVjQsljc_normal.jpg"/>
    <hyperlink ref="V7" r:id="rId244" display="https://pbs.twimg.com/media/D8uHzGfWwAAWX2b.jpg"/>
    <hyperlink ref="V8" r:id="rId245" display="https://pbs.twimg.com/media/D8uHzGfWwAAWX2b.jpg"/>
    <hyperlink ref="V9" r:id="rId246" display="https://pbs.twimg.com/media/D8uHzGfWwAAWX2b.jpg"/>
    <hyperlink ref="V10" r:id="rId247" display="https://pbs.twimg.com/media/D8uHzGfWwAAWX2b.jpg"/>
    <hyperlink ref="V11" r:id="rId248" display="https://pbs.twimg.com/media/D8uHzGfWwAAWX2b.jpg"/>
    <hyperlink ref="V12" r:id="rId249" display="http://pbs.twimg.com/profile_images/1067487655674425346/UPp8Xo6d_normal.jpg"/>
    <hyperlink ref="V13" r:id="rId250" display="https://pbs.twimg.com/media/D8uMNz4WsAIBREP.jpg"/>
    <hyperlink ref="V14" r:id="rId251" display="http://pbs.twimg.com/profile_images/520131402923114497/TcyR6RHI_normal.png"/>
    <hyperlink ref="V15" r:id="rId252" display="http://pbs.twimg.com/profile_images/1112315007793094656/uQ1i1cHx_normal.jpg"/>
    <hyperlink ref="V16" r:id="rId253" display="http://pbs.twimg.com/profile_images/1213890179/100_4578_normal.JPG"/>
    <hyperlink ref="V17" r:id="rId254" display="http://pbs.twimg.com/profile_images/1097245466918612992/z9XjNQWZ_normal.jpg"/>
    <hyperlink ref="V18" r:id="rId255" display="http://pbs.twimg.com/profile_images/2486591340/rzoz5up6z9qvhvr43gks_normal.jpeg"/>
    <hyperlink ref="V19" r:id="rId256" display="http://pbs.twimg.com/profile_images/1089616824289935360/YoEjXRR4_normal.jpg"/>
    <hyperlink ref="V20" r:id="rId257" display="http://pbs.twimg.com/profile_images/1003997150550855680/v1lp5h4o_normal.jpg"/>
    <hyperlink ref="V21" r:id="rId258" display="http://pbs.twimg.com/profile_images/474858073824043008/L0mTsV6K_normal.jpeg"/>
    <hyperlink ref="V22" r:id="rId259" display="http://pbs.twimg.com/profile_images/1107679342845456384/lJ-98xF2_normal.png"/>
    <hyperlink ref="V23" r:id="rId260" display="http://pbs.twimg.com/profile_images/974712320537649152/G-pw2hz5_normal.jpg"/>
    <hyperlink ref="V24" r:id="rId261" display="http://pbs.twimg.com/profile_images/1100803616649162753/JZGt4o2A_normal.png"/>
    <hyperlink ref="V25" r:id="rId262" display="http://pbs.twimg.com/profile_images/819219582976135168/xNtOPsAz_normal.jpg"/>
    <hyperlink ref="V26" r:id="rId263" display="http://pbs.twimg.com/profile_images/819288505218199554/SytQBVHz_normal.jpg"/>
    <hyperlink ref="V27" r:id="rId264" display="http://pbs.twimg.com/profile_images/988589186742738944/ZTNHSH--_normal.jpg"/>
    <hyperlink ref="V28" r:id="rId265" display="https://pbs.twimg.com/media/D6nk55xWwAIw1M-.jpg"/>
    <hyperlink ref="V29" r:id="rId266" display="http://pbs.twimg.com/profile_images/583760121043361792/_WCYWp28_normal.png"/>
    <hyperlink ref="V30" r:id="rId267" display="http://pbs.twimg.com/profile_images/583760121043361792/_WCYWp28_normal.png"/>
    <hyperlink ref="V31" r:id="rId268" display="http://pbs.twimg.com/profile_images/923218232626044929/PJKe1Ynp_normal.jpg"/>
    <hyperlink ref="V32" r:id="rId269" display="http://pbs.twimg.com/profile_images/1001495083466838017/r81uT-Ac_normal.jpg"/>
    <hyperlink ref="V33" r:id="rId270" display="http://pbs.twimg.com/profile_images/1001495083466838017/r81uT-Ac_normal.jpg"/>
    <hyperlink ref="V34" r:id="rId271" display="http://pbs.twimg.com/profile_images/1064845608085798913/8orJwLgA_normal.jpg"/>
    <hyperlink ref="V35" r:id="rId272" display="https://pbs.twimg.com/media/D8xOuXfXUAAhtaN.png"/>
    <hyperlink ref="V36" r:id="rId273" display="https://pbs.twimg.com/media/D8zJSlXXYAAYEx2.jpg"/>
    <hyperlink ref="V37" r:id="rId274" display="http://pbs.twimg.com/profile_images/1036492706640474112/BXWKIGhg_normal.jpg"/>
    <hyperlink ref="V38" r:id="rId275" display="http://pbs.twimg.com/profile_images/1143421020726026240/_dSQ-AQe_normal.jpg"/>
    <hyperlink ref="V39" r:id="rId276" display="http://pbs.twimg.com/profile_images/1012023812756406273/qfqTMULn_normal.jpg"/>
    <hyperlink ref="V40" r:id="rId277" display="https://pbs.twimg.com/media/D5lpPg8XsAUdtnY.png"/>
    <hyperlink ref="V41" r:id="rId278" display="http://pbs.twimg.com/profile_images/1044755172143104000/oRbW99t3_normal.jpg"/>
    <hyperlink ref="V42" r:id="rId279" display="http://pbs.twimg.com/profile_images/1044755172143104000/oRbW99t3_normal.jpg"/>
    <hyperlink ref="V43" r:id="rId280" display="http://pbs.twimg.com/profile_images/1560299985/Portrait_of_Actress_Jeanne_Samary_1877_Renoir_normal.jpg"/>
    <hyperlink ref="V44" r:id="rId281" display="http://pbs.twimg.com/profile_images/988844202917285891/TjHV0yJU_normal.jpg"/>
    <hyperlink ref="V45" r:id="rId282" display="http://pbs.twimg.com/profile_images/1050378915880062977/_B6M6Fwt_normal.jpg"/>
    <hyperlink ref="V46" r:id="rId283" display="http://pbs.twimg.com/profile_images/505730164286697473/cSQlBKL2_normal.jpeg"/>
    <hyperlink ref="V47" r:id="rId284" display="http://pbs.twimg.com/profile_images/1080341111648878592/FWRHPmYt_normal.jpg"/>
    <hyperlink ref="V48" r:id="rId285" display="https://pbs.twimg.com/media/D85v2KUWkAAmXnt.jpg"/>
    <hyperlink ref="V49" r:id="rId286" display="https://pbs.twimg.com/media/D85v2KUWkAAmXnt.jpg"/>
    <hyperlink ref="V50" r:id="rId287" display="https://pbs.twimg.com/media/D85v2KUWkAAmXnt.jpg"/>
    <hyperlink ref="V51" r:id="rId288" display="https://pbs.twimg.com/media/D85v2KUWkAAmXnt.jpg"/>
    <hyperlink ref="V52" r:id="rId289" display="https://pbs.twimg.com/media/D85v2KUWkAAmXnt.jpg"/>
    <hyperlink ref="V53" r:id="rId290" display="https://pbs.twimg.com/media/D85v2KUWkAAmXnt.jpg"/>
    <hyperlink ref="V54" r:id="rId291" display="http://pbs.twimg.com/profile_images/1142316455955959808/L-keg1ji_normal.png"/>
    <hyperlink ref="V55" r:id="rId292" display="http://pbs.twimg.com/profile_images/1026377172104237056/vwjvF3qI_normal.jpg"/>
    <hyperlink ref="V56" r:id="rId293" display="http://pbs.twimg.com/profile_images/1141319630524506112/Yvf027yS_normal.png"/>
    <hyperlink ref="V57" r:id="rId294" display="http://abs.twimg.com/sticky/default_profile_images/default_profile_normal.png"/>
    <hyperlink ref="V58" r:id="rId295" display="http://pbs.twimg.com/profile_images/1075093493595410432/hS579RCi_normal.jpg"/>
    <hyperlink ref="V59" r:id="rId296" display="http://pbs.twimg.com/profile_images/967942406229430272/hmB2Ud0L_normal.jpg"/>
    <hyperlink ref="V60" r:id="rId297" display="http://pbs.twimg.com/profile_images/999992732574732288/lhKgG8zq_normal.jpg"/>
    <hyperlink ref="V61" r:id="rId298" display="http://pbs.twimg.com/profile_images/1050025879613648896/ATNntfAS_normal.jpg"/>
    <hyperlink ref="V62" r:id="rId299" display="http://pbs.twimg.com/profile_images/996532834520174592/R0makGIi_normal.jpg"/>
    <hyperlink ref="V63" r:id="rId300" display="https://pbs.twimg.com/media/D8x4LCwXsAA5Bh-.jpg"/>
    <hyperlink ref="V64" r:id="rId301" display="https://pbs.twimg.com/media/D9FNDRrXkAEBY8p.jpg"/>
    <hyperlink ref="V65" r:id="rId302" display="http://pbs.twimg.com/profile_images/1076054771373502464/_7_esilY_normal.jpg"/>
    <hyperlink ref="V66" r:id="rId303" display="http://pbs.twimg.com/profile_images/1131342106256187394/1cmxZBI__normal.jpg"/>
    <hyperlink ref="V67" r:id="rId304" display="http://pbs.twimg.com/profile_images/1131342106256187394/1cmxZBI__normal.jpg"/>
    <hyperlink ref="V68" r:id="rId305" display="http://pbs.twimg.com/profile_images/1131342106256187394/1cmxZBI__normal.jpg"/>
    <hyperlink ref="V69" r:id="rId306" display="http://pbs.twimg.com/profile_images/1131342106256187394/1cmxZBI__normal.jpg"/>
    <hyperlink ref="V70" r:id="rId307" display="http://pbs.twimg.com/profile_images/1131342106256187394/1cmxZBI__normal.jpg"/>
    <hyperlink ref="V71" r:id="rId308" display="http://pbs.twimg.com/profile_images/1131342106256187394/1cmxZBI__normal.jpg"/>
    <hyperlink ref="V72" r:id="rId309" display="http://pbs.twimg.com/profile_images/1108021730591821824/xlPe3vnL_normal.jpg"/>
    <hyperlink ref="V73" r:id="rId310" display="http://pbs.twimg.com/profile_images/1108021730591821824/xlPe3vnL_normal.jpg"/>
    <hyperlink ref="V74" r:id="rId311" display="http://pbs.twimg.com/profile_images/1108021730591821824/xlPe3vnL_normal.jpg"/>
    <hyperlink ref="V75" r:id="rId312" display="http://pbs.twimg.com/profile_images/1108021730591821824/xlPe3vnL_normal.jpg"/>
    <hyperlink ref="V76" r:id="rId313" display="http://pbs.twimg.com/profile_images/1108021730591821824/xlPe3vnL_normal.jpg"/>
    <hyperlink ref="V77" r:id="rId314" display="http://pbs.twimg.com/profile_images/1108021730591821824/xlPe3vnL_normal.jpg"/>
    <hyperlink ref="V78" r:id="rId315" display="http://pbs.twimg.com/profile_images/1108021730591821824/xlPe3vnL_normal.jpg"/>
    <hyperlink ref="V79" r:id="rId316" display="http://pbs.twimg.com/profile_images/1108021730591821824/xlPe3vnL_normal.jpg"/>
    <hyperlink ref="V80" r:id="rId317" display="http://pbs.twimg.com/profile_images/1108021730591821824/xlPe3vnL_normal.jpg"/>
    <hyperlink ref="V81" r:id="rId318" display="http://pbs.twimg.com/profile_images/1108021730591821824/xlPe3vnL_normal.jpg"/>
    <hyperlink ref="V82" r:id="rId319" display="http://pbs.twimg.com/profile_images/1108021730591821824/xlPe3vnL_normal.jpg"/>
    <hyperlink ref="V83" r:id="rId320" display="http://pbs.twimg.com/profile_images/1108021730591821824/xlPe3vnL_normal.jpg"/>
    <hyperlink ref="V84" r:id="rId321" display="http://pbs.twimg.com/profile_images/1108021730591821824/xlPe3vnL_normal.jpg"/>
    <hyperlink ref="V85" r:id="rId322" display="http://pbs.twimg.com/profile_images/1108021730591821824/xlPe3vnL_normal.jpg"/>
    <hyperlink ref="V86" r:id="rId323" display="http://pbs.twimg.com/profile_images/1108021730591821824/xlPe3vnL_normal.jpg"/>
    <hyperlink ref="V87" r:id="rId324" display="http://pbs.twimg.com/profile_images/1108021730591821824/xlPe3vnL_normal.jpg"/>
    <hyperlink ref="V88" r:id="rId325" display="http://pbs.twimg.com/profile_images/1108021730591821824/xlPe3vnL_normal.jpg"/>
    <hyperlink ref="V89" r:id="rId326" display="https://pbs.twimg.com/media/D9NK6f4XkAIISEM.jpg"/>
    <hyperlink ref="V90" r:id="rId327" display="http://pbs.twimg.com/profile_images/955235376364273664/HgXXFu-0_normal.jpg"/>
    <hyperlink ref="V91" r:id="rId328" display="http://pbs.twimg.com/profile_images/730720805688987650/kgcGFb_x_normal.jpg"/>
    <hyperlink ref="V92" r:id="rId329" display="https://pbs.twimg.com/media/D9Qhf1vXsAY2yvw.jpg"/>
    <hyperlink ref="V93" r:id="rId330" display="https://pbs.twimg.com/media/D9SjSqRWsAsUgEU.jpg"/>
    <hyperlink ref="V94" r:id="rId331" display="http://pbs.twimg.com/profile_images/663002244988731396/WibhK3QN_normal.jpg"/>
    <hyperlink ref="V95" r:id="rId332" display="http://pbs.twimg.com/profile_images/1135002754601160705/NwU6_RtC_normal.jpg"/>
    <hyperlink ref="V96" r:id="rId333" display="http://pbs.twimg.com/profile_images/1131323837956657153/0ABUdf_w_normal.jpg"/>
    <hyperlink ref="V97" r:id="rId334" display="https://pbs.twimg.com/media/D9XtNJkWkAE4tS-.jpg"/>
    <hyperlink ref="V98" r:id="rId335" display="http://pbs.twimg.com/profile_images/1092113397204713472/ngWYChj__normal.jpg"/>
    <hyperlink ref="V99" r:id="rId336" display="http://pbs.twimg.com/profile_images/996767066509033473/dl40Jxcm_normal.jpg"/>
    <hyperlink ref="V100" r:id="rId337" display="http://abs.twimg.com/sticky/default_profile_images/default_profile_normal.png"/>
    <hyperlink ref="V101" r:id="rId338" display="http://pbs.twimg.com/profile_images/776249184785604608/OugBYEvC_normal.jpg"/>
    <hyperlink ref="V102" r:id="rId339" display="http://pbs.twimg.com/profile_images/934170907697917952/ksB9X__p_normal.jpg"/>
    <hyperlink ref="V103" r:id="rId340" display="http://pbs.twimg.com/profile_images/934170907697917952/ksB9X__p_normal.jpg"/>
    <hyperlink ref="V104" r:id="rId341" display="http://pbs.twimg.com/profile_images/871521500892864514/LztNJw3u_normal.jpg"/>
    <hyperlink ref="V105" r:id="rId342" display="http://pbs.twimg.com/profile_images/871521500892864514/LztNJw3u_normal.jpg"/>
    <hyperlink ref="V106" r:id="rId343" display="http://pbs.twimg.com/profile_images/1107052514078121985/vmjW9CiZ_normal.jpg"/>
    <hyperlink ref="V107" r:id="rId344" display="http://pbs.twimg.com/profile_images/1107052514078121985/vmjW9CiZ_normal.jpg"/>
    <hyperlink ref="V108" r:id="rId345" display="http://pbs.twimg.com/profile_images/1071969365971623936/Eq9ub3x6_normal.jpg"/>
    <hyperlink ref="V109" r:id="rId346" display="http://pbs.twimg.com/profile_images/1071969365971623936/Eq9ub3x6_normal.jpg"/>
    <hyperlink ref="V110" r:id="rId347" display="https://pbs.twimg.com/media/D9dlvKMXkAY6tLL.jpg"/>
    <hyperlink ref="V111" r:id="rId348" display="http://pbs.twimg.com/profile_images/1073285439975448576/UciML71Z_normal.jpg"/>
    <hyperlink ref="V112" r:id="rId349" display="http://pbs.twimg.com/profile_images/1073285439975448576/UciML71Z_normal.jpg"/>
    <hyperlink ref="V113" r:id="rId350" display="http://pbs.twimg.com/profile_images/640080595771650048/LwcAZQ97_normal.jpg"/>
    <hyperlink ref="V114" r:id="rId351" display="http://pbs.twimg.com/profile_images/917869485331066880/6wHKyYIR_normal.jpg"/>
    <hyperlink ref="V115" r:id="rId352" display="https://pbs.twimg.com/media/D9bIQJgW4AEMhJc.jpg"/>
    <hyperlink ref="V116" r:id="rId353" display="https://pbs.twimg.com/media/D9bIQJgW4AEMhJc.jpg"/>
    <hyperlink ref="V117" r:id="rId354" display="https://pbs.twimg.com/media/D9ck9JGWkAUyHXf.jpg"/>
    <hyperlink ref="V118" r:id="rId355" display="https://pbs.twimg.com/media/D9ck9JGWkAUyHXf.jpg"/>
    <hyperlink ref="V119" r:id="rId356" display="https://pbs.twimg.com/media/D9hNW1UWsAM6iNu.jpg"/>
    <hyperlink ref="V120" r:id="rId357" display="http://pbs.twimg.com/profile_images/512527814394785792/MQJ46cVq_normal.jpeg"/>
    <hyperlink ref="V121" r:id="rId358" display="http://pbs.twimg.com/profile_images/822379248056795139/s1sqOXyr_normal.jpg"/>
    <hyperlink ref="V122" r:id="rId359" display="http://pbs.twimg.com/profile_images/822379248056795139/s1sqOXyr_normal.jpg"/>
    <hyperlink ref="V123" r:id="rId360" display="http://pbs.twimg.com/profile_images/822379248056795139/s1sqOXyr_normal.jpg"/>
    <hyperlink ref="V124" r:id="rId361" display="http://pbs.twimg.com/profile_images/822379248056795139/s1sqOXyr_normal.jpg"/>
    <hyperlink ref="V125" r:id="rId362" display="http://pbs.twimg.com/profile_images/822379248056795139/s1sqOXyr_normal.jpg"/>
    <hyperlink ref="V126" r:id="rId363" display="http://pbs.twimg.com/profile_images/822379248056795139/s1sqOXyr_normal.jpg"/>
    <hyperlink ref="V127" r:id="rId364" display="http://pbs.twimg.com/profile_images/822379248056795139/s1sqOXyr_normal.jpg"/>
    <hyperlink ref="V128" r:id="rId365" display="http://pbs.twimg.com/profile_images/822379248056795139/s1sqOXyr_normal.jpg"/>
    <hyperlink ref="V129" r:id="rId366" display="http://pbs.twimg.com/profile_images/822379248056795139/s1sqOXyr_normal.jpg"/>
    <hyperlink ref="V130" r:id="rId367" display="http://pbs.twimg.com/profile_images/822379248056795139/s1sqOXyr_normal.jpg"/>
    <hyperlink ref="V131" r:id="rId368" display="http://pbs.twimg.com/profile_images/822379248056795139/s1sqOXyr_normal.jpg"/>
    <hyperlink ref="V132" r:id="rId369" display="http://pbs.twimg.com/profile_images/822379248056795139/s1sqOXyr_normal.jpg"/>
    <hyperlink ref="V133" r:id="rId370" display="http://pbs.twimg.com/profile_images/822379248056795139/s1sqOXyr_normal.jpg"/>
    <hyperlink ref="V134" r:id="rId371" display="http://pbs.twimg.com/profile_images/822379248056795139/s1sqOXyr_normal.jpg"/>
    <hyperlink ref="V135" r:id="rId372" display="http://pbs.twimg.com/profile_images/822379248056795139/s1sqOXyr_normal.jpg"/>
    <hyperlink ref="V136" r:id="rId373" display="http://pbs.twimg.com/profile_images/822379248056795139/s1sqOXyr_normal.jpg"/>
    <hyperlink ref="V137" r:id="rId374" display="http://pbs.twimg.com/profile_images/822379248056795139/s1sqOXyr_normal.jpg"/>
    <hyperlink ref="V138" r:id="rId375" display="http://pbs.twimg.com/profile_images/822379248056795139/s1sqOXyr_normal.jpg"/>
    <hyperlink ref="V139" r:id="rId376" display="http://pbs.twimg.com/profile_images/822379248056795139/s1sqOXyr_normal.jpg"/>
    <hyperlink ref="V140" r:id="rId377" display="http://pbs.twimg.com/profile_images/822379248056795139/s1sqOXyr_normal.jpg"/>
    <hyperlink ref="V141" r:id="rId378" display="http://pbs.twimg.com/profile_images/822379248056795139/s1sqOXyr_normal.jpg"/>
    <hyperlink ref="V142" r:id="rId379" display="http://pbs.twimg.com/profile_images/822379248056795139/s1sqOXyr_normal.jpg"/>
    <hyperlink ref="V143" r:id="rId380" display="http://pbs.twimg.com/profile_images/822379248056795139/s1sqOXyr_normal.jpg"/>
    <hyperlink ref="V144" r:id="rId381" display="http://pbs.twimg.com/profile_images/822379248056795139/s1sqOXyr_normal.jpg"/>
    <hyperlink ref="V145" r:id="rId382" display="http://pbs.twimg.com/profile_images/822379248056795139/s1sqOXyr_normal.jpg"/>
    <hyperlink ref="V146" r:id="rId383" display="http://pbs.twimg.com/profile_images/822379248056795139/s1sqOXyr_normal.jpg"/>
    <hyperlink ref="V147" r:id="rId384" display="http://pbs.twimg.com/profile_images/822379248056795139/s1sqOXyr_normal.jpg"/>
    <hyperlink ref="V148" r:id="rId385" display="http://pbs.twimg.com/profile_images/822379248056795139/s1sqOXyr_normal.jpg"/>
    <hyperlink ref="V149" r:id="rId386" display="http://pbs.twimg.com/profile_images/822379248056795139/s1sqOXyr_normal.jpg"/>
    <hyperlink ref="V150" r:id="rId387" display="http://pbs.twimg.com/profile_images/822379248056795139/s1sqOXyr_normal.jpg"/>
    <hyperlink ref="V151" r:id="rId388" display="http://pbs.twimg.com/profile_images/822379248056795139/s1sqOXyr_normal.jpg"/>
    <hyperlink ref="V152" r:id="rId389" display="http://pbs.twimg.com/profile_images/822379248056795139/s1sqOXyr_normal.jpg"/>
    <hyperlink ref="V153" r:id="rId390" display="http://pbs.twimg.com/profile_images/822379248056795139/s1sqOXyr_normal.jpg"/>
    <hyperlink ref="V154" r:id="rId391" display="http://pbs.twimg.com/profile_images/822379248056795139/s1sqOXyr_normal.jpg"/>
    <hyperlink ref="V155" r:id="rId392" display="http://pbs.twimg.com/profile_images/822379248056795139/s1sqOXyr_normal.jpg"/>
    <hyperlink ref="V156" r:id="rId393" display="http://pbs.twimg.com/profile_images/822379248056795139/s1sqOXyr_normal.jpg"/>
    <hyperlink ref="V157" r:id="rId394" display="http://pbs.twimg.com/profile_images/822379248056795139/s1sqOXyr_normal.jpg"/>
    <hyperlink ref="V158" r:id="rId395" display="http://pbs.twimg.com/profile_images/822379248056795139/s1sqOXyr_normal.jpg"/>
    <hyperlink ref="V159" r:id="rId396" display="http://pbs.twimg.com/profile_images/822379248056795139/s1sqOXyr_normal.jpg"/>
    <hyperlink ref="V160" r:id="rId397" display="http://pbs.twimg.com/profile_images/822379248056795139/s1sqOXyr_normal.jpg"/>
    <hyperlink ref="V161" r:id="rId398" display="http://pbs.twimg.com/profile_images/822379248056795139/s1sqOXyr_normal.jpg"/>
    <hyperlink ref="V162" r:id="rId399" display="http://pbs.twimg.com/profile_images/822379248056795139/s1sqOXyr_normal.jpg"/>
    <hyperlink ref="V163" r:id="rId400" display="http://pbs.twimg.com/profile_images/822379248056795139/s1sqOXyr_normal.jpg"/>
    <hyperlink ref="V164" r:id="rId401" display="http://pbs.twimg.com/profile_images/822379248056795139/s1sqOXyr_normal.jpg"/>
    <hyperlink ref="V165" r:id="rId402" display="http://pbs.twimg.com/profile_images/822379248056795139/s1sqOXyr_normal.jpg"/>
    <hyperlink ref="V166" r:id="rId403" display="http://pbs.twimg.com/profile_images/822379248056795139/s1sqOXyr_normal.jpg"/>
    <hyperlink ref="V167" r:id="rId404" display="http://pbs.twimg.com/profile_images/822379248056795139/s1sqOXyr_normal.jpg"/>
    <hyperlink ref="V168" r:id="rId405" display="http://pbs.twimg.com/profile_images/822379248056795139/s1sqOXyr_normal.jpg"/>
    <hyperlink ref="V169" r:id="rId406" display="http://pbs.twimg.com/profile_images/822379248056795139/s1sqOXyr_normal.jpg"/>
    <hyperlink ref="V170" r:id="rId407" display="http://pbs.twimg.com/profile_images/822379248056795139/s1sqOXyr_normal.jpg"/>
    <hyperlink ref="V171" r:id="rId408" display="http://pbs.twimg.com/profile_images/822379248056795139/s1sqOXyr_normal.jpg"/>
    <hyperlink ref="V172" r:id="rId409" display="http://pbs.twimg.com/profile_images/822379248056795139/s1sqOXyr_normal.jpg"/>
    <hyperlink ref="V173" r:id="rId410" display="http://pbs.twimg.com/profile_images/822379248056795139/s1sqOXyr_normal.jpg"/>
    <hyperlink ref="V174" r:id="rId411" display="http://pbs.twimg.com/profile_images/822379248056795139/s1sqOXyr_normal.jpg"/>
    <hyperlink ref="V175" r:id="rId412" display="http://pbs.twimg.com/profile_images/822379248056795139/s1sqOXyr_normal.jpg"/>
    <hyperlink ref="V176" r:id="rId413" display="http://pbs.twimg.com/profile_images/822379248056795139/s1sqOXyr_normal.jpg"/>
    <hyperlink ref="V177" r:id="rId414" display="http://pbs.twimg.com/profile_images/822379248056795139/s1sqOXyr_normal.jpg"/>
    <hyperlink ref="V178" r:id="rId415" display="http://pbs.twimg.com/profile_images/822379248056795139/s1sqOXyr_normal.jpg"/>
    <hyperlink ref="V179" r:id="rId416" display="http://pbs.twimg.com/profile_images/822379248056795139/s1sqOXyr_normal.jpg"/>
    <hyperlink ref="V180" r:id="rId417" display="http://pbs.twimg.com/profile_images/822379248056795139/s1sqOXyr_normal.jpg"/>
    <hyperlink ref="V181" r:id="rId418" display="http://pbs.twimg.com/profile_images/822379248056795139/s1sqOXyr_normal.jpg"/>
    <hyperlink ref="V182" r:id="rId419" display="http://pbs.twimg.com/profile_images/822379248056795139/s1sqOXyr_normal.jpg"/>
    <hyperlink ref="V183" r:id="rId420" display="http://pbs.twimg.com/profile_images/822379248056795139/s1sqOXyr_normal.jpg"/>
    <hyperlink ref="V184" r:id="rId421" display="http://pbs.twimg.com/profile_images/822379248056795139/s1sqOXyr_normal.jpg"/>
    <hyperlink ref="V185" r:id="rId422" display="http://pbs.twimg.com/profile_images/822379248056795139/s1sqOXyr_normal.jpg"/>
    <hyperlink ref="V186" r:id="rId423" display="http://pbs.twimg.com/profile_images/822379248056795139/s1sqOXyr_normal.jpg"/>
    <hyperlink ref="V187" r:id="rId424" display="http://pbs.twimg.com/profile_images/822379248056795139/s1sqOXyr_normal.jpg"/>
    <hyperlink ref="V188" r:id="rId425" display="http://pbs.twimg.com/profile_images/822379248056795139/s1sqOXyr_normal.jpg"/>
    <hyperlink ref="V189" r:id="rId426" display="http://pbs.twimg.com/profile_images/822379248056795139/s1sqOXyr_normal.jpg"/>
    <hyperlink ref="V190" r:id="rId427" display="http://pbs.twimg.com/profile_images/822379248056795139/s1sqOXyr_normal.jpg"/>
    <hyperlink ref="V191" r:id="rId428" display="http://pbs.twimg.com/profile_images/822379248056795139/s1sqOXyr_normal.jpg"/>
    <hyperlink ref="V192" r:id="rId429" display="http://pbs.twimg.com/profile_images/822379248056795139/s1sqOXyr_normal.jpg"/>
    <hyperlink ref="V193" r:id="rId430" display="http://pbs.twimg.com/profile_images/822379248056795139/s1sqOXyr_normal.jpg"/>
    <hyperlink ref="V194" r:id="rId431" display="http://pbs.twimg.com/profile_images/822379248056795139/s1sqOXyr_normal.jpg"/>
    <hyperlink ref="V195" r:id="rId432" display="http://pbs.twimg.com/profile_images/822379248056795139/s1sqOXyr_normal.jpg"/>
    <hyperlink ref="V196" r:id="rId433" display="http://pbs.twimg.com/profile_images/822379248056795139/s1sqOXyr_normal.jpg"/>
    <hyperlink ref="V197" r:id="rId434" display="http://pbs.twimg.com/profile_images/822379248056795139/s1sqOXyr_normal.jpg"/>
    <hyperlink ref="V198" r:id="rId435" display="http://pbs.twimg.com/profile_images/822379248056795139/s1sqOXyr_normal.jpg"/>
    <hyperlink ref="V199" r:id="rId436" display="http://pbs.twimg.com/profile_images/822379248056795139/s1sqOXyr_normal.jpg"/>
    <hyperlink ref="V200" r:id="rId437" display="http://pbs.twimg.com/profile_images/822379248056795139/s1sqOXyr_normal.jpg"/>
    <hyperlink ref="V201" r:id="rId438" display="http://pbs.twimg.com/profile_images/822379248056795139/s1sqOXyr_normal.jpg"/>
    <hyperlink ref="V202" r:id="rId439" display="http://pbs.twimg.com/profile_images/822379248056795139/s1sqOXyr_normal.jpg"/>
    <hyperlink ref="V203" r:id="rId440" display="http://pbs.twimg.com/profile_images/822379248056795139/s1sqOXyr_normal.jpg"/>
    <hyperlink ref="V204" r:id="rId441" display="http://pbs.twimg.com/profile_images/822379248056795139/s1sqOXyr_normal.jpg"/>
    <hyperlink ref="V205" r:id="rId442" display="http://pbs.twimg.com/profile_images/822379248056795139/s1sqOXyr_normal.jpg"/>
    <hyperlink ref="V206" r:id="rId443" display="http://pbs.twimg.com/profile_images/822379248056795139/s1sqOXyr_normal.jpg"/>
    <hyperlink ref="V207" r:id="rId444" display="http://pbs.twimg.com/profile_images/822379248056795139/s1sqOXyr_normal.jpg"/>
    <hyperlink ref="V208" r:id="rId445" display="http://pbs.twimg.com/profile_images/822379248056795139/s1sqOXyr_normal.jpg"/>
    <hyperlink ref="V209" r:id="rId446" display="http://pbs.twimg.com/profile_images/822379248056795139/s1sqOXyr_normal.jpg"/>
    <hyperlink ref="V210" r:id="rId447" display="http://pbs.twimg.com/profile_images/822379248056795139/s1sqOXyr_normal.jpg"/>
    <hyperlink ref="V211" r:id="rId448" display="http://pbs.twimg.com/profile_images/822379248056795139/s1sqOXyr_normal.jpg"/>
    <hyperlink ref="V212" r:id="rId449" display="http://pbs.twimg.com/profile_images/822379248056795139/s1sqOXyr_normal.jpg"/>
    <hyperlink ref="V213" r:id="rId450" display="http://pbs.twimg.com/profile_images/822379248056795139/s1sqOXyr_normal.jpg"/>
    <hyperlink ref="V214" r:id="rId451" display="http://pbs.twimg.com/profile_images/822379248056795139/s1sqOXyr_normal.jpg"/>
    <hyperlink ref="V215" r:id="rId452" display="http://pbs.twimg.com/profile_images/822379248056795139/s1sqOXyr_normal.jpg"/>
    <hyperlink ref="V216" r:id="rId453" display="http://pbs.twimg.com/profile_images/822379248056795139/s1sqOXyr_normal.jpg"/>
    <hyperlink ref="V217" r:id="rId454" display="http://pbs.twimg.com/profile_images/822379248056795139/s1sqOXyr_normal.jpg"/>
    <hyperlink ref="V218" r:id="rId455" display="http://pbs.twimg.com/profile_images/822379248056795139/s1sqOXyr_normal.jpg"/>
    <hyperlink ref="V219" r:id="rId456" display="http://pbs.twimg.com/profile_images/822379248056795139/s1sqOXyr_normal.jpg"/>
    <hyperlink ref="V220" r:id="rId457" display="http://pbs.twimg.com/profile_images/822379248056795139/s1sqOXyr_normal.jpg"/>
    <hyperlink ref="V221" r:id="rId458" display="http://pbs.twimg.com/profile_images/822379248056795139/s1sqOXyr_normal.jpg"/>
    <hyperlink ref="V222" r:id="rId459" display="http://pbs.twimg.com/profile_images/822379248056795139/s1sqOXyr_normal.jpg"/>
    <hyperlink ref="V223" r:id="rId460" display="http://pbs.twimg.com/profile_images/822379248056795139/s1sqOXyr_normal.jpg"/>
    <hyperlink ref="V224" r:id="rId461" display="http://pbs.twimg.com/profile_images/822379248056795139/s1sqOXyr_normal.jpg"/>
    <hyperlink ref="V225" r:id="rId462" display="http://pbs.twimg.com/profile_images/822379248056795139/s1sqOXyr_normal.jpg"/>
    <hyperlink ref="V226" r:id="rId463" display="http://pbs.twimg.com/profile_images/822379248056795139/s1sqOXyr_normal.jpg"/>
    <hyperlink ref="V227" r:id="rId464" display="http://pbs.twimg.com/profile_images/822379248056795139/s1sqOXyr_normal.jpg"/>
    <hyperlink ref="V228" r:id="rId465" display="http://pbs.twimg.com/profile_images/822379248056795139/s1sqOXyr_normal.jpg"/>
    <hyperlink ref="V229" r:id="rId466" display="http://pbs.twimg.com/profile_images/822379248056795139/s1sqOXyr_normal.jpg"/>
    <hyperlink ref="V230" r:id="rId467" display="http://pbs.twimg.com/profile_images/822379248056795139/s1sqOXyr_normal.jpg"/>
    <hyperlink ref="V231" r:id="rId468" display="http://pbs.twimg.com/profile_images/822379248056795139/s1sqOXyr_normal.jpg"/>
    <hyperlink ref="V232" r:id="rId469" display="http://pbs.twimg.com/profile_images/822379248056795139/s1sqOXyr_normal.jpg"/>
    <hyperlink ref="V233" r:id="rId470" display="http://pbs.twimg.com/profile_images/822379248056795139/s1sqOXyr_normal.jpg"/>
    <hyperlink ref="V234" r:id="rId471" display="http://pbs.twimg.com/profile_images/822379248056795139/s1sqOXyr_normal.jpg"/>
    <hyperlink ref="V235" r:id="rId472" display="http://pbs.twimg.com/profile_images/858099323254558720/dSqPtzP9_normal.jpg"/>
    <hyperlink ref="V236" r:id="rId473" display="http://pbs.twimg.com/profile_images/858099323254558720/dSqPtzP9_normal.jpg"/>
    <hyperlink ref="V237" r:id="rId474" display="http://pbs.twimg.com/profile_images/858099323254558720/dSqPtzP9_normal.jpg"/>
    <hyperlink ref="V238" r:id="rId475" display="http://pbs.twimg.com/profile_images/1017122729357553666/KqO-IE6p_normal.jpg"/>
    <hyperlink ref="V239" r:id="rId476" display="https://pbs.twimg.com/media/D8yVnZkWwAIERJh.jpg"/>
    <hyperlink ref="V240" r:id="rId477" display="https://pbs.twimg.com/media/D9BwUufUcAAixAy.jpg"/>
    <hyperlink ref="V241" r:id="rId478" display="http://pbs.twimg.com/profile_images/1017122729357553666/KqO-IE6p_normal.jpg"/>
    <hyperlink ref="V242" r:id="rId479" display="https://pbs.twimg.com/media/D9gmxV1UwAANYM0.jpg"/>
    <hyperlink ref="V243" r:id="rId480" display="https://pbs.twimg.com/media/D9l7AsGVAAEDAmt.jpg"/>
    <hyperlink ref="V244" r:id="rId481" display="http://pbs.twimg.com/profile_images/592504457788657665/ba8j4HE8_normal.jpg"/>
    <hyperlink ref="V245" r:id="rId482" display="http://pbs.twimg.com/profile_images/592504457788657665/ba8j4HE8_normal.jpg"/>
    <hyperlink ref="V246" r:id="rId483" display="http://pbs.twimg.com/profile_images/592504457788657665/ba8j4HE8_normal.jpg"/>
    <hyperlink ref="V247" r:id="rId484" display="http://pbs.twimg.com/profile_images/592504457788657665/ba8j4HE8_normal.jpg"/>
    <hyperlink ref="V248" r:id="rId485" display="http://pbs.twimg.com/profile_images/592504457788657665/ba8j4HE8_normal.jpg"/>
    <hyperlink ref="V249" r:id="rId486" display="http://pbs.twimg.com/profile_images/592504457788657665/ba8j4HE8_normal.jpg"/>
    <hyperlink ref="V250" r:id="rId487" display="http://pbs.twimg.com/profile_images/1100845568035700737/W3Uu0gxy_normal.png"/>
    <hyperlink ref="V251" r:id="rId488" display="https://pbs.twimg.com/media/D8KBRx5XsAEorbf.jpg"/>
    <hyperlink ref="V252" r:id="rId489" display="https://pbs.twimg.com/media/D9l3bpDX4AAyUBl.jpg"/>
    <hyperlink ref="V253" r:id="rId490" display="http://pbs.twimg.com/profile_images/916607835219341312/N3Kvjke2_normal.jpg"/>
    <hyperlink ref="V254" r:id="rId491" display="https://pbs.twimg.com/media/D9neQmYU0AAhIas.jpg"/>
    <hyperlink ref="V255" r:id="rId492" display="https://pbs.twimg.com/media/D9neQmYU0AAhIas.jpg"/>
    <hyperlink ref="V256" r:id="rId493" display="http://pbs.twimg.com/profile_images/811353360062365696/sXanaj3u_normal.jpg"/>
    <hyperlink ref="V257" r:id="rId494" display="http://pbs.twimg.com/profile_images/874720780222779392/Ly7sJa9t_normal.jpg"/>
    <hyperlink ref="V258" r:id="rId495" display="http://pbs.twimg.com/profile_images/878362054922391552/ueEjNnUG_normal.jpg"/>
    <hyperlink ref="V259" r:id="rId496" display="http://pbs.twimg.com/profile_images/736740064244338688/b0gOXHXn_normal.jpg"/>
    <hyperlink ref="V260" r:id="rId497" display="http://abs.twimg.com/sticky/default_profile_images/default_profile_normal.png"/>
    <hyperlink ref="V261" r:id="rId498" display="http://abs.twimg.com/sticky/default_profile_images/default_profile_normal.png"/>
    <hyperlink ref="V262" r:id="rId499" display="http://pbs.twimg.com/profile_images/1127132143778435072/GAYJhAkv_normal.jpg"/>
    <hyperlink ref="V263" r:id="rId500" display="https://pbs.twimg.com/media/D9rIhElWsAAUCw4.jpg"/>
    <hyperlink ref="V264" r:id="rId501" display="http://pbs.twimg.com/profile_images/378800000211546819/6070491cdceac8992856a9bf6f560a99_normal.jpeg"/>
    <hyperlink ref="V265" r:id="rId502" display="http://pbs.twimg.com/profile_images/942774839688929281/z10ILesH_normal.jpg"/>
    <hyperlink ref="V266" r:id="rId503" display="http://pbs.twimg.com/profile_images/378800000211546819/6070491cdceac8992856a9bf6f560a99_normal.jpeg"/>
    <hyperlink ref="V267" r:id="rId504" display="https://pbs.twimg.com/media/D9fOiCYUIAAvcnw.jpg"/>
    <hyperlink ref="V268" r:id="rId505" display="http://pbs.twimg.com/profile_images/708329500291911680/_71LUvj8_normal.jpg"/>
    <hyperlink ref="V269" r:id="rId506" display="http://pbs.twimg.com/profile_images/708329500291911680/_71LUvj8_normal.jpg"/>
    <hyperlink ref="V270" r:id="rId507" display="http://pbs.twimg.com/profile_images/1080349350478307333/LxVcrT2x_normal.jpg"/>
    <hyperlink ref="V271" r:id="rId508" display="https://pbs.twimg.com/media/DwbR8TQUwAIh9Bz.jpg"/>
    <hyperlink ref="V272" r:id="rId509" display="http://pbs.twimg.com/profile_images/565710210614824960/_tjijrkv_normal.jpeg"/>
    <hyperlink ref="V273" r:id="rId510" display="https://pbs.twimg.com/media/D9nEAN-VAAA0pYZ.jpg"/>
    <hyperlink ref="V274" r:id="rId511" display="https://pbs.twimg.com/media/D9nEeCGUEAALUc0.jpg"/>
    <hyperlink ref="V275" r:id="rId512" display="http://pbs.twimg.com/profile_images/589122789757456384/TkXG2qZz_normal.jpg"/>
    <hyperlink ref="V276" r:id="rId513" display="http://pbs.twimg.com/profile_images/565710210614824960/_tjijrkv_normal.jpeg"/>
    <hyperlink ref="V277" r:id="rId514" display="http://pbs.twimg.com/profile_images/565710210614824960/_tjijrkv_normal.jpeg"/>
    <hyperlink ref="V278" r:id="rId515" display="http://pbs.twimg.com/profile_images/565710210614824960/_tjijrkv_normal.jpeg"/>
    <hyperlink ref="V279" r:id="rId516" display="http://pbs.twimg.com/profile_images/565710210614824960/_tjijrkv_normal.jpeg"/>
    <hyperlink ref="V280" r:id="rId517" display="http://pbs.twimg.com/profile_images/565710210614824960/_tjijrkv_normal.jpeg"/>
    <hyperlink ref="V281" r:id="rId518" display="http://pbs.twimg.com/profile_images/565710210614824960/_tjijrkv_normal.jpeg"/>
    <hyperlink ref="V282" r:id="rId519" display="http://pbs.twimg.com/profile_images/565710210614824960/_tjijrkv_normal.jpeg"/>
    <hyperlink ref="V283" r:id="rId520" display="http://pbs.twimg.com/profile_images/565710210614824960/_tjijrkv_normal.jpeg"/>
    <hyperlink ref="V284" r:id="rId521" display="https://pbs.twimg.com/media/D9ddLEpU8AAEp-E.jpg"/>
    <hyperlink ref="V285" r:id="rId522" display="http://pbs.twimg.com/profile_images/565710210614824960/_tjijrkv_normal.jpeg"/>
    <hyperlink ref="V286" r:id="rId523" display="http://pbs.twimg.com/profile_images/565710210614824960/_tjijrkv_normal.jpeg"/>
    <hyperlink ref="V287" r:id="rId524" display="http://pbs.twimg.com/profile_images/565710210614824960/_tjijrkv_normal.jpeg"/>
    <hyperlink ref="V288" r:id="rId525" display="http://pbs.twimg.com/profile_images/565710210614824960/_tjijrkv_normal.jpeg"/>
    <hyperlink ref="V289" r:id="rId526" display="http://pbs.twimg.com/profile_images/565710210614824960/_tjijrkv_normal.jpeg"/>
    <hyperlink ref="V290" r:id="rId527" display="http://pbs.twimg.com/profile_images/565710210614824960/_tjijrkv_normal.jpeg"/>
    <hyperlink ref="V291" r:id="rId528" display="http://pbs.twimg.com/profile_images/565710210614824960/_tjijrkv_normal.jpeg"/>
    <hyperlink ref="V292" r:id="rId529" display="http://pbs.twimg.com/profile_images/565710210614824960/_tjijrkv_normal.jpeg"/>
    <hyperlink ref="V293" r:id="rId530" display="https://pbs.twimg.com/media/D9p6-S0VAAAVOgw.jpg"/>
    <hyperlink ref="V294" r:id="rId531" display="http://pbs.twimg.com/profile_images/565710210614824960/_tjijrkv_normal.jpeg"/>
    <hyperlink ref="V295" r:id="rId532" display="http://pbs.twimg.com/profile_images/565710210614824960/_tjijrkv_normal.jpeg"/>
    <hyperlink ref="V296" r:id="rId533" display="http://pbs.twimg.com/profile_images/565710210614824960/_tjijrkv_normal.jpeg"/>
    <hyperlink ref="V297" r:id="rId534" display="http://pbs.twimg.com/profile_images/565710210614824960/_tjijrkv_normal.jpeg"/>
    <hyperlink ref="V298" r:id="rId535" display="http://pbs.twimg.com/profile_images/565710210614824960/_tjijrkv_normal.jpeg"/>
    <hyperlink ref="V299" r:id="rId536" display="http://pbs.twimg.com/profile_images/565710210614824960/_tjijrkv_normal.jpeg"/>
    <hyperlink ref="V300" r:id="rId537" display="http://pbs.twimg.com/profile_images/565710210614824960/_tjijrkv_normal.jpeg"/>
    <hyperlink ref="V301" r:id="rId538" display="http://pbs.twimg.com/profile_images/565710210614824960/_tjijrkv_normal.jpeg"/>
    <hyperlink ref="V302" r:id="rId539" display="http://pbs.twimg.com/profile_images/565710210614824960/_tjijrkv_normal.jpeg"/>
    <hyperlink ref="V303" r:id="rId540" display="https://pbs.twimg.com/media/D9vi9MMXUAECk9y.jpg"/>
    <hyperlink ref="V304" r:id="rId541" display="http://pbs.twimg.com/profile_images/885171092188532737/RN-Xynsf_normal.jpg"/>
    <hyperlink ref="V305" r:id="rId542" display="http://pbs.twimg.com/profile_images/885171092188532737/RN-Xynsf_normal.jpg"/>
    <hyperlink ref="V306" r:id="rId543" display="http://pbs.twimg.com/profile_images/645342433715183616/QFxDcgxW_normal.jpg"/>
    <hyperlink ref="X3" r:id="rId544" display="https://twitter.com/#!/matdanglobal/status/1124045308915331078"/>
    <hyperlink ref="X4" r:id="rId545" display="https://twitter.com/#!/mckinseyindia/status/1138038479974088705"/>
    <hyperlink ref="X5" r:id="rId546" display="https://twitter.com/#!/katetracy__/status/1138115656346456065"/>
    <hyperlink ref="X6" r:id="rId547" display="https://twitter.com/#!/katetracy__/status/1138115656346456065"/>
    <hyperlink ref="X7" r:id="rId548" display="https://twitter.com/#!/seasave/status/1138152675651018752"/>
    <hyperlink ref="X8" r:id="rId549" display="https://twitter.com/#!/seasave/status/1138152675651018752"/>
    <hyperlink ref="X9" r:id="rId550" display="https://twitter.com/#!/seasave/status/1138152675651018752"/>
    <hyperlink ref="X10" r:id="rId551" display="https://twitter.com/#!/seasave/status/1138152675651018752"/>
    <hyperlink ref="X11" r:id="rId552" display="https://twitter.com/#!/seasave/status/1138152675651018752"/>
    <hyperlink ref="X12" r:id="rId553" display="https://twitter.com/#!/donnawhitbread/status/1138155876555137028"/>
    <hyperlink ref="X13" r:id="rId554" display="https://twitter.com/#!/teleacoustics/status/1138158359423700997"/>
    <hyperlink ref="X14" r:id="rId555" display="https://twitter.com/#!/caroljd1964/status/1138320791362080768"/>
    <hyperlink ref="X15" r:id="rId556" display="https://twitter.com/#!/love_leitrim/status/1138372931686477826"/>
    <hyperlink ref="X16" r:id="rId557" display="https://twitter.com/#!/majorcafan/status/1138373065077874689"/>
    <hyperlink ref="X17" r:id="rId558" display="https://twitter.com/#!/millennium_boy1/status/1138375424424235008"/>
    <hyperlink ref="X18" r:id="rId559" display="https://twitter.com/#!/thriftbee/status/1138382564283047936"/>
    <hyperlink ref="X19" r:id="rId560" display="https://twitter.com/#!/younggreens/status/1138386464700620801"/>
    <hyperlink ref="X20" r:id="rId561" display="https://twitter.com/#!/davewalshphoto/status/1138392332481564672"/>
    <hyperlink ref="X21" r:id="rId562" display="https://twitter.com/#!/eamonderry/status/1138396102816927744"/>
    <hyperlink ref="X22" r:id="rId563" display="https://twitter.com/#!/ecoclare/status/1138401982249623552"/>
    <hyperlink ref="X23" r:id="rId564" display="https://twitter.com/#!/ginosocialist/status/1138407163221725185"/>
    <hyperlink ref="X24" r:id="rId565" display="https://twitter.com/#!/pbp_gillian/status/1138407927025475585"/>
    <hyperlink ref="X25" r:id="rId566" display="https://twitter.com/#!/danny_dullea/status/1138432911324188674"/>
    <hyperlink ref="X26" r:id="rId567" display="https://twitter.com/#!/megkuster/status/1138441178972590080"/>
    <hyperlink ref="X27" r:id="rId568" display="https://twitter.com/#!/marcineiaoliver/status/1138452565924950016"/>
    <hyperlink ref="X28" r:id="rId569" display="https://twitter.com/#!/ourocean/status/1128684867263315969"/>
    <hyperlink ref="X29" r:id="rId570" display="https://twitter.com/#!/path2positive/status/1138455747245871104"/>
    <hyperlink ref="X30" r:id="rId571" display="https://twitter.com/#!/path2positive/status/1138455747245871104"/>
    <hyperlink ref="X31" r:id="rId572" display="https://twitter.com/#!/greentoneenviro/status/1138493136915849225"/>
    <hyperlink ref="X32" r:id="rId573" display="https://twitter.com/#!/pb4p/status/1138372429775036418"/>
    <hyperlink ref="X33" r:id="rId574" display="https://twitter.com/#!/pb4p/status/1138510893812203525"/>
    <hyperlink ref="X34" r:id="rId575" display="https://twitter.com/#!/scc_ireland/status/1138512245430902784"/>
    <hyperlink ref="X35" r:id="rId576" display="https://twitter.com/#!/nhnaireland/status/1138371466599251969"/>
    <hyperlink ref="X36" r:id="rId577" display="https://twitter.com/#!/nhnaireland/status/1138506182946185216"/>
    <hyperlink ref="X37" r:id="rId578" display="https://twitter.com/#!/seriousclits/status/1138533577388371971"/>
    <hyperlink ref="X38" r:id="rId579" display="https://twitter.com/#!/jgrandausa/status/1138553891908411393"/>
    <hyperlink ref="X39" r:id="rId580" display="https://twitter.com/#!/sdmexicoexpo/status/1138556135076708352"/>
    <hyperlink ref="X40" r:id="rId581" display="https://twitter.com/#!/matdanglobal/status/1124045308915331078"/>
    <hyperlink ref="X41" r:id="rId582" display="https://twitter.com/#!/cisnerosardura/status/1138599007134113792"/>
    <hyperlink ref="X42" r:id="rId583" display="https://twitter.com/#!/cisnerosardura/status/1138599007134113792"/>
    <hyperlink ref="X43" r:id="rId584" display="https://twitter.com/#!/desderamona/status/876646994818850818"/>
    <hyperlink ref="X44" r:id="rId585" display="https://twitter.com/#!/mickeefl/status/1138855731116085254"/>
    <hyperlink ref="X45" r:id="rId586" display="https://twitter.com/#!/goodlorde/status/1138922010980036608"/>
    <hyperlink ref="X46" r:id="rId587" display="https://twitter.com/#!/adams_alex101/status/1138928571005714433"/>
    <hyperlink ref="X47" r:id="rId588" display="https://twitter.com/#!/jonbearca/status/1138928942994190336"/>
    <hyperlink ref="X48" r:id="rId589" display="https://twitter.com/#!/marilucflores/status/1138970737157578752"/>
    <hyperlink ref="X49" r:id="rId590" display="https://twitter.com/#!/marilucflores/status/1138970737157578752"/>
    <hyperlink ref="X50" r:id="rId591" display="https://twitter.com/#!/marilucflores/status/1138970737157578752"/>
    <hyperlink ref="X51" r:id="rId592" display="https://twitter.com/#!/marilucflores/status/1138970737157578752"/>
    <hyperlink ref="X52" r:id="rId593" display="https://twitter.com/#!/marilucflores/status/1138970737157578752"/>
    <hyperlink ref="X53" r:id="rId594" display="https://twitter.com/#!/marilucflores/status/1138970737157578752"/>
    <hyperlink ref="X54" r:id="rId595" display="https://twitter.com/#!/mckinsey/status/1137796504754753541"/>
    <hyperlink ref="X55" r:id="rId596" display="https://twitter.com/#!/abbwana/status/1139030515321884672"/>
    <hyperlink ref="X56" r:id="rId597" display="https://twitter.com/#!/elisabeast/status/1139306215874449410"/>
    <hyperlink ref="X57" r:id="rId598" display="https://twitter.com/#!/mahonebaymyers/status/1139312729037135873"/>
    <hyperlink ref="X58" r:id="rId599" display="https://twitter.com/#!/leomckayjr/status/1139481558971244544"/>
    <hyperlink ref="X59" r:id="rId600" display="https://twitter.com/#!/murrant_fred/status/1139562822663376896"/>
    <hyperlink ref="X60" r:id="rId601" display="https://twitter.com/#!/aquaterraenergy/status/1139523574706900993"/>
    <hyperlink ref="X61" r:id="rId602" display="https://twitter.com/#!/craigmain73/status/1139565056457396224"/>
    <hyperlink ref="X62" r:id="rId603" display="https://twitter.com/#!/braingymza/status/1139779890402811905"/>
    <hyperlink ref="X63" r:id="rId604" display="https://twitter.com/#!/spectrum1995/status/1138417008486363136"/>
    <hyperlink ref="X64" r:id="rId605" display="https://twitter.com/#!/spectrum1995/status/1139776914774745088"/>
    <hyperlink ref="X65" r:id="rId606" display="https://twitter.com/#!/jessica30050419/status/1139842190207795200"/>
    <hyperlink ref="X66" r:id="rId607" display="https://twitter.com/#!/marion12moore/status/1139896443689492482"/>
    <hyperlink ref="X67" r:id="rId608" display="https://twitter.com/#!/marion12moore/status/1139896443689492482"/>
    <hyperlink ref="X68" r:id="rId609" display="https://twitter.com/#!/marion12moore/status/1139896443689492482"/>
    <hyperlink ref="X69" r:id="rId610" display="https://twitter.com/#!/marion12moore/status/1139896443689492482"/>
    <hyperlink ref="X70" r:id="rId611" display="https://twitter.com/#!/marion12moore/status/1139896443689492482"/>
    <hyperlink ref="X71" r:id="rId612" display="https://twitter.com/#!/marion12moore/status/1139896443689492482"/>
    <hyperlink ref="X72" r:id="rId613" display="https://twitter.com/#!/bigjmcc/status/1139863037655932928"/>
    <hyperlink ref="X73" r:id="rId614" display="https://twitter.com/#!/bigjmcc/status/1139727312721719297"/>
    <hyperlink ref="X74" r:id="rId615" display="https://twitter.com/#!/bigjmcc/status/1139863037655932928"/>
    <hyperlink ref="X75" r:id="rId616" display="https://twitter.com/#!/bigjmcc/status/1139903676833837056"/>
    <hyperlink ref="X76" r:id="rId617" display="https://twitter.com/#!/bigjmcc/status/1139727312721719297"/>
    <hyperlink ref="X77" r:id="rId618" display="https://twitter.com/#!/bigjmcc/status/1139863037655932928"/>
    <hyperlink ref="X78" r:id="rId619" display="https://twitter.com/#!/bigjmcc/status/1139903676833837056"/>
    <hyperlink ref="X79" r:id="rId620" display="https://twitter.com/#!/bigjmcc/status/1139727312721719297"/>
    <hyperlink ref="X80" r:id="rId621" display="https://twitter.com/#!/bigjmcc/status/1139903676833837056"/>
    <hyperlink ref="X81" r:id="rId622" display="https://twitter.com/#!/bigjmcc/status/1139727312721719297"/>
    <hyperlink ref="X82" r:id="rId623" display="https://twitter.com/#!/bigjmcc/status/1139863037655932928"/>
    <hyperlink ref="X83" r:id="rId624" display="https://twitter.com/#!/bigjmcc/status/1139903676833837056"/>
    <hyperlink ref="X84" r:id="rId625" display="https://twitter.com/#!/bigjmcc/status/1139727312721719297"/>
    <hyperlink ref="X85" r:id="rId626" display="https://twitter.com/#!/bigjmcc/status/1139863037655932928"/>
    <hyperlink ref="X86" r:id="rId627" display="https://twitter.com/#!/bigjmcc/status/1139903676833837056"/>
    <hyperlink ref="X87" r:id="rId628" display="https://twitter.com/#!/bigjmcc/status/1139305121542803456"/>
    <hyperlink ref="X88" r:id="rId629" display="https://twitter.com/#!/bigjmcc/status/1139692600900771840"/>
    <hyperlink ref="X89" r:id="rId630" display="https://twitter.com/#!/globalnka/status/1140337509118951425"/>
    <hyperlink ref="X90" r:id="rId631" display="https://twitter.com/#!/bd_cda/status/1129006144624693248"/>
    <hyperlink ref="X91" r:id="rId632" display="https://twitter.com/#!/350montana/status/1140467806565126145"/>
    <hyperlink ref="X92" r:id="rId633" display="https://twitter.com/#!/svsmktg/status/1140573448961478659"/>
    <hyperlink ref="X93" r:id="rId634" display="https://twitter.com/#!/oceanpinesmd/status/1140716166077399044"/>
    <hyperlink ref="X94" r:id="rId635" display="https://twitter.com/#!/scottewen13/status/1140827116197388290"/>
    <hyperlink ref="X95" r:id="rId636" display="https://twitter.com/#!/johnbro02552835/status/1140904001757753344"/>
    <hyperlink ref="X96" r:id="rId637" display="https://twitter.com/#!/melisheath/status/1141004060981649410"/>
    <hyperlink ref="X97" r:id="rId638" display="https://twitter.com/#!/stratasadvisors/status/1141078893127983104"/>
    <hyperlink ref="X98" r:id="rId639" display="https://twitter.com/#!/lenvermillion/status/1141081852637323270"/>
    <hyperlink ref="X99" r:id="rId640" display="https://twitter.com/#!/spetweets/status/1141231638950621185"/>
    <hyperlink ref="X100" r:id="rId641" display="https://twitter.com/#!/askgro/status/1141484168024481793"/>
    <hyperlink ref="X101" r:id="rId642" display="https://twitter.com/#!/laurielitman/status/1141488045666918400"/>
    <hyperlink ref="X102" r:id="rId643" display="https://twitter.com/#!/reddpups/status/1141495677492649984"/>
    <hyperlink ref="X103" r:id="rId644" display="https://twitter.com/#!/reddpups/status/1141495677492649984"/>
    <hyperlink ref="X104" r:id="rId645" display="https://twitter.com/#!/11patience/status/1141500123156869121"/>
    <hyperlink ref="X105" r:id="rId646" display="https://twitter.com/#!/11patience/status/1141500123156869121"/>
    <hyperlink ref="X106" r:id="rId647" display="https://twitter.com/#!/maryjobrooks/status/1141537063591747584"/>
    <hyperlink ref="X107" r:id="rId648" display="https://twitter.com/#!/maryjobrooks/status/1141537063591747584"/>
    <hyperlink ref="X108" r:id="rId649" display="https://twitter.com/#!/lisamarieharpe1/status/1141538278237200384"/>
    <hyperlink ref="X109" r:id="rId650" display="https://twitter.com/#!/lisamarieharpe1/status/1141538278237200384"/>
    <hyperlink ref="X110" r:id="rId651" display="https://twitter.com/#!/wildlifeaction/status/1141493514628489217"/>
    <hyperlink ref="X111" r:id="rId652" display="https://twitter.com/#!/langfieldjoshua/status/1141555051602694144"/>
    <hyperlink ref="X112" r:id="rId653" display="https://twitter.com/#!/langfieldjoshua/status/1141555051602694144"/>
    <hyperlink ref="X113" r:id="rId654" display="https://twitter.com/#!/theshippingguru/status/1141599925861519360"/>
    <hyperlink ref="X114" r:id="rId655" display="https://twitter.com/#!/creativegreeniu/status/1141727666279612416"/>
    <hyperlink ref="X115" r:id="rId656" display="https://twitter.com/#!/technavio/status/1141319736908795905"/>
    <hyperlink ref="X116" r:id="rId657" display="https://twitter.com/#!/technavio/status/1141319736908795905"/>
    <hyperlink ref="X117" r:id="rId658" display="https://twitter.com/#!/technavio/status/1141421665517260800"/>
    <hyperlink ref="X118" r:id="rId659" display="https://twitter.com/#!/technavio/status/1141421665517260800"/>
    <hyperlink ref="X119" r:id="rId660" display="https://twitter.com/#!/technavio/status/1141747562157957120"/>
    <hyperlink ref="X120" r:id="rId661" display="https://twitter.com/#!/blondrocker1967/status/1141826518374440960"/>
    <hyperlink ref="X121" r:id="rId662" display="https://twitter.com/#!/kevindk82/status/1137879058585440257"/>
    <hyperlink ref="X122" r:id="rId663" display="https://twitter.com/#!/kevindk82/status/1138202009176289281"/>
    <hyperlink ref="X123" r:id="rId664" display="https://twitter.com/#!/kevindk82/status/1138926346955120643"/>
    <hyperlink ref="X124" r:id="rId665" display="https://twitter.com/#!/kevindk82/status/1137879058585440257"/>
    <hyperlink ref="X125" r:id="rId666" display="https://twitter.com/#!/kevindk82/status/1138202009176289281"/>
    <hyperlink ref="X126" r:id="rId667" display="https://twitter.com/#!/kevindk82/status/1138926346955120643"/>
    <hyperlink ref="X127" r:id="rId668" display="https://twitter.com/#!/kevindk82/status/1140045511136817152"/>
    <hyperlink ref="X128" r:id="rId669" display="https://twitter.com/#!/kevindk82/status/1140344363463172097"/>
    <hyperlink ref="X129" r:id="rId670" display="https://twitter.com/#!/kevindk82/status/1140744790893576192"/>
    <hyperlink ref="X130" r:id="rId671" display="https://twitter.com/#!/kevindk82/status/1141102568539660290"/>
    <hyperlink ref="X131" r:id="rId672" display="https://twitter.com/#!/kevindk82/status/1141832083943383045"/>
    <hyperlink ref="X132" r:id="rId673" display="https://twitter.com/#!/kevindk82/status/1140045511136817152"/>
    <hyperlink ref="X133" r:id="rId674" display="https://twitter.com/#!/kevindk82/status/1140344363463172097"/>
    <hyperlink ref="X134" r:id="rId675" display="https://twitter.com/#!/kevindk82/status/1140744790893576192"/>
    <hyperlink ref="X135" r:id="rId676" display="https://twitter.com/#!/kevindk82/status/1141102568539660290"/>
    <hyperlink ref="X136" r:id="rId677" display="https://twitter.com/#!/kevindk82/status/1141832083943383045"/>
    <hyperlink ref="X137" r:id="rId678" display="https://twitter.com/#!/kevindk82/status/1137879058585440257"/>
    <hyperlink ref="X138" r:id="rId679" display="https://twitter.com/#!/kevindk82/status/1138202009176289281"/>
    <hyperlink ref="X139" r:id="rId680" display="https://twitter.com/#!/kevindk82/status/1138926346955120643"/>
    <hyperlink ref="X140" r:id="rId681" display="https://twitter.com/#!/kevindk82/status/1140045511136817152"/>
    <hyperlink ref="X141" r:id="rId682" display="https://twitter.com/#!/kevindk82/status/1140344363463172097"/>
    <hyperlink ref="X142" r:id="rId683" display="https://twitter.com/#!/kevindk82/status/1140744790893576192"/>
    <hyperlink ref="X143" r:id="rId684" display="https://twitter.com/#!/kevindk82/status/1141102568539660290"/>
    <hyperlink ref="X144" r:id="rId685" display="https://twitter.com/#!/kevindk82/status/1141832083943383045"/>
    <hyperlink ref="X145" r:id="rId686" display="https://twitter.com/#!/kevindk82/status/1137879058585440257"/>
    <hyperlink ref="X146" r:id="rId687" display="https://twitter.com/#!/kevindk82/status/1138202009176289281"/>
    <hyperlink ref="X147" r:id="rId688" display="https://twitter.com/#!/kevindk82/status/1138926346955120643"/>
    <hyperlink ref="X148" r:id="rId689" display="https://twitter.com/#!/kevindk82/status/1140045511136817152"/>
    <hyperlink ref="X149" r:id="rId690" display="https://twitter.com/#!/kevindk82/status/1140344363463172097"/>
    <hyperlink ref="X150" r:id="rId691" display="https://twitter.com/#!/kevindk82/status/1140744790893576192"/>
    <hyperlink ref="X151" r:id="rId692" display="https://twitter.com/#!/kevindk82/status/1141102568539660290"/>
    <hyperlink ref="X152" r:id="rId693" display="https://twitter.com/#!/kevindk82/status/1141832083943383045"/>
    <hyperlink ref="X153" r:id="rId694" display="https://twitter.com/#!/kevindk82/status/1137879058585440257"/>
    <hyperlink ref="X154" r:id="rId695" display="https://twitter.com/#!/kevindk82/status/1138202009176289281"/>
    <hyperlink ref="X155" r:id="rId696" display="https://twitter.com/#!/kevindk82/status/1138926346955120643"/>
    <hyperlink ref="X156" r:id="rId697" display="https://twitter.com/#!/kevindk82/status/1140045511136817152"/>
    <hyperlink ref="X157" r:id="rId698" display="https://twitter.com/#!/kevindk82/status/1140344363463172097"/>
    <hyperlink ref="X158" r:id="rId699" display="https://twitter.com/#!/kevindk82/status/1140744790893576192"/>
    <hyperlink ref="X159" r:id="rId700" display="https://twitter.com/#!/kevindk82/status/1141102568539660290"/>
    <hyperlink ref="X160" r:id="rId701" display="https://twitter.com/#!/kevindk82/status/1141832083943383045"/>
    <hyperlink ref="X161" r:id="rId702" display="https://twitter.com/#!/kevindk82/status/1137879058585440257"/>
    <hyperlink ref="X162" r:id="rId703" display="https://twitter.com/#!/kevindk82/status/1138202009176289281"/>
    <hyperlink ref="X163" r:id="rId704" display="https://twitter.com/#!/kevindk82/status/1138926346955120643"/>
    <hyperlink ref="X164" r:id="rId705" display="https://twitter.com/#!/kevindk82/status/1140045511136817152"/>
    <hyperlink ref="X165" r:id="rId706" display="https://twitter.com/#!/kevindk82/status/1140344363463172097"/>
    <hyperlink ref="X166" r:id="rId707" display="https://twitter.com/#!/kevindk82/status/1140744790893576192"/>
    <hyperlink ref="X167" r:id="rId708" display="https://twitter.com/#!/kevindk82/status/1141102568539660290"/>
    <hyperlink ref="X168" r:id="rId709" display="https://twitter.com/#!/kevindk82/status/1141832083943383045"/>
    <hyperlink ref="X169" r:id="rId710" display="https://twitter.com/#!/kevindk82/status/1137879058585440257"/>
    <hyperlink ref="X170" r:id="rId711" display="https://twitter.com/#!/kevindk82/status/1138202009176289281"/>
    <hyperlink ref="X171" r:id="rId712" display="https://twitter.com/#!/kevindk82/status/1138926346955120643"/>
    <hyperlink ref="X172" r:id="rId713" display="https://twitter.com/#!/kevindk82/status/1140045511136817152"/>
    <hyperlink ref="X173" r:id="rId714" display="https://twitter.com/#!/kevindk82/status/1140344363463172097"/>
    <hyperlink ref="X174" r:id="rId715" display="https://twitter.com/#!/kevindk82/status/1140744790893576192"/>
    <hyperlink ref="X175" r:id="rId716" display="https://twitter.com/#!/kevindk82/status/1141102568539660290"/>
    <hyperlink ref="X176" r:id="rId717" display="https://twitter.com/#!/kevindk82/status/1141832083943383045"/>
    <hyperlink ref="X177" r:id="rId718" display="https://twitter.com/#!/kevindk82/status/1140345343860760577"/>
    <hyperlink ref="X178" r:id="rId719" display="https://twitter.com/#!/kevindk82/status/1140745515803533318"/>
    <hyperlink ref="X179" r:id="rId720" display="https://twitter.com/#!/kevindk82/status/1141103008765358080"/>
    <hyperlink ref="X180" r:id="rId721" display="https://twitter.com/#!/kevindk82/status/1141832721435713536"/>
    <hyperlink ref="X181" r:id="rId722" display="https://twitter.com/#!/kevindk82/status/1137879404300906496"/>
    <hyperlink ref="X182" r:id="rId723" display="https://twitter.com/#!/kevindk82/status/1138202339066687488"/>
    <hyperlink ref="X183" r:id="rId724" display="https://twitter.com/#!/kevindk82/status/1138926668045795329"/>
    <hyperlink ref="X184" r:id="rId725" display="https://twitter.com/#!/kevindk82/status/1140046429945311232"/>
    <hyperlink ref="X185" r:id="rId726" display="https://twitter.com/#!/kevindk82/status/1140345343860760577"/>
    <hyperlink ref="X186" r:id="rId727" display="https://twitter.com/#!/kevindk82/status/1140745515803533318"/>
    <hyperlink ref="X187" r:id="rId728" display="https://twitter.com/#!/kevindk82/status/1141103008765358080"/>
    <hyperlink ref="X188" r:id="rId729" display="https://twitter.com/#!/kevindk82/status/1141832721435713536"/>
    <hyperlink ref="X189" r:id="rId730" display="https://twitter.com/#!/kevindk82/status/1140345343860760577"/>
    <hyperlink ref="X190" r:id="rId731" display="https://twitter.com/#!/kevindk82/status/1141832721435713536"/>
    <hyperlink ref="X191" r:id="rId732" display="https://twitter.com/#!/kevindk82/status/1137879404300906496"/>
    <hyperlink ref="X192" r:id="rId733" display="https://twitter.com/#!/kevindk82/status/1138202339066687488"/>
    <hyperlink ref="X193" r:id="rId734" display="https://twitter.com/#!/kevindk82/status/1138926668045795329"/>
    <hyperlink ref="X194" r:id="rId735" display="https://twitter.com/#!/kevindk82/status/1140046429945311232"/>
    <hyperlink ref="X195" r:id="rId736" display="https://twitter.com/#!/kevindk82/status/1140345343860760577"/>
    <hyperlink ref="X196" r:id="rId737" display="https://twitter.com/#!/kevindk82/status/1140745515803533318"/>
    <hyperlink ref="X197" r:id="rId738" display="https://twitter.com/#!/kevindk82/status/1141103008765358080"/>
    <hyperlink ref="X198" r:id="rId739" display="https://twitter.com/#!/kevindk82/status/1141832721435713536"/>
    <hyperlink ref="X199" r:id="rId740" display="https://twitter.com/#!/kevindk82/status/1137879404300906496"/>
    <hyperlink ref="X200" r:id="rId741" display="https://twitter.com/#!/kevindk82/status/1138202339066687488"/>
    <hyperlink ref="X201" r:id="rId742" display="https://twitter.com/#!/kevindk82/status/1138926668045795329"/>
    <hyperlink ref="X202" r:id="rId743" display="https://twitter.com/#!/kevindk82/status/1140046429945311232"/>
    <hyperlink ref="X203" r:id="rId744" display="https://twitter.com/#!/kevindk82/status/1140345343860760577"/>
    <hyperlink ref="X204" r:id="rId745" display="https://twitter.com/#!/kevindk82/status/1140745515803533318"/>
    <hyperlink ref="X205" r:id="rId746" display="https://twitter.com/#!/kevindk82/status/1141103008765358080"/>
    <hyperlink ref="X206" r:id="rId747" display="https://twitter.com/#!/kevindk82/status/1141832721435713536"/>
    <hyperlink ref="X207" r:id="rId748" display="https://twitter.com/#!/kevindk82/status/1140345343860760577"/>
    <hyperlink ref="X208" r:id="rId749" display="https://twitter.com/#!/kevindk82/status/1140745515803533318"/>
    <hyperlink ref="X209" r:id="rId750" display="https://twitter.com/#!/kevindk82/status/1141103008765358080"/>
    <hyperlink ref="X210" r:id="rId751" display="https://twitter.com/#!/kevindk82/status/1141832721435713536"/>
    <hyperlink ref="X211" r:id="rId752" display="https://twitter.com/#!/kevindk82/status/1137879404300906496"/>
    <hyperlink ref="X212" r:id="rId753" display="https://twitter.com/#!/kevindk82/status/1138202339066687488"/>
    <hyperlink ref="X213" r:id="rId754" display="https://twitter.com/#!/kevindk82/status/1138926668045795329"/>
    <hyperlink ref="X214" r:id="rId755" display="https://twitter.com/#!/kevindk82/status/1140046429945311232"/>
    <hyperlink ref="X215" r:id="rId756" display="https://twitter.com/#!/kevindk82/status/1140345343860760577"/>
    <hyperlink ref="X216" r:id="rId757" display="https://twitter.com/#!/kevindk82/status/1140745515803533318"/>
    <hyperlink ref="X217" r:id="rId758" display="https://twitter.com/#!/kevindk82/status/1141103008765358080"/>
    <hyperlink ref="X218" r:id="rId759" display="https://twitter.com/#!/kevindk82/status/1141832721435713536"/>
    <hyperlink ref="X219" r:id="rId760" display="https://twitter.com/#!/kevindk82/status/1137879404300906496"/>
    <hyperlink ref="X220" r:id="rId761" display="https://twitter.com/#!/kevindk82/status/1138202339066687488"/>
    <hyperlink ref="X221" r:id="rId762" display="https://twitter.com/#!/kevindk82/status/1138926668045795329"/>
    <hyperlink ref="X222" r:id="rId763" display="https://twitter.com/#!/kevindk82/status/1140046429945311232"/>
    <hyperlink ref="X223" r:id="rId764" display="https://twitter.com/#!/kevindk82/status/1140345343860760577"/>
    <hyperlink ref="X224" r:id="rId765" display="https://twitter.com/#!/kevindk82/status/1140745515803533318"/>
    <hyperlink ref="X225" r:id="rId766" display="https://twitter.com/#!/kevindk82/status/1141103008765358080"/>
    <hyperlink ref="X226" r:id="rId767" display="https://twitter.com/#!/kevindk82/status/1141832721435713536"/>
    <hyperlink ref="X227" r:id="rId768" display="https://twitter.com/#!/kevindk82/status/1137879404300906496"/>
    <hyperlink ref="X228" r:id="rId769" display="https://twitter.com/#!/kevindk82/status/1138202339066687488"/>
    <hyperlink ref="X229" r:id="rId770" display="https://twitter.com/#!/kevindk82/status/1138926668045795329"/>
    <hyperlink ref="X230" r:id="rId771" display="https://twitter.com/#!/kevindk82/status/1140046429945311232"/>
    <hyperlink ref="X231" r:id="rId772" display="https://twitter.com/#!/kevindk82/status/1140345343860760577"/>
    <hyperlink ref="X232" r:id="rId773" display="https://twitter.com/#!/kevindk82/status/1140745515803533318"/>
    <hyperlink ref="X233" r:id="rId774" display="https://twitter.com/#!/kevindk82/status/1141103008765358080"/>
    <hyperlink ref="X234" r:id="rId775" display="https://twitter.com/#!/kevindk82/status/1141832721435713536"/>
    <hyperlink ref="X235" r:id="rId776" display="https://twitter.com/#!/waterdesal/status/1138455888606486529"/>
    <hyperlink ref="X236" r:id="rId777" display="https://twitter.com/#!/waterdesal/status/1139603458431094790"/>
    <hyperlink ref="X237" r:id="rId778" display="https://twitter.com/#!/waterdesal/status/1142079766863994881"/>
    <hyperlink ref="X238" r:id="rId779" display="https://twitter.com/#!/uswatermaker/status/1138108362904592390"/>
    <hyperlink ref="X239" r:id="rId780" display="https://twitter.com/#!/uswatermaker/status/1138449312772345856"/>
    <hyperlink ref="X240" r:id="rId781" display="https://twitter.com/#!/uswatermaker/status/1139534209368743936"/>
    <hyperlink ref="X241" r:id="rId782" display="https://twitter.com/#!/uswatermaker/status/1140978976275349504"/>
    <hyperlink ref="X242" r:id="rId783" display="https://twitter.com/#!/uswatermaker/status/1141705137808789505"/>
    <hyperlink ref="X243" r:id="rId784" display="https://twitter.com/#!/uswatermaker/status/1142079236217307137"/>
    <hyperlink ref="X244" r:id="rId785" display="https://twitter.com/#!/tomshrader/status/1138108857618706433"/>
    <hyperlink ref="X245" r:id="rId786" display="https://twitter.com/#!/tomshrader/status/1139370408203948032"/>
    <hyperlink ref="X246" r:id="rId787" display="https://twitter.com/#!/tomshrader/status/1139598306408042496"/>
    <hyperlink ref="X247" r:id="rId788" display="https://twitter.com/#!/tomshrader/status/1141705881668739072"/>
    <hyperlink ref="X248" r:id="rId789" display="https://twitter.com/#!/tomshrader/status/1142081065017888775"/>
    <hyperlink ref="X249" r:id="rId790" display="https://twitter.com/#!/tomshrader/status/1138088458164080641"/>
    <hyperlink ref="X250" r:id="rId791" display="https://twitter.com/#!/cprblog/status/1142094338505281536"/>
    <hyperlink ref="X251" r:id="rId792" display="https://twitter.com/#!/oeg_offshore/status/1135613436241620992"/>
    <hyperlink ref="X252" r:id="rId793" display="https://twitter.com/#!/oeg_offshore/status/1142075584471863297"/>
    <hyperlink ref="X253" r:id="rId794" display="https://twitter.com/#!/craigrussell10/status/1142128325143486468"/>
    <hyperlink ref="X254" r:id="rId795" display="https://twitter.com/#!/bluebizcouncil/status/1142188365405548544"/>
    <hyperlink ref="X255" r:id="rId796" display="https://twitter.com/#!/bluebizcouncil/status/1142188365405548544"/>
    <hyperlink ref="X256" r:id="rId797" display="https://twitter.com/#!/ca_waterkeepers/status/1142188572386066432"/>
    <hyperlink ref="X257" r:id="rId798" display="https://twitter.com/#!/wolfiemouse/status/1142188671040233472"/>
    <hyperlink ref="X258" r:id="rId799" display="https://twitter.com/#!/cclsvn/status/1142188957515444224"/>
    <hyperlink ref="X259" r:id="rId800" display="https://twitter.com/#!/theresa_reel/status/1142190107186716672"/>
    <hyperlink ref="X260" r:id="rId801" display="https://twitter.com/#!/grannygrande/status/1142191112557252608"/>
    <hyperlink ref="X261" r:id="rId802" display="https://twitter.com/#!/jamescounihan1/status/1142196173773639686"/>
    <hyperlink ref="X262" r:id="rId803" display="https://twitter.com/#!/artyghok21/status/1142208407849639937"/>
    <hyperlink ref="X263" r:id="rId804" display="https://twitter.com/#!/cleanenergyorg/status/1142445927543844871"/>
    <hyperlink ref="X264" r:id="rId805" display="https://twitter.com/#!/daisypl/status/1142448865896878081"/>
    <hyperlink ref="X265" r:id="rId806" display="https://twitter.com/#!/cleanenergyorg/status/1140981958043979776"/>
    <hyperlink ref="X266" r:id="rId807" display="https://twitter.com/#!/daisypl/status/1142448865896878081"/>
    <hyperlink ref="X267" r:id="rId808" display="https://twitter.com/#!/bgiinsights/status/1141608235448717312"/>
    <hyperlink ref="X268" r:id="rId809" display="https://twitter.com/#!/arvind_1994/status/1142467577592987648"/>
    <hyperlink ref="X269" r:id="rId810" display="https://twitter.com/#!/arvind_1994/status/1142467577592987648"/>
    <hyperlink ref="X270" r:id="rId811" display="https://twitter.com/#!/geewhizpat/status/1142514538970898432"/>
    <hyperlink ref="X271" r:id="rId812" display="https://twitter.com/#!/danbacher/status/1082783621767786496"/>
    <hyperlink ref="X272" r:id="rId813" display="https://twitter.com/#!/danbacher/status/1061454464496758784"/>
    <hyperlink ref="X273" r:id="rId814" display="https://twitter.com/#!/danbacher/status/1142159588101201922"/>
    <hyperlink ref="X274" r:id="rId815" display="https://twitter.com/#!/danbacher/status/1142160102993981440"/>
    <hyperlink ref="X275" r:id="rId816" display="https://twitter.com/#!/resourceslf/status/1142310050628689920"/>
    <hyperlink ref="X276" r:id="rId817" display="https://twitter.com/#!/danbacher/status/1142560228111577088"/>
    <hyperlink ref="X277" r:id="rId818" display="https://twitter.com/#!/danbacher/status/1142560320721784832"/>
    <hyperlink ref="X278" r:id="rId819" display="https://twitter.com/#!/danbacher/status/1142562084770570240"/>
    <hyperlink ref="X279" r:id="rId820" display="https://twitter.com/#!/danbacher/status/1142562262302904320"/>
    <hyperlink ref="X280" r:id="rId821" display="https://twitter.com/#!/danbacher/status/1140772394262335488"/>
    <hyperlink ref="X281" r:id="rId822" display="https://twitter.com/#!/danbacher/status/1140876112576176128"/>
    <hyperlink ref="X282" r:id="rId823" display="https://twitter.com/#!/danbacher/status/1141157881254780929"/>
    <hyperlink ref="X283" r:id="rId824" display="https://twitter.com/#!/danbacher/status/1141157940201549824"/>
    <hyperlink ref="X284" r:id="rId825" display="https://twitter.com/#!/danbacher/status/1141483499947323393"/>
    <hyperlink ref="X285" r:id="rId826" display="https://twitter.com/#!/danbacher/status/1141485029077291009"/>
    <hyperlink ref="X286" r:id="rId827" display="https://twitter.com/#!/danbacher/status/1141602812100374528"/>
    <hyperlink ref="X287" r:id="rId828" display="https://twitter.com/#!/danbacher/status/1141602840097386497"/>
    <hyperlink ref="X288" r:id="rId829" display="https://twitter.com/#!/danbacher/status/1141671302144520192"/>
    <hyperlink ref="X289" r:id="rId830" display="https://twitter.com/#!/danbacher/status/1142159622683295744"/>
    <hyperlink ref="X290" r:id="rId831" display="https://twitter.com/#!/danbacher/status/1142160139186663424"/>
    <hyperlink ref="X291" r:id="rId832" display="https://twitter.com/#!/danbacher/status/1142161022561607680"/>
    <hyperlink ref="X292" r:id="rId833" display="https://twitter.com/#!/danbacher/status/1142161231987396613"/>
    <hyperlink ref="X293" r:id="rId834" display="https://twitter.com/#!/danbacher/status/1142360765770260480"/>
    <hyperlink ref="X294" r:id="rId835" display="https://twitter.com/#!/danbacher/status/1142360807339986944"/>
    <hyperlink ref="X295" r:id="rId836" display="https://twitter.com/#!/danbacher/status/1142510963691671553"/>
    <hyperlink ref="X296" r:id="rId837" display="https://twitter.com/#!/danbacher/status/1142511228700413953"/>
    <hyperlink ref="X297" r:id="rId838" display="https://twitter.com/#!/danbacher/status/1142511660935946240"/>
    <hyperlink ref="X298" r:id="rId839" display="https://twitter.com/#!/danbacher/status/1142513822227259393"/>
    <hyperlink ref="X299" r:id="rId840" display="https://twitter.com/#!/danbacher/status/1142557471254253568"/>
    <hyperlink ref="X300" r:id="rId841" display="https://twitter.com/#!/danbacher/status/1142583229867687937"/>
    <hyperlink ref="X301" r:id="rId842" display="https://twitter.com/#!/danbacher/status/1142583405856481283"/>
    <hyperlink ref="X302" r:id="rId843" display="https://twitter.com/#!/danbacher/status/1142584140174254080"/>
    <hyperlink ref="X303" r:id="rId844" display="https://twitter.com/#!/egypsofficial/status/1142756481315590145"/>
    <hyperlink ref="X304" r:id="rId845" display="https://twitter.com/#!/nrdc_af/status/1142816332221755392"/>
    <hyperlink ref="X305" r:id="rId846" display="https://twitter.com/#!/nrdc_af/status/1138903812557746176"/>
    <hyperlink ref="X306" r:id="rId847" display="https://twitter.com/#!/crudecalendars/status/1142852198818357249"/>
    <hyperlink ref="AZ7" r:id="rId848" display="https://api.twitter.com/1.1/geo/id/3b77caf94bfc81fe.json"/>
    <hyperlink ref="AZ8" r:id="rId849" display="https://api.twitter.com/1.1/geo/id/3b77caf94bfc81fe.json"/>
    <hyperlink ref="AZ9" r:id="rId850" display="https://api.twitter.com/1.1/geo/id/3b77caf94bfc81fe.json"/>
    <hyperlink ref="AZ10" r:id="rId851" display="https://api.twitter.com/1.1/geo/id/3b77caf94bfc81fe.json"/>
    <hyperlink ref="AZ11" r:id="rId852" display="https://api.twitter.com/1.1/geo/id/3b77caf94bfc81fe.json"/>
    <hyperlink ref="AZ73" r:id="rId853" display="https://api.twitter.com/1.1/geo/id/5d058f2e9fe1516c.json"/>
    <hyperlink ref="AZ76" r:id="rId854" display="https://api.twitter.com/1.1/geo/id/5d058f2e9fe1516c.json"/>
    <hyperlink ref="AZ79" r:id="rId855" display="https://api.twitter.com/1.1/geo/id/5d058f2e9fe1516c.json"/>
    <hyperlink ref="AZ81" r:id="rId856" display="https://api.twitter.com/1.1/geo/id/5d058f2e9fe1516c.json"/>
    <hyperlink ref="AZ84" r:id="rId857" display="https://api.twitter.com/1.1/geo/id/5d058f2e9fe1516c.json"/>
    <hyperlink ref="AZ87" r:id="rId858" display="https://api.twitter.com/1.1/geo/id/5d058f2e9fe1516c.json"/>
    <hyperlink ref="AZ120" r:id="rId859" display="https://api.twitter.com/1.1/geo/id/6da7626e4e9e26ba.json"/>
    <hyperlink ref="AZ265" r:id="rId860" display="https://api.twitter.com/1.1/geo/id/6057f1e35bcc6c20.json"/>
  </hyperlinks>
  <printOptions/>
  <pageMargins left="0.7" right="0.7" top="0.75" bottom="0.75" header="0.3" footer="0.3"/>
  <pageSetup horizontalDpi="600" verticalDpi="600" orientation="portrait" r:id="rId864"/>
  <legacyDrawing r:id="rId862"/>
  <tableParts>
    <tablePart r:id="rId86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2888</v>
      </c>
      <c r="B1" s="13" t="s">
        <v>3198</v>
      </c>
      <c r="C1" s="13" t="s">
        <v>3199</v>
      </c>
      <c r="D1" s="13" t="s">
        <v>144</v>
      </c>
      <c r="E1" s="13" t="s">
        <v>3201</v>
      </c>
      <c r="F1" s="13" t="s">
        <v>3202</v>
      </c>
      <c r="G1" s="13" t="s">
        <v>3203</v>
      </c>
    </row>
    <row r="2" spans="1:7" ht="15">
      <c r="A2" s="78" t="s">
        <v>2397</v>
      </c>
      <c r="B2" s="78">
        <v>153</v>
      </c>
      <c r="C2" s="121">
        <v>0.0399790958975699</v>
      </c>
      <c r="D2" s="78" t="s">
        <v>3200</v>
      </c>
      <c r="E2" s="78"/>
      <c r="F2" s="78"/>
      <c r="G2" s="78"/>
    </row>
    <row r="3" spans="1:7" ht="15">
      <c r="A3" s="78" t="s">
        <v>2398</v>
      </c>
      <c r="B3" s="78">
        <v>28</v>
      </c>
      <c r="C3" s="121">
        <v>0.0073164358505356675</v>
      </c>
      <c r="D3" s="78" t="s">
        <v>3200</v>
      </c>
      <c r="E3" s="78"/>
      <c r="F3" s="78"/>
      <c r="G3" s="78"/>
    </row>
    <row r="4" spans="1:7" ht="15">
      <c r="A4" s="78" t="s">
        <v>2399</v>
      </c>
      <c r="B4" s="78">
        <v>0</v>
      </c>
      <c r="C4" s="121">
        <v>0</v>
      </c>
      <c r="D4" s="78" t="s">
        <v>3200</v>
      </c>
      <c r="E4" s="78"/>
      <c r="F4" s="78"/>
      <c r="G4" s="78"/>
    </row>
    <row r="5" spans="1:7" ht="15">
      <c r="A5" s="78" t="s">
        <v>2400</v>
      </c>
      <c r="B5" s="78">
        <v>3646</v>
      </c>
      <c r="C5" s="121">
        <v>0.9527044682518944</v>
      </c>
      <c r="D5" s="78" t="s">
        <v>3200</v>
      </c>
      <c r="E5" s="78"/>
      <c r="F5" s="78"/>
      <c r="G5" s="78"/>
    </row>
    <row r="6" spans="1:7" ht="15">
      <c r="A6" s="78" t="s">
        <v>2401</v>
      </c>
      <c r="B6" s="78">
        <v>3827</v>
      </c>
      <c r="C6" s="121">
        <v>1</v>
      </c>
      <c r="D6" s="78" t="s">
        <v>3200</v>
      </c>
      <c r="E6" s="78"/>
      <c r="F6" s="78"/>
      <c r="G6" s="78"/>
    </row>
    <row r="7" spans="1:7" ht="15">
      <c r="A7" s="84" t="s">
        <v>2402</v>
      </c>
      <c r="B7" s="84">
        <v>122</v>
      </c>
      <c r="C7" s="122">
        <v>0.006396427831661089</v>
      </c>
      <c r="D7" s="84" t="s">
        <v>3200</v>
      </c>
      <c r="E7" s="84" t="b">
        <v>0</v>
      </c>
      <c r="F7" s="84" t="b">
        <v>0</v>
      </c>
      <c r="G7" s="84" t="b">
        <v>0</v>
      </c>
    </row>
    <row r="8" spans="1:7" ht="15">
      <c r="A8" s="84" t="s">
        <v>2403</v>
      </c>
      <c r="B8" s="84">
        <v>31</v>
      </c>
      <c r="C8" s="122">
        <v>0.008855797028764897</v>
      </c>
      <c r="D8" s="84" t="s">
        <v>3200</v>
      </c>
      <c r="E8" s="84" t="b">
        <v>0</v>
      </c>
      <c r="F8" s="84" t="b">
        <v>0</v>
      </c>
      <c r="G8" s="84" t="b">
        <v>0</v>
      </c>
    </row>
    <row r="9" spans="1:7" ht="15">
      <c r="A9" s="84" t="s">
        <v>2341</v>
      </c>
      <c r="B9" s="84">
        <v>24</v>
      </c>
      <c r="C9" s="122">
        <v>0.008447405346666898</v>
      </c>
      <c r="D9" s="84" t="s">
        <v>3200</v>
      </c>
      <c r="E9" s="84" t="b">
        <v>0</v>
      </c>
      <c r="F9" s="84" t="b">
        <v>0</v>
      </c>
      <c r="G9" s="84" t="b">
        <v>0</v>
      </c>
    </row>
    <row r="10" spans="1:7" ht="15">
      <c r="A10" s="84" t="s">
        <v>2404</v>
      </c>
      <c r="B10" s="84">
        <v>22</v>
      </c>
      <c r="C10" s="122">
        <v>0.008761951516444872</v>
      </c>
      <c r="D10" s="84" t="s">
        <v>3200</v>
      </c>
      <c r="E10" s="84" t="b">
        <v>0</v>
      </c>
      <c r="F10" s="84" t="b">
        <v>0</v>
      </c>
      <c r="G10" s="84" t="b">
        <v>0</v>
      </c>
    </row>
    <row r="11" spans="1:7" ht="15">
      <c r="A11" s="84" t="s">
        <v>304</v>
      </c>
      <c r="B11" s="84">
        <v>21</v>
      </c>
      <c r="C11" s="122">
        <v>0.0073914796783335355</v>
      </c>
      <c r="D11" s="84" t="s">
        <v>3200</v>
      </c>
      <c r="E11" s="84" t="b">
        <v>0</v>
      </c>
      <c r="F11" s="84" t="b">
        <v>0</v>
      </c>
      <c r="G11" s="84" t="b">
        <v>0</v>
      </c>
    </row>
    <row r="12" spans="1:7" ht="15">
      <c r="A12" s="84" t="s">
        <v>2416</v>
      </c>
      <c r="B12" s="84">
        <v>21</v>
      </c>
      <c r="C12" s="122">
        <v>0.0073914796783335355</v>
      </c>
      <c r="D12" s="84" t="s">
        <v>3200</v>
      </c>
      <c r="E12" s="84" t="b">
        <v>0</v>
      </c>
      <c r="F12" s="84" t="b">
        <v>0</v>
      </c>
      <c r="G12" s="84" t="b">
        <v>0</v>
      </c>
    </row>
    <row r="13" spans="1:7" ht="15">
      <c r="A13" s="84" t="s">
        <v>2424</v>
      </c>
      <c r="B13" s="84">
        <v>20</v>
      </c>
      <c r="C13" s="122">
        <v>0.0072056298892675345</v>
      </c>
      <c r="D13" s="84" t="s">
        <v>3200</v>
      </c>
      <c r="E13" s="84" t="b">
        <v>0</v>
      </c>
      <c r="F13" s="84" t="b">
        <v>0</v>
      </c>
      <c r="G13" s="84" t="b">
        <v>0</v>
      </c>
    </row>
    <row r="14" spans="1:7" ht="15">
      <c r="A14" s="84" t="s">
        <v>2453</v>
      </c>
      <c r="B14" s="84">
        <v>19</v>
      </c>
      <c r="C14" s="122">
        <v>0.00701126430994014</v>
      </c>
      <c r="D14" s="84" t="s">
        <v>3200</v>
      </c>
      <c r="E14" s="84" t="b">
        <v>0</v>
      </c>
      <c r="F14" s="84" t="b">
        <v>0</v>
      </c>
      <c r="G14" s="84" t="b">
        <v>0</v>
      </c>
    </row>
    <row r="15" spans="1:7" ht="15">
      <c r="A15" s="84" t="s">
        <v>2411</v>
      </c>
      <c r="B15" s="84">
        <v>19</v>
      </c>
      <c r="C15" s="122">
        <v>0.00701126430994014</v>
      </c>
      <c r="D15" s="84" t="s">
        <v>3200</v>
      </c>
      <c r="E15" s="84" t="b">
        <v>0</v>
      </c>
      <c r="F15" s="84" t="b">
        <v>0</v>
      </c>
      <c r="G15" s="84" t="b">
        <v>0</v>
      </c>
    </row>
    <row r="16" spans="1:7" ht="15">
      <c r="A16" s="84" t="s">
        <v>2426</v>
      </c>
      <c r="B16" s="84">
        <v>18</v>
      </c>
      <c r="C16" s="122">
        <v>0.006807934336676394</v>
      </c>
      <c r="D16" s="84" t="s">
        <v>3200</v>
      </c>
      <c r="E16" s="84" t="b">
        <v>0</v>
      </c>
      <c r="F16" s="84" t="b">
        <v>0</v>
      </c>
      <c r="G16" s="84" t="b">
        <v>0</v>
      </c>
    </row>
    <row r="17" spans="1:7" ht="15">
      <c r="A17" s="84" t="s">
        <v>2417</v>
      </c>
      <c r="B17" s="84">
        <v>18</v>
      </c>
      <c r="C17" s="122">
        <v>0.006807934336676394</v>
      </c>
      <c r="D17" s="84" t="s">
        <v>3200</v>
      </c>
      <c r="E17" s="84" t="b">
        <v>0</v>
      </c>
      <c r="F17" s="84" t="b">
        <v>0</v>
      </c>
      <c r="G17" s="84" t="b">
        <v>0</v>
      </c>
    </row>
    <row r="18" spans="1:7" ht="15">
      <c r="A18" s="84" t="s">
        <v>2454</v>
      </c>
      <c r="B18" s="84">
        <v>17</v>
      </c>
      <c r="C18" s="122">
        <v>0.006957383807422327</v>
      </c>
      <c r="D18" s="84" t="s">
        <v>3200</v>
      </c>
      <c r="E18" s="84" t="b">
        <v>0</v>
      </c>
      <c r="F18" s="84" t="b">
        <v>0</v>
      </c>
      <c r="G18" s="84" t="b">
        <v>0</v>
      </c>
    </row>
    <row r="19" spans="1:7" ht="15">
      <c r="A19" s="84" t="s">
        <v>2459</v>
      </c>
      <c r="B19" s="84">
        <v>16</v>
      </c>
      <c r="C19" s="122">
        <v>0.006372328375596271</v>
      </c>
      <c r="D19" s="84" t="s">
        <v>3200</v>
      </c>
      <c r="E19" s="84" t="b">
        <v>0</v>
      </c>
      <c r="F19" s="84" t="b">
        <v>0</v>
      </c>
      <c r="G19" s="84" t="b">
        <v>0</v>
      </c>
    </row>
    <row r="20" spans="1:7" ht="15">
      <c r="A20" s="84" t="s">
        <v>2456</v>
      </c>
      <c r="B20" s="84">
        <v>16</v>
      </c>
      <c r="C20" s="122">
        <v>0.006736056776867531</v>
      </c>
      <c r="D20" s="84" t="s">
        <v>3200</v>
      </c>
      <c r="E20" s="84" t="b">
        <v>0</v>
      </c>
      <c r="F20" s="84" t="b">
        <v>0</v>
      </c>
      <c r="G20" s="84" t="b">
        <v>0</v>
      </c>
    </row>
    <row r="21" spans="1:7" ht="15">
      <c r="A21" s="84" t="s">
        <v>2445</v>
      </c>
      <c r="B21" s="84">
        <v>16</v>
      </c>
      <c r="C21" s="122">
        <v>0.006372328375596271</v>
      </c>
      <c r="D21" s="84" t="s">
        <v>3200</v>
      </c>
      <c r="E21" s="84" t="b">
        <v>0</v>
      </c>
      <c r="F21" s="84" t="b">
        <v>0</v>
      </c>
      <c r="G21" s="84" t="b">
        <v>0</v>
      </c>
    </row>
    <row r="22" spans="1:7" ht="15">
      <c r="A22" s="84" t="s">
        <v>2406</v>
      </c>
      <c r="B22" s="84">
        <v>16</v>
      </c>
      <c r="C22" s="122">
        <v>0.006372328375596271</v>
      </c>
      <c r="D22" s="84" t="s">
        <v>3200</v>
      </c>
      <c r="E22" s="84" t="b">
        <v>0</v>
      </c>
      <c r="F22" s="84" t="b">
        <v>0</v>
      </c>
      <c r="G22" s="84" t="b">
        <v>0</v>
      </c>
    </row>
    <row r="23" spans="1:7" ht="15">
      <c r="A23" s="84" t="s">
        <v>2407</v>
      </c>
      <c r="B23" s="84">
        <v>16</v>
      </c>
      <c r="C23" s="122">
        <v>0.006372328375596271</v>
      </c>
      <c r="D23" s="84" t="s">
        <v>3200</v>
      </c>
      <c r="E23" s="84" t="b">
        <v>0</v>
      </c>
      <c r="F23" s="84" t="b">
        <v>0</v>
      </c>
      <c r="G23" s="84" t="b">
        <v>0</v>
      </c>
    </row>
    <row r="24" spans="1:7" ht="15">
      <c r="A24" s="84" t="s">
        <v>2408</v>
      </c>
      <c r="B24" s="84">
        <v>16</v>
      </c>
      <c r="C24" s="122">
        <v>0.006372328375596271</v>
      </c>
      <c r="D24" s="84" t="s">
        <v>3200</v>
      </c>
      <c r="E24" s="84" t="b">
        <v>1</v>
      </c>
      <c r="F24" s="84" t="b">
        <v>0</v>
      </c>
      <c r="G24" s="84" t="b">
        <v>0</v>
      </c>
    </row>
    <row r="25" spans="1:7" ht="15">
      <c r="A25" s="84" t="s">
        <v>2409</v>
      </c>
      <c r="B25" s="84">
        <v>16</v>
      </c>
      <c r="C25" s="122">
        <v>0.006372328375596271</v>
      </c>
      <c r="D25" s="84" t="s">
        <v>3200</v>
      </c>
      <c r="E25" s="84" t="b">
        <v>0</v>
      </c>
      <c r="F25" s="84" t="b">
        <v>0</v>
      </c>
      <c r="G25" s="84" t="b">
        <v>0</v>
      </c>
    </row>
    <row r="26" spans="1:7" ht="15">
      <c r="A26" s="84" t="s">
        <v>2410</v>
      </c>
      <c r="B26" s="84">
        <v>16</v>
      </c>
      <c r="C26" s="122">
        <v>0.006372328375596271</v>
      </c>
      <c r="D26" s="84" t="s">
        <v>3200</v>
      </c>
      <c r="E26" s="84" t="b">
        <v>0</v>
      </c>
      <c r="F26" s="84" t="b">
        <v>0</v>
      </c>
      <c r="G26" s="84" t="b">
        <v>0</v>
      </c>
    </row>
    <row r="27" spans="1:7" ht="15">
      <c r="A27" s="84" t="s">
        <v>2412</v>
      </c>
      <c r="B27" s="84">
        <v>16</v>
      </c>
      <c r="C27" s="122">
        <v>0.006372328375596271</v>
      </c>
      <c r="D27" s="84" t="s">
        <v>3200</v>
      </c>
      <c r="E27" s="84" t="b">
        <v>0</v>
      </c>
      <c r="F27" s="84" t="b">
        <v>0</v>
      </c>
      <c r="G27" s="84" t="b">
        <v>0</v>
      </c>
    </row>
    <row r="28" spans="1:7" ht="15">
      <c r="A28" s="84" t="s">
        <v>2413</v>
      </c>
      <c r="B28" s="84">
        <v>16</v>
      </c>
      <c r="C28" s="122">
        <v>0.006372328375596271</v>
      </c>
      <c r="D28" s="84" t="s">
        <v>3200</v>
      </c>
      <c r="E28" s="84" t="b">
        <v>0</v>
      </c>
      <c r="F28" s="84" t="b">
        <v>0</v>
      </c>
      <c r="G28" s="84" t="b">
        <v>0</v>
      </c>
    </row>
    <row r="29" spans="1:7" ht="15">
      <c r="A29" s="84" t="s">
        <v>2414</v>
      </c>
      <c r="B29" s="84">
        <v>16</v>
      </c>
      <c r="C29" s="122">
        <v>0.006372328375596271</v>
      </c>
      <c r="D29" s="84" t="s">
        <v>3200</v>
      </c>
      <c r="E29" s="84" t="b">
        <v>1</v>
      </c>
      <c r="F29" s="84" t="b">
        <v>0</v>
      </c>
      <c r="G29" s="84" t="b">
        <v>0</v>
      </c>
    </row>
    <row r="30" spans="1:7" ht="15">
      <c r="A30" s="84" t="s">
        <v>237</v>
      </c>
      <c r="B30" s="84">
        <v>16</v>
      </c>
      <c r="C30" s="122">
        <v>0.006372328375596271</v>
      </c>
      <c r="D30" s="84" t="s">
        <v>3200</v>
      </c>
      <c r="E30" s="84" t="b">
        <v>0</v>
      </c>
      <c r="F30" s="84" t="b">
        <v>0</v>
      </c>
      <c r="G30" s="84" t="b">
        <v>0</v>
      </c>
    </row>
    <row r="31" spans="1:7" ht="15">
      <c r="A31" s="84" t="s">
        <v>2427</v>
      </c>
      <c r="B31" s="84">
        <v>15</v>
      </c>
      <c r="C31" s="122">
        <v>0.006138868065372642</v>
      </c>
      <c r="D31" s="84" t="s">
        <v>3200</v>
      </c>
      <c r="E31" s="84" t="b">
        <v>0</v>
      </c>
      <c r="F31" s="84" t="b">
        <v>0</v>
      </c>
      <c r="G31" s="84" t="b">
        <v>0</v>
      </c>
    </row>
    <row r="32" spans="1:7" ht="15">
      <c r="A32" s="84" t="s">
        <v>2455</v>
      </c>
      <c r="B32" s="84">
        <v>15</v>
      </c>
      <c r="C32" s="122">
        <v>0.006315053228313311</v>
      </c>
      <c r="D32" s="84" t="s">
        <v>3200</v>
      </c>
      <c r="E32" s="84" t="b">
        <v>0</v>
      </c>
      <c r="F32" s="84" t="b">
        <v>0</v>
      </c>
      <c r="G32" s="84" t="b">
        <v>0</v>
      </c>
    </row>
    <row r="33" spans="1:7" ht="15">
      <c r="A33" s="84" t="s">
        <v>2419</v>
      </c>
      <c r="B33" s="84">
        <v>15</v>
      </c>
      <c r="C33" s="122">
        <v>0.006138868065372642</v>
      </c>
      <c r="D33" s="84" t="s">
        <v>3200</v>
      </c>
      <c r="E33" s="84" t="b">
        <v>0</v>
      </c>
      <c r="F33" s="84" t="b">
        <v>0</v>
      </c>
      <c r="G33" s="84" t="b">
        <v>0</v>
      </c>
    </row>
    <row r="34" spans="1:7" ht="15">
      <c r="A34" s="84" t="s">
        <v>2418</v>
      </c>
      <c r="B34" s="84">
        <v>15</v>
      </c>
      <c r="C34" s="122">
        <v>0.006315053228313311</v>
      </c>
      <c r="D34" s="84" t="s">
        <v>3200</v>
      </c>
      <c r="E34" s="84" t="b">
        <v>0</v>
      </c>
      <c r="F34" s="84" t="b">
        <v>0</v>
      </c>
      <c r="G34" s="84" t="b">
        <v>0</v>
      </c>
    </row>
    <row r="35" spans="1:7" ht="15">
      <c r="A35" s="84" t="s">
        <v>2889</v>
      </c>
      <c r="B35" s="84">
        <v>14</v>
      </c>
      <c r="C35" s="122">
        <v>0.006070680635148983</v>
      </c>
      <c r="D35" s="84" t="s">
        <v>3200</v>
      </c>
      <c r="E35" s="84" t="b">
        <v>0</v>
      </c>
      <c r="F35" s="84" t="b">
        <v>0</v>
      </c>
      <c r="G35" s="84" t="b">
        <v>0</v>
      </c>
    </row>
    <row r="36" spans="1:7" ht="15">
      <c r="A36" s="84" t="s">
        <v>2420</v>
      </c>
      <c r="B36" s="84">
        <v>14</v>
      </c>
      <c r="C36" s="122">
        <v>0.00589404967975909</v>
      </c>
      <c r="D36" s="84" t="s">
        <v>3200</v>
      </c>
      <c r="E36" s="84" t="b">
        <v>0</v>
      </c>
      <c r="F36" s="84" t="b">
        <v>0</v>
      </c>
      <c r="G36" s="84" t="b">
        <v>0</v>
      </c>
    </row>
    <row r="37" spans="1:7" ht="15">
      <c r="A37" s="84" t="s">
        <v>2421</v>
      </c>
      <c r="B37" s="84">
        <v>14</v>
      </c>
      <c r="C37" s="122">
        <v>0.00589404967975909</v>
      </c>
      <c r="D37" s="84" t="s">
        <v>3200</v>
      </c>
      <c r="E37" s="84" t="b">
        <v>0</v>
      </c>
      <c r="F37" s="84" t="b">
        <v>0</v>
      </c>
      <c r="G37" s="84" t="b">
        <v>0</v>
      </c>
    </row>
    <row r="38" spans="1:7" ht="15">
      <c r="A38" s="84" t="s">
        <v>2422</v>
      </c>
      <c r="B38" s="84">
        <v>14</v>
      </c>
      <c r="C38" s="122">
        <v>0.00589404967975909</v>
      </c>
      <c r="D38" s="84" t="s">
        <v>3200</v>
      </c>
      <c r="E38" s="84" t="b">
        <v>0</v>
      </c>
      <c r="F38" s="84" t="b">
        <v>0</v>
      </c>
      <c r="G38" s="84" t="b">
        <v>0</v>
      </c>
    </row>
    <row r="39" spans="1:7" ht="15">
      <c r="A39" s="84" t="s">
        <v>2890</v>
      </c>
      <c r="B39" s="84">
        <v>14</v>
      </c>
      <c r="C39" s="122">
        <v>0.00589404967975909</v>
      </c>
      <c r="D39" s="84" t="s">
        <v>3200</v>
      </c>
      <c r="E39" s="84" t="b">
        <v>0</v>
      </c>
      <c r="F39" s="84" t="b">
        <v>0</v>
      </c>
      <c r="G39" s="84" t="b">
        <v>0</v>
      </c>
    </row>
    <row r="40" spans="1:7" ht="15">
      <c r="A40" s="84" t="s">
        <v>2891</v>
      </c>
      <c r="B40" s="84">
        <v>14</v>
      </c>
      <c r="C40" s="122">
        <v>0.00589404967975909</v>
      </c>
      <c r="D40" s="84" t="s">
        <v>3200</v>
      </c>
      <c r="E40" s="84" t="b">
        <v>0</v>
      </c>
      <c r="F40" s="84" t="b">
        <v>0</v>
      </c>
      <c r="G40" s="84" t="b">
        <v>0</v>
      </c>
    </row>
    <row r="41" spans="1:7" ht="15">
      <c r="A41" s="84" t="s">
        <v>2446</v>
      </c>
      <c r="B41" s="84">
        <v>13</v>
      </c>
      <c r="C41" s="122">
        <v>0.005637060589781198</v>
      </c>
      <c r="D41" s="84" t="s">
        <v>3200</v>
      </c>
      <c r="E41" s="84" t="b">
        <v>0</v>
      </c>
      <c r="F41" s="84" t="b">
        <v>0</v>
      </c>
      <c r="G41" s="84" t="b">
        <v>0</v>
      </c>
    </row>
    <row r="42" spans="1:7" ht="15">
      <c r="A42" s="84" t="s">
        <v>2447</v>
      </c>
      <c r="B42" s="84">
        <v>13</v>
      </c>
      <c r="C42" s="122">
        <v>0.005637060589781198</v>
      </c>
      <c r="D42" s="84" t="s">
        <v>3200</v>
      </c>
      <c r="E42" s="84" t="b">
        <v>0</v>
      </c>
      <c r="F42" s="84" t="b">
        <v>0</v>
      </c>
      <c r="G42" s="84" t="b">
        <v>0</v>
      </c>
    </row>
    <row r="43" spans="1:7" ht="15">
      <c r="A43" s="84" t="s">
        <v>2892</v>
      </c>
      <c r="B43" s="84">
        <v>13</v>
      </c>
      <c r="C43" s="122">
        <v>0.006450902595770087</v>
      </c>
      <c r="D43" s="84" t="s">
        <v>3200</v>
      </c>
      <c r="E43" s="84" t="b">
        <v>0</v>
      </c>
      <c r="F43" s="84" t="b">
        <v>0</v>
      </c>
      <c r="G43" s="84" t="b">
        <v>0</v>
      </c>
    </row>
    <row r="44" spans="1:7" ht="15">
      <c r="A44" s="84" t="s">
        <v>2457</v>
      </c>
      <c r="B44" s="84">
        <v>13</v>
      </c>
      <c r="C44" s="122">
        <v>0.006006781747339784</v>
      </c>
      <c r="D44" s="84" t="s">
        <v>3200</v>
      </c>
      <c r="E44" s="84" t="b">
        <v>0</v>
      </c>
      <c r="F44" s="84" t="b">
        <v>0</v>
      </c>
      <c r="G44" s="84" t="b">
        <v>0</v>
      </c>
    </row>
    <row r="45" spans="1:7" ht="15">
      <c r="A45" s="84" t="s">
        <v>2893</v>
      </c>
      <c r="B45" s="84">
        <v>13</v>
      </c>
      <c r="C45" s="122">
        <v>0.005637060589781198</v>
      </c>
      <c r="D45" s="84" t="s">
        <v>3200</v>
      </c>
      <c r="E45" s="84" t="b">
        <v>0</v>
      </c>
      <c r="F45" s="84" t="b">
        <v>0</v>
      </c>
      <c r="G45" s="84" t="b">
        <v>0</v>
      </c>
    </row>
    <row r="46" spans="1:7" ht="15">
      <c r="A46" s="84" t="s">
        <v>2458</v>
      </c>
      <c r="B46" s="84">
        <v>12</v>
      </c>
      <c r="C46" s="122">
        <v>0.005366962800434795</v>
      </c>
      <c r="D46" s="84" t="s">
        <v>3200</v>
      </c>
      <c r="E46" s="84" t="b">
        <v>0</v>
      </c>
      <c r="F46" s="84" t="b">
        <v>0</v>
      </c>
      <c r="G46" s="84" t="b">
        <v>0</v>
      </c>
    </row>
    <row r="47" spans="1:7" ht="15">
      <c r="A47" s="84" t="s">
        <v>2894</v>
      </c>
      <c r="B47" s="84">
        <v>12</v>
      </c>
      <c r="C47" s="122">
        <v>0.005366962800434795</v>
      </c>
      <c r="D47" s="84" t="s">
        <v>3200</v>
      </c>
      <c r="E47" s="84" t="b">
        <v>0</v>
      </c>
      <c r="F47" s="84" t="b">
        <v>0</v>
      </c>
      <c r="G47" s="84" t="b">
        <v>0</v>
      </c>
    </row>
    <row r="48" spans="1:7" ht="15">
      <c r="A48" s="84" t="s">
        <v>2345</v>
      </c>
      <c r="B48" s="84">
        <v>12</v>
      </c>
      <c r="C48" s="122">
        <v>0.005366962800434795</v>
      </c>
      <c r="D48" s="84" t="s">
        <v>3200</v>
      </c>
      <c r="E48" s="84" t="b">
        <v>0</v>
      </c>
      <c r="F48" s="84" t="b">
        <v>0</v>
      </c>
      <c r="G48" s="84" t="b">
        <v>0</v>
      </c>
    </row>
    <row r="49" spans="1:7" ht="15">
      <c r="A49" s="84" t="s">
        <v>2895</v>
      </c>
      <c r="B49" s="84">
        <v>12</v>
      </c>
      <c r="C49" s="122">
        <v>0.005366962800434795</v>
      </c>
      <c r="D49" s="84" t="s">
        <v>3200</v>
      </c>
      <c r="E49" s="84" t="b">
        <v>0</v>
      </c>
      <c r="F49" s="84" t="b">
        <v>0</v>
      </c>
      <c r="G49" s="84" t="b">
        <v>0</v>
      </c>
    </row>
    <row r="50" spans="1:7" ht="15">
      <c r="A50" s="84" t="s">
        <v>2477</v>
      </c>
      <c r="B50" s="84">
        <v>11</v>
      </c>
      <c r="C50" s="122">
        <v>0.005082661478518279</v>
      </c>
      <c r="D50" s="84" t="s">
        <v>3200</v>
      </c>
      <c r="E50" s="84" t="b">
        <v>1</v>
      </c>
      <c r="F50" s="84" t="b">
        <v>0</v>
      </c>
      <c r="G50" s="84" t="b">
        <v>0</v>
      </c>
    </row>
    <row r="51" spans="1:7" ht="15">
      <c r="A51" s="84" t="s">
        <v>2896</v>
      </c>
      <c r="B51" s="84">
        <v>11</v>
      </c>
      <c r="C51" s="122">
        <v>0.005082661478518279</v>
      </c>
      <c r="D51" s="84" t="s">
        <v>3200</v>
      </c>
      <c r="E51" s="84" t="b">
        <v>0</v>
      </c>
      <c r="F51" s="84" t="b">
        <v>0</v>
      </c>
      <c r="G51" s="84" t="b">
        <v>0</v>
      </c>
    </row>
    <row r="52" spans="1:7" ht="15">
      <c r="A52" s="84" t="s">
        <v>2897</v>
      </c>
      <c r="B52" s="84">
        <v>11</v>
      </c>
      <c r="C52" s="122">
        <v>0.005082661478518279</v>
      </c>
      <c r="D52" s="84" t="s">
        <v>3200</v>
      </c>
      <c r="E52" s="84" t="b">
        <v>1</v>
      </c>
      <c r="F52" s="84" t="b">
        <v>0</v>
      </c>
      <c r="G52" s="84" t="b">
        <v>0</v>
      </c>
    </row>
    <row r="53" spans="1:7" ht="15">
      <c r="A53" s="84" t="s">
        <v>2898</v>
      </c>
      <c r="B53" s="84">
        <v>11</v>
      </c>
      <c r="C53" s="122">
        <v>0.005082661478518279</v>
      </c>
      <c r="D53" s="84" t="s">
        <v>3200</v>
      </c>
      <c r="E53" s="84" t="b">
        <v>1</v>
      </c>
      <c r="F53" s="84" t="b">
        <v>0</v>
      </c>
      <c r="G53" s="84" t="b">
        <v>0</v>
      </c>
    </row>
    <row r="54" spans="1:7" ht="15">
      <c r="A54" s="84" t="s">
        <v>2899</v>
      </c>
      <c r="B54" s="84">
        <v>11</v>
      </c>
      <c r="C54" s="122">
        <v>0.005082661478518279</v>
      </c>
      <c r="D54" s="84" t="s">
        <v>3200</v>
      </c>
      <c r="E54" s="84" t="b">
        <v>1</v>
      </c>
      <c r="F54" s="84" t="b">
        <v>0</v>
      </c>
      <c r="G54" s="84" t="b">
        <v>0</v>
      </c>
    </row>
    <row r="55" spans="1:7" ht="15">
      <c r="A55" s="84" t="s">
        <v>2900</v>
      </c>
      <c r="B55" s="84">
        <v>11</v>
      </c>
      <c r="C55" s="122">
        <v>0.005082661478518279</v>
      </c>
      <c r="D55" s="84" t="s">
        <v>3200</v>
      </c>
      <c r="E55" s="84" t="b">
        <v>0</v>
      </c>
      <c r="F55" s="84" t="b">
        <v>0</v>
      </c>
      <c r="G55" s="84" t="b">
        <v>0</v>
      </c>
    </row>
    <row r="56" spans="1:7" ht="15">
      <c r="A56" s="84" t="s">
        <v>2483</v>
      </c>
      <c r="B56" s="84">
        <v>10</v>
      </c>
      <c r="C56" s="122">
        <v>0.0047828619680127605</v>
      </c>
      <c r="D56" s="84" t="s">
        <v>3200</v>
      </c>
      <c r="E56" s="84" t="b">
        <v>0</v>
      </c>
      <c r="F56" s="84" t="b">
        <v>0</v>
      </c>
      <c r="G56" s="84" t="b">
        <v>0</v>
      </c>
    </row>
    <row r="57" spans="1:7" ht="15">
      <c r="A57" s="84" t="s">
        <v>2901</v>
      </c>
      <c r="B57" s="84">
        <v>10</v>
      </c>
      <c r="C57" s="122">
        <v>0.0047828619680127605</v>
      </c>
      <c r="D57" s="84" t="s">
        <v>3200</v>
      </c>
      <c r="E57" s="84" t="b">
        <v>0</v>
      </c>
      <c r="F57" s="84" t="b">
        <v>0</v>
      </c>
      <c r="G57" s="84" t="b">
        <v>0</v>
      </c>
    </row>
    <row r="58" spans="1:7" ht="15">
      <c r="A58" s="84" t="s">
        <v>2902</v>
      </c>
      <c r="B58" s="84">
        <v>10</v>
      </c>
      <c r="C58" s="122">
        <v>0.0047828619680127605</v>
      </c>
      <c r="D58" s="84" t="s">
        <v>3200</v>
      </c>
      <c r="E58" s="84" t="b">
        <v>0</v>
      </c>
      <c r="F58" s="84" t="b">
        <v>0</v>
      </c>
      <c r="G58" s="84" t="b">
        <v>0</v>
      </c>
    </row>
    <row r="59" spans="1:7" ht="15">
      <c r="A59" s="84" t="s">
        <v>2429</v>
      </c>
      <c r="B59" s="84">
        <v>10</v>
      </c>
      <c r="C59" s="122">
        <v>0.005390082508921201</v>
      </c>
      <c r="D59" s="84" t="s">
        <v>3200</v>
      </c>
      <c r="E59" s="84" t="b">
        <v>0</v>
      </c>
      <c r="F59" s="84" t="b">
        <v>0</v>
      </c>
      <c r="G59" s="84" t="b">
        <v>0</v>
      </c>
    </row>
    <row r="60" spans="1:7" ht="15">
      <c r="A60" s="84" t="s">
        <v>2478</v>
      </c>
      <c r="B60" s="84">
        <v>9</v>
      </c>
      <c r="C60" s="122">
        <v>0.004466009489379291</v>
      </c>
      <c r="D60" s="84" t="s">
        <v>3200</v>
      </c>
      <c r="E60" s="84" t="b">
        <v>0</v>
      </c>
      <c r="F60" s="84" t="b">
        <v>0</v>
      </c>
      <c r="G60" s="84" t="b">
        <v>0</v>
      </c>
    </row>
    <row r="61" spans="1:7" ht="15">
      <c r="A61" s="84" t="s">
        <v>2903</v>
      </c>
      <c r="B61" s="84">
        <v>9</v>
      </c>
      <c r="C61" s="122">
        <v>0.004466009489379291</v>
      </c>
      <c r="D61" s="84" t="s">
        <v>3200</v>
      </c>
      <c r="E61" s="84" t="b">
        <v>0</v>
      </c>
      <c r="F61" s="84" t="b">
        <v>0</v>
      </c>
      <c r="G61" s="84" t="b">
        <v>0</v>
      </c>
    </row>
    <row r="62" spans="1:7" ht="15">
      <c r="A62" s="84" t="s">
        <v>2904</v>
      </c>
      <c r="B62" s="84">
        <v>9</v>
      </c>
      <c r="C62" s="122">
        <v>0.004466009489379291</v>
      </c>
      <c r="D62" s="84" t="s">
        <v>3200</v>
      </c>
      <c r="E62" s="84" t="b">
        <v>0</v>
      </c>
      <c r="F62" s="84" t="b">
        <v>0</v>
      </c>
      <c r="G62" s="84" t="b">
        <v>0</v>
      </c>
    </row>
    <row r="63" spans="1:7" ht="15">
      <c r="A63" s="84" t="s">
        <v>2444</v>
      </c>
      <c r="B63" s="84">
        <v>9</v>
      </c>
      <c r="C63" s="122">
        <v>0.004466009489379291</v>
      </c>
      <c r="D63" s="84" t="s">
        <v>3200</v>
      </c>
      <c r="E63" s="84" t="b">
        <v>0</v>
      </c>
      <c r="F63" s="84" t="b">
        <v>0</v>
      </c>
      <c r="G63" s="84" t="b">
        <v>0</v>
      </c>
    </row>
    <row r="64" spans="1:7" ht="15">
      <c r="A64" s="84" t="s">
        <v>2448</v>
      </c>
      <c r="B64" s="84">
        <v>9</v>
      </c>
      <c r="C64" s="122">
        <v>0.004466009489379291</v>
      </c>
      <c r="D64" s="84" t="s">
        <v>3200</v>
      </c>
      <c r="E64" s="84" t="b">
        <v>0</v>
      </c>
      <c r="F64" s="84" t="b">
        <v>0</v>
      </c>
      <c r="G64" s="84" t="b">
        <v>0</v>
      </c>
    </row>
    <row r="65" spans="1:7" ht="15">
      <c r="A65" s="84" t="s">
        <v>2450</v>
      </c>
      <c r="B65" s="84">
        <v>9</v>
      </c>
      <c r="C65" s="122">
        <v>0.004466009489379291</v>
      </c>
      <c r="D65" s="84" t="s">
        <v>3200</v>
      </c>
      <c r="E65" s="84" t="b">
        <v>0</v>
      </c>
      <c r="F65" s="84" t="b">
        <v>0</v>
      </c>
      <c r="G65" s="84" t="b">
        <v>0</v>
      </c>
    </row>
    <row r="66" spans="1:7" ht="15">
      <c r="A66" s="84" t="s">
        <v>2451</v>
      </c>
      <c r="B66" s="84">
        <v>9</v>
      </c>
      <c r="C66" s="122">
        <v>0.004466009489379291</v>
      </c>
      <c r="D66" s="84" t="s">
        <v>3200</v>
      </c>
      <c r="E66" s="84" t="b">
        <v>1</v>
      </c>
      <c r="F66" s="84" t="b">
        <v>0</v>
      </c>
      <c r="G66" s="84" t="b">
        <v>0</v>
      </c>
    </row>
    <row r="67" spans="1:7" ht="15">
      <c r="A67" s="84" t="s">
        <v>2905</v>
      </c>
      <c r="B67" s="84">
        <v>9</v>
      </c>
      <c r="C67" s="122">
        <v>0.004466009489379291</v>
      </c>
      <c r="D67" s="84" t="s">
        <v>3200</v>
      </c>
      <c r="E67" s="84" t="b">
        <v>0</v>
      </c>
      <c r="F67" s="84" t="b">
        <v>0</v>
      </c>
      <c r="G67" s="84" t="b">
        <v>0</v>
      </c>
    </row>
    <row r="68" spans="1:7" ht="15">
      <c r="A68" s="84" t="s">
        <v>2906</v>
      </c>
      <c r="B68" s="84">
        <v>9</v>
      </c>
      <c r="C68" s="122">
        <v>0.004466009489379291</v>
      </c>
      <c r="D68" s="84" t="s">
        <v>3200</v>
      </c>
      <c r="E68" s="84" t="b">
        <v>0</v>
      </c>
      <c r="F68" s="84" t="b">
        <v>0</v>
      </c>
      <c r="G68" s="84" t="b">
        <v>0</v>
      </c>
    </row>
    <row r="69" spans="1:7" ht="15">
      <c r="A69" s="84" t="s">
        <v>2907</v>
      </c>
      <c r="B69" s="84">
        <v>8</v>
      </c>
      <c r="C69" s="122">
        <v>0.004130201806501329</v>
      </c>
      <c r="D69" s="84" t="s">
        <v>3200</v>
      </c>
      <c r="E69" s="84" t="b">
        <v>0</v>
      </c>
      <c r="F69" s="84" t="b">
        <v>0</v>
      </c>
      <c r="G69" s="84" t="b">
        <v>0</v>
      </c>
    </row>
    <row r="70" spans="1:7" ht="15">
      <c r="A70" s="84" t="s">
        <v>2908</v>
      </c>
      <c r="B70" s="84">
        <v>8</v>
      </c>
      <c r="C70" s="122">
        <v>0.004130201806501329</v>
      </c>
      <c r="D70" s="84" t="s">
        <v>3200</v>
      </c>
      <c r="E70" s="84" t="b">
        <v>0</v>
      </c>
      <c r="F70" s="84" t="b">
        <v>0</v>
      </c>
      <c r="G70" s="84" t="b">
        <v>0</v>
      </c>
    </row>
    <row r="71" spans="1:7" ht="15">
      <c r="A71" s="84" t="s">
        <v>2909</v>
      </c>
      <c r="B71" s="84">
        <v>8</v>
      </c>
      <c r="C71" s="122">
        <v>0.004522012818993059</v>
      </c>
      <c r="D71" s="84" t="s">
        <v>3200</v>
      </c>
      <c r="E71" s="84" t="b">
        <v>0</v>
      </c>
      <c r="F71" s="84" t="b">
        <v>0</v>
      </c>
      <c r="G71" s="84" t="b">
        <v>0</v>
      </c>
    </row>
    <row r="72" spans="1:7" ht="15">
      <c r="A72" s="84" t="s">
        <v>2443</v>
      </c>
      <c r="B72" s="84">
        <v>8</v>
      </c>
      <c r="C72" s="122">
        <v>0.004130201806501329</v>
      </c>
      <c r="D72" s="84" t="s">
        <v>3200</v>
      </c>
      <c r="E72" s="84" t="b">
        <v>0</v>
      </c>
      <c r="F72" s="84" t="b">
        <v>0</v>
      </c>
      <c r="G72" s="84" t="b">
        <v>0</v>
      </c>
    </row>
    <row r="73" spans="1:7" ht="15">
      <c r="A73" s="84" t="s">
        <v>2449</v>
      </c>
      <c r="B73" s="84">
        <v>8</v>
      </c>
      <c r="C73" s="122">
        <v>0.004130201806501329</v>
      </c>
      <c r="D73" s="84" t="s">
        <v>3200</v>
      </c>
      <c r="E73" s="84" t="b">
        <v>0</v>
      </c>
      <c r="F73" s="84" t="b">
        <v>0</v>
      </c>
      <c r="G73" s="84" t="b">
        <v>0</v>
      </c>
    </row>
    <row r="74" spans="1:7" ht="15">
      <c r="A74" s="84" t="s">
        <v>286</v>
      </c>
      <c r="B74" s="84">
        <v>8</v>
      </c>
      <c r="C74" s="122">
        <v>0.004130201806501329</v>
      </c>
      <c r="D74" s="84" t="s">
        <v>3200</v>
      </c>
      <c r="E74" s="84" t="b">
        <v>0</v>
      </c>
      <c r="F74" s="84" t="b">
        <v>0</v>
      </c>
      <c r="G74" s="84" t="b">
        <v>0</v>
      </c>
    </row>
    <row r="75" spans="1:7" ht="15">
      <c r="A75" s="84" t="s">
        <v>353</v>
      </c>
      <c r="B75" s="84">
        <v>8</v>
      </c>
      <c r="C75" s="122">
        <v>0.004130201806501329</v>
      </c>
      <c r="D75" s="84" t="s">
        <v>3200</v>
      </c>
      <c r="E75" s="84" t="b">
        <v>0</v>
      </c>
      <c r="F75" s="84" t="b">
        <v>0</v>
      </c>
      <c r="G75" s="84" t="b">
        <v>0</v>
      </c>
    </row>
    <row r="76" spans="1:7" ht="15">
      <c r="A76" s="84" t="s">
        <v>352</v>
      </c>
      <c r="B76" s="84">
        <v>8</v>
      </c>
      <c r="C76" s="122">
        <v>0.004130201806501329</v>
      </c>
      <c r="D76" s="84" t="s">
        <v>3200</v>
      </c>
      <c r="E76" s="84" t="b">
        <v>0</v>
      </c>
      <c r="F76" s="84" t="b">
        <v>0</v>
      </c>
      <c r="G76" s="84" t="b">
        <v>0</v>
      </c>
    </row>
    <row r="77" spans="1:7" ht="15">
      <c r="A77" s="84" t="s">
        <v>351</v>
      </c>
      <c r="B77" s="84">
        <v>8</v>
      </c>
      <c r="C77" s="122">
        <v>0.004130201806501329</v>
      </c>
      <c r="D77" s="84" t="s">
        <v>3200</v>
      </c>
      <c r="E77" s="84" t="b">
        <v>0</v>
      </c>
      <c r="F77" s="84" t="b">
        <v>0</v>
      </c>
      <c r="G77" s="84" t="b">
        <v>0</v>
      </c>
    </row>
    <row r="78" spans="1:7" ht="15">
      <c r="A78" s="84" t="s">
        <v>349</v>
      </c>
      <c r="B78" s="84">
        <v>8</v>
      </c>
      <c r="C78" s="122">
        <v>0.004130201806501329</v>
      </c>
      <c r="D78" s="84" t="s">
        <v>3200</v>
      </c>
      <c r="E78" s="84" t="b">
        <v>0</v>
      </c>
      <c r="F78" s="84" t="b">
        <v>0</v>
      </c>
      <c r="G78" s="84" t="b">
        <v>0</v>
      </c>
    </row>
    <row r="79" spans="1:7" ht="15">
      <c r="A79" s="84" t="s">
        <v>348</v>
      </c>
      <c r="B79" s="84">
        <v>8</v>
      </c>
      <c r="C79" s="122">
        <v>0.004130201806501329</v>
      </c>
      <c r="D79" s="84" t="s">
        <v>3200</v>
      </c>
      <c r="E79" s="84" t="b">
        <v>0</v>
      </c>
      <c r="F79" s="84" t="b">
        <v>0</v>
      </c>
      <c r="G79" s="84" t="b">
        <v>0</v>
      </c>
    </row>
    <row r="80" spans="1:7" ht="15">
      <c r="A80" s="84" t="s">
        <v>346</v>
      </c>
      <c r="B80" s="84">
        <v>8</v>
      </c>
      <c r="C80" s="122">
        <v>0.004130201806501329</v>
      </c>
      <c r="D80" s="84" t="s">
        <v>3200</v>
      </c>
      <c r="E80" s="84" t="b">
        <v>0</v>
      </c>
      <c r="F80" s="84" t="b">
        <v>0</v>
      </c>
      <c r="G80" s="84" t="b">
        <v>0</v>
      </c>
    </row>
    <row r="81" spans="1:7" ht="15">
      <c r="A81" s="84" t="s">
        <v>344</v>
      </c>
      <c r="B81" s="84">
        <v>8</v>
      </c>
      <c r="C81" s="122">
        <v>0.004130201806501329</v>
      </c>
      <c r="D81" s="84" t="s">
        <v>3200</v>
      </c>
      <c r="E81" s="84" t="b">
        <v>0</v>
      </c>
      <c r="F81" s="84" t="b">
        <v>0</v>
      </c>
      <c r="G81" s="84" t="b">
        <v>0</v>
      </c>
    </row>
    <row r="82" spans="1:7" ht="15">
      <c r="A82" s="84" t="s">
        <v>343</v>
      </c>
      <c r="B82" s="84">
        <v>8</v>
      </c>
      <c r="C82" s="122">
        <v>0.004130201806501329</v>
      </c>
      <c r="D82" s="84" t="s">
        <v>3200</v>
      </c>
      <c r="E82" s="84" t="b">
        <v>0</v>
      </c>
      <c r="F82" s="84" t="b">
        <v>0</v>
      </c>
      <c r="G82" s="84" t="b">
        <v>0</v>
      </c>
    </row>
    <row r="83" spans="1:7" ht="15">
      <c r="A83" s="84" t="s">
        <v>342</v>
      </c>
      <c r="B83" s="84">
        <v>8</v>
      </c>
      <c r="C83" s="122">
        <v>0.004130201806501329</v>
      </c>
      <c r="D83" s="84" t="s">
        <v>3200</v>
      </c>
      <c r="E83" s="84" t="b">
        <v>0</v>
      </c>
      <c r="F83" s="84" t="b">
        <v>0</v>
      </c>
      <c r="G83" s="84" t="b">
        <v>0</v>
      </c>
    </row>
    <row r="84" spans="1:7" ht="15">
      <c r="A84" s="84" t="s">
        <v>341</v>
      </c>
      <c r="B84" s="84">
        <v>8</v>
      </c>
      <c r="C84" s="122">
        <v>0.004130201806501329</v>
      </c>
      <c r="D84" s="84" t="s">
        <v>3200</v>
      </c>
      <c r="E84" s="84" t="b">
        <v>0</v>
      </c>
      <c r="F84" s="84" t="b">
        <v>0</v>
      </c>
      <c r="G84" s="84" t="b">
        <v>0</v>
      </c>
    </row>
    <row r="85" spans="1:7" ht="15">
      <c r="A85" s="84" t="s">
        <v>340</v>
      </c>
      <c r="B85" s="84">
        <v>8</v>
      </c>
      <c r="C85" s="122">
        <v>0.004130201806501329</v>
      </c>
      <c r="D85" s="84" t="s">
        <v>3200</v>
      </c>
      <c r="E85" s="84" t="b">
        <v>0</v>
      </c>
      <c r="F85" s="84" t="b">
        <v>0</v>
      </c>
      <c r="G85" s="84" t="b">
        <v>0</v>
      </c>
    </row>
    <row r="86" spans="1:7" ht="15">
      <c r="A86" s="84" t="s">
        <v>338</v>
      </c>
      <c r="B86" s="84">
        <v>8</v>
      </c>
      <c r="C86" s="122">
        <v>0.004130201806501329</v>
      </c>
      <c r="D86" s="84" t="s">
        <v>3200</v>
      </c>
      <c r="E86" s="84" t="b">
        <v>0</v>
      </c>
      <c r="F86" s="84" t="b">
        <v>0</v>
      </c>
      <c r="G86" s="84" t="b">
        <v>0</v>
      </c>
    </row>
    <row r="87" spans="1:7" ht="15">
      <c r="A87" s="84" t="s">
        <v>2910</v>
      </c>
      <c r="B87" s="84">
        <v>7</v>
      </c>
      <c r="C87" s="122">
        <v>0.003773057756244841</v>
      </c>
      <c r="D87" s="84" t="s">
        <v>3200</v>
      </c>
      <c r="E87" s="84" t="b">
        <v>0</v>
      </c>
      <c r="F87" s="84" t="b">
        <v>0</v>
      </c>
      <c r="G87" s="84" t="b">
        <v>0</v>
      </c>
    </row>
    <row r="88" spans="1:7" ht="15">
      <c r="A88" s="84" t="s">
        <v>2911</v>
      </c>
      <c r="B88" s="84">
        <v>7</v>
      </c>
      <c r="C88" s="122">
        <v>0.003773057756244841</v>
      </c>
      <c r="D88" s="84" t="s">
        <v>3200</v>
      </c>
      <c r="E88" s="84" t="b">
        <v>0</v>
      </c>
      <c r="F88" s="84" t="b">
        <v>0</v>
      </c>
      <c r="G88" s="84" t="b">
        <v>0</v>
      </c>
    </row>
    <row r="89" spans="1:7" ht="15">
      <c r="A89" s="84" t="s">
        <v>2912</v>
      </c>
      <c r="B89" s="84">
        <v>7</v>
      </c>
      <c r="C89" s="122">
        <v>0.003773057756244841</v>
      </c>
      <c r="D89" s="84" t="s">
        <v>3200</v>
      </c>
      <c r="E89" s="84" t="b">
        <v>0</v>
      </c>
      <c r="F89" s="84" t="b">
        <v>0</v>
      </c>
      <c r="G89" s="84" t="b">
        <v>0</v>
      </c>
    </row>
    <row r="90" spans="1:7" ht="15">
      <c r="A90" s="84" t="s">
        <v>291</v>
      </c>
      <c r="B90" s="84">
        <v>7</v>
      </c>
      <c r="C90" s="122">
        <v>0.003773057756244841</v>
      </c>
      <c r="D90" s="84" t="s">
        <v>3200</v>
      </c>
      <c r="E90" s="84" t="b">
        <v>0</v>
      </c>
      <c r="F90" s="84" t="b">
        <v>0</v>
      </c>
      <c r="G90" s="84" t="b">
        <v>0</v>
      </c>
    </row>
    <row r="91" spans="1:7" ht="15">
      <c r="A91" s="84" t="s">
        <v>2913</v>
      </c>
      <c r="B91" s="84">
        <v>7</v>
      </c>
      <c r="C91" s="122">
        <v>0.003773057756244841</v>
      </c>
      <c r="D91" s="84" t="s">
        <v>3200</v>
      </c>
      <c r="E91" s="84" t="b">
        <v>0</v>
      </c>
      <c r="F91" s="84" t="b">
        <v>0</v>
      </c>
      <c r="G91" s="84" t="b">
        <v>0</v>
      </c>
    </row>
    <row r="92" spans="1:7" ht="15">
      <c r="A92" s="84" t="s">
        <v>2472</v>
      </c>
      <c r="B92" s="84">
        <v>7</v>
      </c>
      <c r="C92" s="122">
        <v>0.003773057756244841</v>
      </c>
      <c r="D92" s="84" t="s">
        <v>3200</v>
      </c>
      <c r="E92" s="84" t="b">
        <v>0</v>
      </c>
      <c r="F92" s="84" t="b">
        <v>0</v>
      </c>
      <c r="G92" s="84" t="b">
        <v>0</v>
      </c>
    </row>
    <row r="93" spans="1:7" ht="15">
      <c r="A93" s="84" t="s">
        <v>1475</v>
      </c>
      <c r="B93" s="84">
        <v>7</v>
      </c>
      <c r="C93" s="122">
        <v>0.003773057756244841</v>
      </c>
      <c r="D93" s="84" t="s">
        <v>3200</v>
      </c>
      <c r="E93" s="84" t="b">
        <v>0</v>
      </c>
      <c r="F93" s="84" t="b">
        <v>0</v>
      </c>
      <c r="G93" s="84" t="b">
        <v>0</v>
      </c>
    </row>
    <row r="94" spans="1:7" ht="15">
      <c r="A94" s="84" t="s">
        <v>2914</v>
      </c>
      <c r="B94" s="84">
        <v>7</v>
      </c>
      <c r="C94" s="122">
        <v>0.003773057756244841</v>
      </c>
      <c r="D94" s="84" t="s">
        <v>3200</v>
      </c>
      <c r="E94" s="84" t="b">
        <v>0</v>
      </c>
      <c r="F94" s="84" t="b">
        <v>0</v>
      </c>
      <c r="G94" s="84" t="b">
        <v>0</v>
      </c>
    </row>
    <row r="95" spans="1:7" ht="15">
      <c r="A95" s="84" t="s">
        <v>2915</v>
      </c>
      <c r="B95" s="84">
        <v>7</v>
      </c>
      <c r="C95" s="122">
        <v>0.003773057756244841</v>
      </c>
      <c r="D95" s="84" t="s">
        <v>3200</v>
      </c>
      <c r="E95" s="84" t="b">
        <v>0</v>
      </c>
      <c r="F95" s="84" t="b">
        <v>0</v>
      </c>
      <c r="G95" s="84" t="b">
        <v>0</v>
      </c>
    </row>
    <row r="96" spans="1:7" ht="15">
      <c r="A96" s="84" t="s">
        <v>2916</v>
      </c>
      <c r="B96" s="84">
        <v>7</v>
      </c>
      <c r="C96" s="122">
        <v>0.003773057756244841</v>
      </c>
      <c r="D96" s="84" t="s">
        <v>3200</v>
      </c>
      <c r="E96" s="84" t="b">
        <v>1</v>
      </c>
      <c r="F96" s="84" t="b">
        <v>0</v>
      </c>
      <c r="G96" s="84" t="b">
        <v>0</v>
      </c>
    </row>
    <row r="97" spans="1:7" ht="15">
      <c r="A97" s="84" t="s">
        <v>2917</v>
      </c>
      <c r="B97" s="84">
        <v>7</v>
      </c>
      <c r="C97" s="122">
        <v>0.003773057756244841</v>
      </c>
      <c r="D97" s="84" t="s">
        <v>3200</v>
      </c>
      <c r="E97" s="84" t="b">
        <v>0</v>
      </c>
      <c r="F97" s="84" t="b">
        <v>1</v>
      </c>
      <c r="G97" s="84" t="b">
        <v>0</v>
      </c>
    </row>
    <row r="98" spans="1:7" ht="15">
      <c r="A98" s="84" t="s">
        <v>2918</v>
      </c>
      <c r="B98" s="84">
        <v>7</v>
      </c>
      <c r="C98" s="122">
        <v>0.003773057756244841</v>
      </c>
      <c r="D98" s="84" t="s">
        <v>3200</v>
      </c>
      <c r="E98" s="84" t="b">
        <v>0</v>
      </c>
      <c r="F98" s="84" t="b">
        <v>0</v>
      </c>
      <c r="G98" s="84" t="b">
        <v>0</v>
      </c>
    </row>
    <row r="99" spans="1:7" ht="15">
      <c r="A99" s="84" t="s">
        <v>2919</v>
      </c>
      <c r="B99" s="84">
        <v>7</v>
      </c>
      <c r="C99" s="122">
        <v>0.003773057756244841</v>
      </c>
      <c r="D99" s="84" t="s">
        <v>3200</v>
      </c>
      <c r="E99" s="84" t="b">
        <v>0</v>
      </c>
      <c r="F99" s="84" t="b">
        <v>0</v>
      </c>
      <c r="G99" s="84" t="b">
        <v>0</v>
      </c>
    </row>
    <row r="100" spans="1:7" ht="15">
      <c r="A100" s="84" t="s">
        <v>2920</v>
      </c>
      <c r="B100" s="84">
        <v>7</v>
      </c>
      <c r="C100" s="122">
        <v>0.003773057756244841</v>
      </c>
      <c r="D100" s="84" t="s">
        <v>3200</v>
      </c>
      <c r="E100" s="84" t="b">
        <v>0</v>
      </c>
      <c r="F100" s="84" t="b">
        <v>0</v>
      </c>
      <c r="G100" s="84" t="b">
        <v>0</v>
      </c>
    </row>
    <row r="101" spans="1:7" ht="15">
      <c r="A101" s="84" t="s">
        <v>260</v>
      </c>
      <c r="B101" s="84">
        <v>7</v>
      </c>
      <c r="C101" s="122">
        <v>0.003773057756244841</v>
      </c>
      <c r="D101" s="84" t="s">
        <v>3200</v>
      </c>
      <c r="E101" s="84" t="b">
        <v>0</v>
      </c>
      <c r="F101" s="84" t="b">
        <v>0</v>
      </c>
      <c r="G101" s="84" t="b">
        <v>0</v>
      </c>
    </row>
    <row r="102" spans="1:7" ht="15">
      <c r="A102" s="84" t="s">
        <v>2921</v>
      </c>
      <c r="B102" s="84">
        <v>6</v>
      </c>
      <c r="C102" s="122">
        <v>0.003391509614244794</v>
      </c>
      <c r="D102" s="84" t="s">
        <v>3200</v>
      </c>
      <c r="E102" s="84" t="b">
        <v>0</v>
      </c>
      <c r="F102" s="84" t="b">
        <v>0</v>
      </c>
      <c r="G102" s="84" t="b">
        <v>0</v>
      </c>
    </row>
    <row r="103" spans="1:7" ht="15">
      <c r="A103" s="84" t="s">
        <v>2922</v>
      </c>
      <c r="B103" s="84">
        <v>6</v>
      </c>
      <c r="C103" s="122">
        <v>0.003391509614244794</v>
      </c>
      <c r="D103" s="84" t="s">
        <v>3200</v>
      </c>
      <c r="E103" s="84" t="b">
        <v>0</v>
      </c>
      <c r="F103" s="84" t="b">
        <v>0</v>
      </c>
      <c r="G103" s="84" t="b">
        <v>0</v>
      </c>
    </row>
    <row r="104" spans="1:7" ht="15">
      <c r="A104" s="84" t="s">
        <v>2923</v>
      </c>
      <c r="B104" s="84">
        <v>6</v>
      </c>
      <c r="C104" s="122">
        <v>0.003391509614244794</v>
      </c>
      <c r="D104" s="84" t="s">
        <v>3200</v>
      </c>
      <c r="E104" s="84" t="b">
        <v>0</v>
      </c>
      <c r="F104" s="84" t="b">
        <v>0</v>
      </c>
      <c r="G104" s="84" t="b">
        <v>0</v>
      </c>
    </row>
    <row r="105" spans="1:7" ht="15">
      <c r="A105" s="84" t="s">
        <v>2924</v>
      </c>
      <c r="B105" s="84">
        <v>6</v>
      </c>
      <c r="C105" s="122">
        <v>0.003391509614244794</v>
      </c>
      <c r="D105" s="84" t="s">
        <v>3200</v>
      </c>
      <c r="E105" s="84" t="b">
        <v>0</v>
      </c>
      <c r="F105" s="84" t="b">
        <v>0</v>
      </c>
      <c r="G105" s="84" t="b">
        <v>0</v>
      </c>
    </row>
    <row r="106" spans="1:7" ht="15">
      <c r="A106" s="84" t="s">
        <v>2925</v>
      </c>
      <c r="B106" s="84">
        <v>6</v>
      </c>
      <c r="C106" s="122">
        <v>0.003391509614244794</v>
      </c>
      <c r="D106" s="84" t="s">
        <v>3200</v>
      </c>
      <c r="E106" s="84" t="b">
        <v>0</v>
      </c>
      <c r="F106" s="84" t="b">
        <v>0</v>
      </c>
      <c r="G106" s="84" t="b">
        <v>0</v>
      </c>
    </row>
    <row r="107" spans="1:7" ht="15">
      <c r="A107" s="84" t="s">
        <v>2926</v>
      </c>
      <c r="B107" s="84">
        <v>6</v>
      </c>
      <c r="C107" s="122">
        <v>0.003391509614244794</v>
      </c>
      <c r="D107" s="84" t="s">
        <v>3200</v>
      </c>
      <c r="E107" s="84" t="b">
        <v>0</v>
      </c>
      <c r="F107" s="84" t="b">
        <v>0</v>
      </c>
      <c r="G107" s="84" t="b">
        <v>0</v>
      </c>
    </row>
    <row r="108" spans="1:7" ht="15">
      <c r="A108" s="84" t="s">
        <v>2469</v>
      </c>
      <c r="B108" s="84">
        <v>6</v>
      </c>
      <c r="C108" s="122">
        <v>0.003391509614244794</v>
      </c>
      <c r="D108" s="84" t="s">
        <v>3200</v>
      </c>
      <c r="E108" s="84" t="b">
        <v>1</v>
      </c>
      <c r="F108" s="84" t="b">
        <v>0</v>
      </c>
      <c r="G108" s="84" t="b">
        <v>0</v>
      </c>
    </row>
    <row r="109" spans="1:7" ht="15">
      <c r="A109" s="84" t="s">
        <v>2473</v>
      </c>
      <c r="B109" s="84">
        <v>6</v>
      </c>
      <c r="C109" s="122">
        <v>0.003391509614244794</v>
      </c>
      <c r="D109" s="84" t="s">
        <v>3200</v>
      </c>
      <c r="E109" s="84" t="b">
        <v>0</v>
      </c>
      <c r="F109" s="84" t="b">
        <v>0</v>
      </c>
      <c r="G109" s="84" t="b">
        <v>0</v>
      </c>
    </row>
    <row r="110" spans="1:7" ht="15">
      <c r="A110" s="84" t="s">
        <v>2474</v>
      </c>
      <c r="B110" s="84">
        <v>6</v>
      </c>
      <c r="C110" s="122">
        <v>0.003391509614244794</v>
      </c>
      <c r="D110" s="84" t="s">
        <v>3200</v>
      </c>
      <c r="E110" s="84" t="b">
        <v>0</v>
      </c>
      <c r="F110" s="84" t="b">
        <v>0</v>
      </c>
      <c r="G110" s="84" t="b">
        <v>0</v>
      </c>
    </row>
    <row r="111" spans="1:7" ht="15">
      <c r="A111" s="84" t="s">
        <v>2475</v>
      </c>
      <c r="B111" s="84">
        <v>6</v>
      </c>
      <c r="C111" s="122">
        <v>0.003391509614244794</v>
      </c>
      <c r="D111" s="84" t="s">
        <v>3200</v>
      </c>
      <c r="E111" s="84" t="b">
        <v>0</v>
      </c>
      <c r="F111" s="84" t="b">
        <v>0</v>
      </c>
      <c r="G111" s="84" t="b">
        <v>0</v>
      </c>
    </row>
    <row r="112" spans="1:7" ht="15">
      <c r="A112" s="84" t="s">
        <v>2476</v>
      </c>
      <c r="B112" s="84">
        <v>6</v>
      </c>
      <c r="C112" s="122">
        <v>0.003391509614244794</v>
      </c>
      <c r="D112" s="84" t="s">
        <v>3200</v>
      </c>
      <c r="E112" s="84" t="b">
        <v>0</v>
      </c>
      <c r="F112" s="84" t="b">
        <v>0</v>
      </c>
      <c r="G112" s="84" t="b">
        <v>0</v>
      </c>
    </row>
    <row r="113" spans="1:7" ht="15">
      <c r="A113" s="84" t="s">
        <v>332</v>
      </c>
      <c r="B113" s="84">
        <v>6</v>
      </c>
      <c r="C113" s="122">
        <v>0.003391509614244794</v>
      </c>
      <c r="D113" s="84" t="s">
        <v>3200</v>
      </c>
      <c r="E113" s="84" t="b">
        <v>0</v>
      </c>
      <c r="F113" s="84" t="b">
        <v>0</v>
      </c>
      <c r="G113" s="84" t="b">
        <v>0</v>
      </c>
    </row>
    <row r="114" spans="1:7" ht="15">
      <c r="A114" s="84" t="s">
        <v>2479</v>
      </c>
      <c r="B114" s="84">
        <v>6</v>
      </c>
      <c r="C114" s="122">
        <v>0.003391509614244794</v>
      </c>
      <c r="D114" s="84" t="s">
        <v>3200</v>
      </c>
      <c r="E114" s="84" t="b">
        <v>0</v>
      </c>
      <c r="F114" s="84" t="b">
        <v>0</v>
      </c>
      <c r="G114" s="84" t="b">
        <v>0</v>
      </c>
    </row>
    <row r="115" spans="1:7" ht="15">
      <c r="A115" s="84" t="s">
        <v>2927</v>
      </c>
      <c r="B115" s="84">
        <v>6</v>
      </c>
      <c r="C115" s="122">
        <v>0.003391509614244794</v>
      </c>
      <c r="D115" s="84" t="s">
        <v>3200</v>
      </c>
      <c r="E115" s="84" t="b">
        <v>0</v>
      </c>
      <c r="F115" s="84" t="b">
        <v>0</v>
      </c>
      <c r="G115" s="84" t="b">
        <v>0</v>
      </c>
    </row>
    <row r="116" spans="1:7" ht="15">
      <c r="A116" s="84" t="s">
        <v>2486</v>
      </c>
      <c r="B116" s="84">
        <v>6</v>
      </c>
      <c r="C116" s="122">
        <v>0.003391509614244794</v>
      </c>
      <c r="D116" s="84" t="s">
        <v>3200</v>
      </c>
      <c r="E116" s="84" t="b">
        <v>0</v>
      </c>
      <c r="F116" s="84" t="b">
        <v>0</v>
      </c>
      <c r="G116" s="84" t="b">
        <v>0</v>
      </c>
    </row>
    <row r="117" spans="1:7" ht="15">
      <c r="A117" s="84" t="s">
        <v>2487</v>
      </c>
      <c r="B117" s="84">
        <v>6</v>
      </c>
      <c r="C117" s="122">
        <v>0.003391509614244794</v>
      </c>
      <c r="D117" s="84" t="s">
        <v>3200</v>
      </c>
      <c r="E117" s="84" t="b">
        <v>0</v>
      </c>
      <c r="F117" s="84" t="b">
        <v>0</v>
      </c>
      <c r="G117" s="84" t="b">
        <v>0</v>
      </c>
    </row>
    <row r="118" spans="1:7" ht="15">
      <c r="A118" s="84" t="s">
        <v>2433</v>
      </c>
      <c r="B118" s="84">
        <v>6</v>
      </c>
      <c r="C118" s="122">
        <v>0.003391509614244794</v>
      </c>
      <c r="D118" s="84" t="s">
        <v>3200</v>
      </c>
      <c r="E118" s="84" t="b">
        <v>0</v>
      </c>
      <c r="F118" s="84" t="b">
        <v>0</v>
      </c>
      <c r="G118" s="84" t="b">
        <v>0</v>
      </c>
    </row>
    <row r="119" spans="1:7" ht="15">
      <c r="A119" s="84" t="s">
        <v>2434</v>
      </c>
      <c r="B119" s="84">
        <v>6</v>
      </c>
      <c r="C119" s="122">
        <v>0.003391509614244794</v>
      </c>
      <c r="D119" s="84" t="s">
        <v>3200</v>
      </c>
      <c r="E119" s="84" t="b">
        <v>0</v>
      </c>
      <c r="F119" s="84" t="b">
        <v>0</v>
      </c>
      <c r="G119" s="84" t="b">
        <v>0</v>
      </c>
    </row>
    <row r="120" spans="1:7" ht="15">
      <c r="A120" s="84" t="s">
        <v>2435</v>
      </c>
      <c r="B120" s="84">
        <v>6</v>
      </c>
      <c r="C120" s="122">
        <v>0.003391509614244794</v>
      </c>
      <c r="D120" s="84" t="s">
        <v>3200</v>
      </c>
      <c r="E120" s="84" t="b">
        <v>0</v>
      </c>
      <c r="F120" s="84" t="b">
        <v>0</v>
      </c>
      <c r="G120" s="84" t="b">
        <v>0</v>
      </c>
    </row>
    <row r="121" spans="1:7" ht="15">
      <c r="A121" s="84" t="s">
        <v>2436</v>
      </c>
      <c r="B121" s="84">
        <v>6</v>
      </c>
      <c r="C121" s="122">
        <v>0.003391509614244794</v>
      </c>
      <c r="D121" s="84" t="s">
        <v>3200</v>
      </c>
      <c r="E121" s="84" t="b">
        <v>0</v>
      </c>
      <c r="F121" s="84" t="b">
        <v>0</v>
      </c>
      <c r="G121" s="84" t="b">
        <v>0</v>
      </c>
    </row>
    <row r="122" spans="1:7" ht="15">
      <c r="A122" s="84" t="s">
        <v>2437</v>
      </c>
      <c r="B122" s="84">
        <v>6</v>
      </c>
      <c r="C122" s="122">
        <v>0.003391509614244794</v>
      </c>
      <c r="D122" s="84" t="s">
        <v>3200</v>
      </c>
      <c r="E122" s="84" t="b">
        <v>0</v>
      </c>
      <c r="F122" s="84" t="b">
        <v>0</v>
      </c>
      <c r="G122" s="84" t="b">
        <v>0</v>
      </c>
    </row>
    <row r="123" spans="1:7" ht="15">
      <c r="A123" s="84" t="s">
        <v>2438</v>
      </c>
      <c r="B123" s="84">
        <v>6</v>
      </c>
      <c r="C123" s="122">
        <v>0.003391509614244794</v>
      </c>
      <c r="D123" s="84" t="s">
        <v>3200</v>
      </c>
      <c r="E123" s="84" t="b">
        <v>0</v>
      </c>
      <c r="F123" s="84" t="b">
        <v>0</v>
      </c>
      <c r="G123" s="84" t="b">
        <v>0</v>
      </c>
    </row>
    <row r="124" spans="1:7" ht="15">
      <c r="A124" s="84" t="s">
        <v>2439</v>
      </c>
      <c r="B124" s="84">
        <v>6</v>
      </c>
      <c r="C124" s="122">
        <v>0.003391509614244794</v>
      </c>
      <c r="D124" s="84" t="s">
        <v>3200</v>
      </c>
      <c r="E124" s="84" t="b">
        <v>0</v>
      </c>
      <c r="F124" s="84" t="b">
        <v>0</v>
      </c>
      <c r="G124" s="84" t="b">
        <v>0</v>
      </c>
    </row>
    <row r="125" spans="1:7" ht="15">
      <c r="A125" s="84" t="s">
        <v>2440</v>
      </c>
      <c r="B125" s="84">
        <v>6</v>
      </c>
      <c r="C125" s="122">
        <v>0.003391509614244794</v>
      </c>
      <c r="D125" s="84" t="s">
        <v>3200</v>
      </c>
      <c r="E125" s="84" t="b">
        <v>0</v>
      </c>
      <c r="F125" s="84" t="b">
        <v>0</v>
      </c>
      <c r="G125" s="84" t="b">
        <v>0</v>
      </c>
    </row>
    <row r="126" spans="1:7" ht="15">
      <c r="A126" s="84" t="s">
        <v>2441</v>
      </c>
      <c r="B126" s="84">
        <v>6</v>
      </c>
      <c r="C126" s="122">
        <v>0.003391509614244794</v>
      </c>
      <c r="D126" s="84" t="s">
        <v>3200</v>
      </c>
      <c r="E126" s="84" t="b">
        <v>0</v>
      </c>
      <c r="F126" s="84" t="b">
        <v>0</v>
      </c>
      <c r="G126" s="84" t="b">
        <v>0</v>
      </c>
    </row>
    <row r="127" spans="1:7" ht="15">
      <c r="A127" s="84" t="s">
        <v>2928</v>
      </c>
      <c r="B127" s="84">
        <v>5</v>
      </c>
      <c r="C127" s="122">
        <v>0.002981454495695877</v>
      </c>
      <c r="D127" s="84" t="s">
        <v>3200</v>
      </c>
      <c r="E127" s="84" t="b">
        <v>1</v>
      </c>
      <c r="F127" s="84" t="b">
        <v>0</v>
      </c>
      <c r="G127" s="84" t="b">
        <v>0</v>
      </c>
    </row>
    <row r="128" spans="1:7" ht="15">
      <c r="A128" s="84" t="s">
        <v>2929</v>
      </c>
      <c r="B128" s="84">
        <v>5</v>
      </c>
      <c r="C128" s="122">
        <v>0.002981454495695877</v>
      </c>
      <c r="D128" s="84" t="s">
        <v>3200</v>
      </c>
      <c r="E128" s="84" t="b">
        <v>0</v>
      </c>
      <c r="F128" s="84" t="b">
        <v>0</v>
      </c>
      <c r="G128" s="84" t="b">
        <v>0</v>
      </c>
    </row>
    <row r="129" spans="1:7" ht="15">
      <c r="A129" s="84" t="s">
        <v>2930</v>
      </c>
      <c r="B129" s="84">
        <v>5</v>
      </c>
      <c r="C129" s="122">
        <v>0.002981454495695877</v>
      </c>
      <c r="D129" s="84" t="s">
        <v>3200</v>
      </c>
      <c r="E129" s="84" t="b">
        <v>0</v>
      </c>
      <c r="F129" s="84" t="b">
        <v>0</v>
      </c>
      <c r="G129" s="84" t="b">
        <v>0</v>
      </c>
    </row>
    <row r="130" spans="1:7" ht="15">
      <c r="A130" s="84" t="s">
        <v>2931</v>
      </c>
      <c r="B130" s="84">
        <v>5</v>
      </c>
      <c r="C130" s="122">
        <v>0.002981454495695877</v>
      </c>
      <c r="D130" s="84" t="s">
        <v>3200</v>
      </c>
      <c r="E130" s="84" t="b">
        <v>0</v>
      </c>
      <c r="F130" s="84" t="b">
        <v>0</v>
      </c>
      <c r="G130" s="84" t="b">
        <v>0</v>
      </c>
    </row>
    <row r="131" spans="1:7" ht="15">
      <c r="A131" s="84" t="s">
        <v>2932</v>
      </c>
      <c r="B131" s="84">
        <v>5</v>
      </c>
      <c r="C131" s="122">
        <v>0.002981454495695877</v>
      </c>
      <c r="D131" s="84" t="s">
        <v>3200</v>
      </c>
      <c r="E131" s="84" t="b">
        <v>0</v>
      </c>
      <c r="F131" s="84" t="b">
        <v>0</v>
      </c>
      <c r="G131" s="84" t="b">
        <v>0</v>
      </c>
    </row>
    <row r="132" spans="1:7" ht="15">
      <c r="A132" s="84" t="s">
        <v>2933</v>
      </c>
      <c r="B132" s="84">
        <v>5</v>
      </c>
      <c r="C132" s="122">
        <v>0.002981454495695877</v>
      </c>
      <c r="D132" s="84" t="s">
        <v>3200</v>
      </c>
      <c r="E132" s="84" t="b">
        <v>0</v>
      </c>
      <c r="F132" s="84" t="b">
        <v>0</v>
      </c>
      <c r="G132" s="84" t="b">
        <v>0</v>
      </c>
    </row>
    <row r="133" spans="1:7" ht="15">
      <c r="A133" s="84" t="s">
        <v>2934</v>
      </c>
      <c r="B133" s="84">
        <v>5</v>
      </c>
      <c r="C133" s="122">
        <v>0.002981454495695877</v>
      </c>
      <c r="D133" s="84" t="s">
        <v>3200</v>
      </c>
      <c r="E133" s="84" t="b">
        <v>0</v>
      </c>
      <c r="F133" s="84" t="b">
        <v>0</v>
      </c>
      <c r="G133" s="84" t="b">
        <v>0</v>
      </c>
    </row>
    <row r="134" spans="1:7" ht="15">
      <c r="A134" s="84" t="s">
        <v>2935</v>
      </c>
      <c r="B134" s="84">
        <v>5</v>
      </c>
      <c r="C134" s="122">
        <v>0.002981454495695877</v>
      </c>
      <c r="D134" s="84" t="s">
        <v>3200</v>
      </c>
      <c r="E134" s="84" t="b">
        <v>0</v>
      </c>
      <c r="F134" s="84" t="b">
        <v>0</v>
      </c>
      <c r="G134" s="84" t="b">
        <v>0</v>
      </c>
    </row>
    <row r="135" spans="1:7" ht="15">
      <c r="A135" s="84" t="s">
        <v>339</v>
      </c>
      <c r="B135" s="84">
        <v>5</v>
      </c>
      <c r="C135" s="122">
        <v>0.002981454495695877</v>
      </c>
      <c r="D135" s="84" t="s">
        <v>3200</v>
      </c>
      <c r="E135" s="84" t="b">
        <v>0</v>
      </c>
      <c r="F135" s="84" t="b">
        <v>0</v>
      </c>
      <c r="G135" s="84" t="b">
        <v>0</v>
      </c>
    </row>
    <row r="136" spans="1:7" ht="15">
      <c r="A136" s="84" t="s">
        <v>2936</v>
      </c>
      <c r="B136" s="84">
        <v>5</v>
      </c>
      <c r="C136" s="122">
        <v>0.002981454495695877</v>
      </c>
      <c r="D136" s="84" t="s">
        <v>3200</v>
      </c>
      <c r="E136" s="84" t="b">
        <v>0</v>
      </c>
      <c r="F136" s="84" t="b">
        <v>0</v>
      </c>
      <c r="G136" s="84" t="b">
        <v>0</v>
      </c>
    </row>
    <row r="137" spans="1:7" ht="15">
      <c r="A137" s="84" t="s">
        <v>278</v>
      </c>
      <c r="B137" s="84">
        <v>5</v>
      </c>
      <c r="C137" s="122">
        <v>0.002981454495695877</v>
      </c>
      <c r="D137" s="84" t="s">
        <v>3200</v>
      </c>
      <c r="E137" s="84" t="b">
        <v>0</v>
      </c>
      <c r="F137" s="84" t="b">
        <v>0</v>
      </c>
      <c r="G137" s="84" t="b">
        <v>0</v>
      </c>
    </row>
    <row r="138" spans="1:7" ht="15">
      <c r="A138" s="84" t="s">
        <v>2937</v>
      </c>
      <c r="B138" s="84">
        <v>5</v>
      </c>
      <c r="C138" s="122">
        <v>0.002981454495695877</v>
      </c>
      <c r="D138" s="84" t="s">
        <v>3200</v>
      </c>
      <c r="E138" s="84" t="b">
        <v>0</v>
      </c>
      <c r="F138" s="84" t="b">
        <v>0</v>
      </c>
      <c r="G138" s="84" t="b">
        <v>0</v>
      </c>
    </row>
    <row r="139" spans="1:7" ht="15">
      <c r="A139" s="84" t="s">
        <v>2938</v>
      </c>
      <c r="B139" s="84">
        <v>5</v>
      </c>
      <c r="C139" s="122">
        <v>0.002981454495695877</v>
      </c>
      <c r="D139" s="84" t="s">
        <v>3200</v>
      </c>
      <c r="E139" s="84" t="b">
        <v>0</v>
      </c>
      <c r="F139" s="84" t="b">
        <v>0</v>
      </c>
      <c r="G139" s="84" t="b">
        <v>0</v>
      </c>
    </row>
    <row r="140" spans="1:7" ht="15">
      <c r="A140" s="84" t="s">
        <v>2489</v>
      </c>
      <c r="B140" s="84">
        <v>5</v>
      </c>
      <c r="C140" s="122">
        <v>0.002981454495695877</v>
      </c>
      <c r="D140" s="84" t="s">
        <v>3200</v>
      </c>
      <c r="E140" s="84" t="b">
        <v>0</v>
      </c>
      <c r="F140" s="84" t="b">
        <v>0</v>
      </c>
      <c r="G140" s="84" t="b">
        <v>0</v>
      </c>
    </row>
    <row r="141" spans="1:7" ht="15">
      <c r="A141" s="84" t="s">
        <v>2425</v>
      </c>
      <c r="B141" s="84">
        <v>4</v>
      </c>
      <c r="C141" s="122">
        <v>0.0025371197126022624</v>
      </c>
      <c r="D141" s="84" t="s">
        <v>3200</v>
      </c>
      <c r="E141" s="84" t="b">
        <v>0</v>
      </c>
      <c r="F141" s="84" t="b">
        <v>0</v>
      </c>
      <c r="G141" s="84" t="b">
        <v>0</v>
      </c>
    </row>
    <row r="142" spans="1:7" ht="15">
      <c r="A142" s="84" t="s">
        <v>2939</v>
      </c>
      <c r="B142" s="84">
        <v>4</v>
      </c>
      <c r="C142" s="122">
        <v>0.0025371197126022624</v>
      </c>
      <c r="D142" s="84" t="s">
        <v>3200</v>
      </c>
      <c r="E142" s="84" t="b">
        <v>0</v>
      </c>
      <c r="F142" s="84" t="b">
        <v>0</v>
      </c>
      <c r="G142" s="84" t="b">
        <v>0</v>
      </c>
    </row>
    <row r="143" spans="1:7" ht="15">
      <c r="A143" s="84" t="s">
        <v>2940</v>
      </c>
      <c r="B143" s="84">
        <v>4</v>
      </c>
      <c r="C143" s="122">
        <v>0.0025371197126022624</v>
      </c>
      <c r="D143" s="84" t="s">
        <v>3200</v>
      </c>
      <c r="E143" s="84" t="b">
        <v>1</v>
      </c>
      <c r="F143" s="84" t="b">
        <v>0</v>
      </c>
      <c r="G143" s="84" t="b">
        <v>0</v>
      </c>
    </row>
    <row r="144" spans="1:7" ht="15">
      <c r="A144" s="84" t="s">
        <v>2941</v>
      </c>
      <c r="B144" s="84">
        <v>4</v>
      </c>
      <c r="C144" s="122">
        <v>0.0025371197126022624</v>
      </c>
      <c r="D144" s="84" t="s">
        <v>3200</v>
      </c>
      <c r="E144" s="84" t="b">
        <v>0</v>
      </c>
      <c r="F144" s="84" t="b">
        <v>1</v>
      </c>
      <c r="G144" s="84" t="b">
        <v>0</v>
      </c>
    </row>
    <row r="145" spans="1:7" ht="15">
      <c r="A145" s="84" t="s">
        <v>305</v>
      </c>
      <c r="B145" s="84">
        <v>4</v>
      </c>
      <c r="C145" s="122">
        <v>0.0025371197126022624</v>
      </c>
      <c r="D145" s="84" t="s">
        <v>3200</v>
      </c>
      <c r="E145" s="84" t="b">
        <v>0</v>
      </c>
      <c r="F145" s="84" t="b">
        <v>0</v>
      </c>
      <c r="G145" s="84" t="b">
        <v>0</v>
      </c>
    </row>
    <row r="146" spans="1:7" ht="15">
      <c r="A146" s="84" t="s">
        <v>2942</v>
      </c>
      <c r="B146" s="84">
        <v>4</v>
      </c>
      <c r="C146" s="122">
        <v>0.0025371197126022624</v>
      </c>
      <c r="D146" s="84" t="s">
        <v>3200</v>
      </c>
      <c r="E146" s="84" t="b">
        <v>0</v>
      </c>
      <c r="F146" s="84" t="b">
        <v>0</v>
      </c>
      <c r="G146" s="84" t="b">
        <v>0</v>
      </c>
    </row>
    <row r="147" spans="1:7" ht="15">
      <c r="A147" s="84" t="s">
        <v>2943</v>
      </c>
      <c r="B147" s="84">
        <v>4</v>
      </c>
      <c r="C147" s="122">
        <v>0.0025371197126022624</v>
      </c>
      <c r="D147" s="84" t="s">
        <v>3200</v>
      </c>
      <c r="E147" s="84" t="b">
        <v>0</v>
      </c>
      <c r="F147" s="84" t="b">
        <v>0</v>
      </c>
      <c r="G147" s="84" t="b">
        <v>0</v>
      </c>
    </row>
    <row r="148" spans="1:7" ht="15">
      <c r="A148" s="84" t="s">
        <v>2944</v>
      </c>
      <c r="B148" s="84">
        <v>4</v>
      </c>
      <c r="C148" s="122">
        <v>0.0025371197126022624</v>
      </c>
      <c r="D148" s="84" t="s">
        <v>3200</v>
      </c>
      <c r="E148" s="84" t="b">
        <v>0</v>
      </c>
      <c r="F148" s="84" t="b">
        <v>0</v>
      </c>
      <c r="G148" s="84" t="b">
        <v>0</v>
      </c>
    </row>
    <row r="149" spans="1:7" ht="15">
      <c r="A149" s="84" t="s">
        <v>2945</v>
      </c>
      <c r="B149" s="84">
        <v>4</v>
      </c>
      <c r="C149" s="122">
        <v>0.0025371197126022624</v>
      </c>
      <c r="D149" s="84" t="s">
        <v>3200</v>
      </c>
      <c r="E149" s="84" t="b">
        <v>0</v>
      </c>
      <c r="F149" s="84" t="b">
        <v>0</v>
      </c>
      <c r="G149" s="84" t="b">
        <v>0</v>
      </c>
    </row>
    <row r="150" spans="1:7" ht="15">
      <c r="A150" s="84" t="s">
        <v>2946</v>
      </c>
      <c r="B150" s="84">
        <v>4</v>
      </c>
      <c r="C150" s="122">
        <v>0.0025371197126022624</v>
      </c>
      <c r="D150" s="84" t="s">
        <v>3200</v>
      </c>
      <c r="E150" s="84" t="b">
        <v>0</v>
      </c>
      <c r="F150" s="84" t="b">
        <v>0</v>
      </c>
      <c r="G150" s="84" t="b">
        <v>0</v>
      </c>
    </row>
    <row r="151" spans="1:7" ht="15">
      <c r="A151" s="84" t="s">
        <v>2947</v>
      </c>
      <c r="B151" s="84">
        <v>4</v>
      </c>
      <c r="C151" s="122">
        <v>0.0025371197126022624</v>
      </c>
      <c r="D151" s="84" t="s">
        <v>3200</v>
      </c>
      <c r="E151" s="84" t="b">
        <v>0</v>
      </c>
      <c r="F151" s="84" t="b">
        <v>0</v>
      </c>
      <c r="G151" s="84" t="b">
        <v>0</v>
      </c>
    </row>
    <row r="152" spans="1:7" ht="15">
      <c r="A152" s="84" t="s">
        <v>2948</v>
      </c>
      <c r="B152" s="84">
        <v>4</v>
      </c>
      <c r="C152" s="122">
        <v>0.0025371197126022624</v>
      </c>
      <c r="D152" s="84" t="s">
        <v>3200</v>
      </c>
      <c r="E152" s="84" t="b">
        <v>0</v>
      </c>
      <c r="F152" s="84" t="b">
        <v>0</v>
      </c>
      <c r="G152" s="84" t="b">
        <v>0</v>
      </c>
    </row>
    <row r="153" spans="1:7" ht="15">
      <c r="A153" s="84" t="s">
        <v>2949</v>
      </c>
      <c r="B153" s="84">
        <v>4</v>
      </c>
      <c r="C153" s="122">
        <v>0.0025371197126022624</v>
      </c>
      <c r="D153" s="84" t="s">
        <v>3200</v>
      </c>
      <c r="E153" s="84" t="b">
        <v>0</v>
      </c>
      <c r="F153" s="84" t="b">
        <v>0</v>
      </c>
      <c r="G153" s="84" t="b">
        <v>0</v>
      </c>
    </row>
    <row r="154" spans="1:7" ht="15">
      <c r="A154" s="84" t="s">
        <v>2950</v>
      </c>
      <c r="B154" s="84">
        <v>4</v>
      </c>
      <c r="C154" s="122">
        <v>0.0025371197126022624</v>
      </c>
      <c r="D154" s="84" t="s">
        <v>3200</v>
      </c>
      <c r="E154" s="84" t="b">
        <v>0</v>
      </c>
      <c r="F154" s="84" t="b">
        <v>0</v>
      </c>
      <c r="G154" s="84" t="b">
        <v>0</v>
      </c>
    </row>
    <row r="155" spans="1:7" ht="15">
      <c r="A155" s="84" t="s">
        <v>350</v>
      </c>
      <c r="B155" s="84">
        <v>4</v>
      </c>
      <c r="C155" s="122">
        <v>0.0025371197126022624</v>
      </c>
      <c r="D155" s="84" t="s">
        <v>3200</v>
      </c>
      <c r="E155" s="84" t="b">
        <v>0</v>
      </c>
      <c r="F155" s="84" t="b">
        <v>0</v>
      </c>
      <c r="G155" s="84" t="b">
        <v>0</v>
      </c>
    </row>
    <row r="156" spans="1:7" ht="15">
      <c r="A156" s="84" t="s">
        <v>345</v>
      </c>
      <c r="B156" s="84">
        <v>4</v>
      </c>
      <c r="C156" s="122">
        <v>0.0025371197126022624</v>
      </c>
      <c r="D156" s="84" t="s">
        <v>3200</v>
      </c>
      <c r="E156" s="84" t="b">
        <v>0</v>
      </c>
      <c r="F156" s="84" t="b">
        <v>0</v>
      </c>
      <c r="G156" s="84" t="b">
        <v>0</v>
      </c>
    </row>
    <row r="157" spans="1:7" ht="15">
      <c r="A157" s="84" t="s">
        <v>2951</v>
      </c>
      <c r="B157" s="84">
        <v>4</v>
      </c>
      <c r="C157" s="122">
        <v>0.0025371197126022624</v>
      </c>
      <c r="D157" s="84" t="s">
        <v>3200</v>
      </c>
      <c r="E157" s="84" t="b">
        <v>0</v>
      </c>
      <c r="F157" s="84" t="b">
        <v>0</v>
      </c>
      <c r="G157" s="84" t="b">
        <v>0</v>
      </c>
    </row>
    <row r="158" spans="1:7" ht="15">
      <c r="A158" s="84" t="s">
        <v>2952</v>
      </c>
      <c r="B158" s="84">
        <v>4</v>
      </c>
      <c r="C158" s="122">
        <v>0.0025371197126022624</v>
      </c>
      <c r="D158" s="84" t="s">
        <v>3200</v>
      </c>
      <c r="E158" s="84" t="b">
        <v>0</v>
      </c>
      <c r="F158" s="84" t="b">
        <v>0</v>
      </c>
      <c r="G158" s="84" t="b">
        <v>0</v>
      </c>
    </row>
    <row r="159" spans="1:7" ht="15">
      <c r="A159" s="84" t="s">
        <v>2953</v>
      </c>
      <c r="B159" s="84">
        <v>4</v>
      </c>
      <c r="C159" s="122">
        <v>0.0025371197126022624</v>
      </c>
      <c r="D159" s="84" t="s">
        <v>3200</v>
      </c>
      <c r="E159" s="84" t="b">
        <v>0</v>
      </c>
      <c r="F159" s="84" t="b">
        <v>0</v>
      </c>
      <c r="G159" s="84" t="b">
        <v>0</v>
      </c>
    </row>
    <row r="160" spans="1:7" ht="15">
      <c r="A160" s="84" t="s">
        <v>2954</v>
      </c>
      <c r="B160" s="84">
        <v>4</v>
      </c>
      <c r="C160" s="122">
        <v>0.0025371197126022624</v>
      </c>
      <c r="D160" s="84" t="s">
        <v>3200</v>
      </c>
      <c r="E160" s="84" t="b">
        <v>0</v>
      </c>
      <c r="F160" s="84" t="b">
        <v>0</v>
      </c>
      <c r="G160" s="84" t="b">
        <v>0</v>
      </c>
    </row>
    <row r="161" spans="1:7" ht="15">
      <c r="A161" s="84" t="s">
        <v>2955</v>
      </c>
      <c r="B161" s="84">
        <v>4</v>
      </c>
      <c r="C161" s="122">
        <v>0.0027330252188481263</v>
      </c>
      <c r="D161" s="84" t="s">
        <v>3200</v>
      </c>
      <c r="E161" s="84" t="b">
        <v>0</v>
      </c>
      <c r="F161" s="84" t="b">
        <v>0</v>
      </c>
      <c r="G161" s="84" t="b">
        <v>0</v>
      </c>
    </row>
    <row r="162" spans="1:7" ht="15">
      <c r="A162" s="84" t="s">
        <v>2956</v>
      </c>
      <c r="B162" s="84">
        <v>4</v>
      </c>
      <c r="C162" s="122">
        <v>0.0025371197126022624</v>
      </c>
      <c r="D162" s="84" t="s">
        <v>3200</v>
      </c>
      <c r="E162" s="84" t="b">
        <v>0</v>
      </c>
      <c r="F162" s="84" t="b">
        <v>0</v>
      </c>
      <c r="G162" s="84" t="b">
        <v>0</v>
      </c>
    </row>
    <row r="163" spans="1:7" ht="15">
      <c r="A163" s="84" t="s">
        <v>2957</v>
      </c>
      <c r="B163" s="84">
        <v>4</v>
      </c>
      <c r="C163" s="122">
        <v>0.0025371197126022624</v>
      </c>
      <c r="D163" s="84" t="s">
        <v>3200</v>
      </c>
      <c r="E163" s="84" t="b">
        <v>0</v>
      </c>
      <c r="F163" s="84" t="b">
        <v>0</v>
      </c>
      <c r="G163" s="84" t="b">
        <v>0</v>
      </c>
    </row>
    <row r="164" spans="1:7" ht="15">
      <c r="A164" s="84" t="s">
        <v>2958</v>
      </c>
      <c r="B164" s="84">
        <v>4</v>
      </c>
      <c r="C164" s="122">
        <v>0.0025371197126022624</v>
      </c>
      <c r="D164" s="84" t="s">
        <v>3200</v>
      </c>
      <c r="E164" s="84" t="b">
        <v>0</v>
      </c>
      <c r="F164" s="84" t="b">
        <v>0</v>
      </c>
      <c r="G164" s="84" t="b">
        <v>0</v>
      </c>
    </row>
    <row r="165" spans="1:7" ht="15">
      <c r="A165" s="84" t="s">
        <v>2959</v>
      </c>
      <c r="B165" s="84">
        <v>4</v>
      </c>
      <c r="C165" s="122">
        <v>0.0025371197126022624</v>
      </c>
      <c r="D165" s="84" t="s">
        <v>3200</v>
      </c>
      <c r="E165" s="84" t="b">
        <v>0</v>
      </c>
      <c r="F165" s="84" t="b">
        <v>0</v>
      </c>
      <c r="G165" s="84" t="b">
        <v>0</v>
      </c>
    </row>
    <row r="166" spans="1:7" ht="15">
      <c r="A166" s="84" t="s">
        <v>2960</v>
      </c>
      <c r="B166" s="84">
        <v>4</v>
      </c>
      <c r="C166" s="122">
        <v>0.0025371197126022624</v>
      </c>
      <c r="D166" s="84" t="s">
        <v>3200</v>
      </c>
      <c r="E166" s="84" t="b">
        <v>0</v>
      </c>
      <c r="F166" s="84" t="b">
        <v>1</v>
      </c>
      <c r="G166" s="84" t="b">
        <v>0</v>
      </c>
    </row>
    <row r="167" spans="1:7" ht="15">
      <c r="A167" s="84" t="s">
        <v>2961</v>
      </c>
      <c r="B167" s="84">
        <v>4</v>
      </c>
      <c r="C167" s="122">
        <v>0.0025371197126022624</v>
      </c>
      <c r="D167" s="84" t="s">
        <v>3200</v>
      </c>
      <c r="E167" s="84" t="b">
        <v>0</v>
      </c>
      <c r="F167" s="84" t="b">
        <v>0</v>
      </c>
      <c r="G167" s="84" t="b">
        <v>0</v>
      </c>
    </row>
    <row r="168" spans="1:7" ht="15">
      <c r="A168" s="84" t="s">
        <v>2962</v>
      </c>
      <c r="B168" s="84">
        <v>4</v>
      </c>
      <c r="C168" s="122">
        <v>0.0030091385219538597</v>
      </c>
      <c r="D168" s="84" t="s">
        <v>3200</v>
      </c>
      <c r="E168" s="84" t="b">
        <v>0</v>
      </c>
      <c r="F168" s="84" t="b">
        <v>0</v>
      </c>
      <c r="G168" s="84" t="b">
        <v>0</v>
      </c>
    </row>
    <row r="169" spans="1:7" ht="15">
      <c r="A169" s="84" t="s">
        <v>326</v>
      </c>
      <c r="B169" s="84">
        <v>4</v>
      </c>
      <c r="C169" s="122">
        <v>0.0025371197126022624</v>
      </c>
      <c r="D169" s="84" t="s">
        <v>3200</v>
      </c>
      <c r="E169" s="84" t="b">
        <v>0</v>
      </c>
      <c r="F169" s="84" t="b">
        <v>0</v>
      </c>
      <c r="G169" s="84" t="b">
        <v>0</v>
      </c>
    </row>
    <row r="170" spans="1:7" ht="15">
      <c r="A170" s="84" t="s">
        <v>325</v>
      </c>
      <c r="B170" s="84">
        <v>4</v>
      </c>
      <c r="C170" s="122">
        <v>0.0025371197126022624</v>
      </c>
      <c r="D170" s="84" t="s">
        <v>3200</v>
      </c>
      <c r="E170" s="84" t="b">
        <v>0</v>
      </c>
      <c r="F170" s="84" t="b">
        <v>0</v>
      </c>
      <c r="G170" s="84" t="b">
        <v>0</v>
      </c>
    </row>
    <row r="171" spans="1:7" ht="15">
      <c r="A171" s="84" t="s">
        <v>329</v>
      </c>
      <c r="B171" s="84">
        <v>4</v>
      </c>
      <c r="C171" s="122">
        <v>0.0025371197126022624</v>
      </c>
      <c r="D171" s="84" t="s">
        <v>3200</v>
      </c>
      <c r="E171" s="84" t="b">
        <v>0</v>
      </c>
      <c r="F171" s="84" t="b">
        <v>0</v>
      </c>
      <c r="G171" s="84" t="b">
        <v>0</v>
      </c>
    </row>
    <row r="172" spans="1:7" ht="15">
      <c r="A172" s="84" t="s">
        <v>328</v>
      </c>
      <c r="B172" s="84">
        <v>4</v>
      </c>
      <c r="C172" s="122">
        <v>0.0025371197126022624</v>
      </c>
      <c r="D172" s="84" t="s">
        <v>3200</v>
      </c>
      <c r="E172" s="84" t="b">
        <v>0</v>
      </c>
      <c r="F172" s="84" t="b">
        <v>0</v>
      </c>
      <c r="G172" s="84" t="b">
        <v>0</v>
      </c>
    </row>
    <row r="173" spans="1:7" ht="15">
      <c r="A173" s="84" t="s">
        <v>2963</v>
      </c>
      <c r="B173" s="84">
        <v>4</v>
      </c>
      <c r="C173" s="122">
        <v>0.0025371197126022624</v>
      </c>
      <c r="D173" s="84" t="s">
        <v>3200</v>
      </c>
      <c r="E173" s="84" t="b">
        <v>0</v>
      </c>
      <c r="F173" s="84" t="b">
        <v>0</v>
      </c>
      <c r="G173" s="84" t="b">
        <v>0</v>
      </c>
    </row>
    <row r="174" spans="1:7" ht="15">
      <c r="A174" s="84" t="s">
        <v>2964</v>
      </c>
      <c r="B174" s="84">
        <v>4</v>
      </c>
      <c r="C174" s="122">
        <v>0.0025371197126022624</v>
      </c>
      <c r="D174" s="84" t="s">
        <v>3200</v>
      </c>
      <c r="E174" s="84" t="b">
        <v>0</v>
      </c>
      <c r="F174" s="84" t="b">
        <v>0</v>
      </c>
      <c r="G174" s="84" t="b">
        <v>0</v>
      </c>
    </row>
    <row r="175" spans="1:7" ht="15">
      <c r="A175" s="84" t="s">
        <v>2965</v>
      </c>
      <c r="B175" s="84">
        <v>4</v>
      </c>
      <c r="C175" s="122">
        <v>0.0025371197126022624</v>
      </c>
      <c r="D175" s="84" t="s">
        <v>3200</v>
      </c>
      <c r="E175" s="84" t="b">
        <v>0</v>
      </c>
      <c r="F175" s="84" t="b">
        <v>0</v>
      </c>
      <c r="G175" s="84" t="b">
        <v>0</v>
      </c>
    </row>
    <row r="176" spans="1:7" ht="15">
      <c r="A176" s="84" t="s">
        <v>2482</v>
      </c>
      <c r="B176" s="84">
        <v>4</v>
      </c>
      <c r="C176" s="122">
        <v>0.0025371197126022624</v>
      </c>
      <c r="D176" s="84" t="s">
        <v>3200</v>
      </c>
      <c r="E176" s="84" t="b">
        <v>0</v>
      </c>
      <c r="F176" s="84" t="b">
        <v>0</v>
      </c>
      <c r="G176" s="84" t="b">
        <v>0</v>
      </c>
    </row>
    <row r="177" spans="1:7" ht="15">
      <c r="A177" s="84" t="s">
        <v>2484</v>
      </c>
      <c r="B177" s="84">
        <v>4</v>
      </c>
      <c r="C177" s="122">
        <v>0.0025371197126022624</v>
      </c>
      <c r="D177" s="84" t="s">
        <v>3200</v>
      </c>
      <c r="E177" s="84" t="b">
        <v>0</v>
      </c>
      <c r="F177" s="84" t="b">
        <v>0</v>
      </c>
      <c r="G177" s="84" t="b">
        <v>0</v>
      </c>
    </row>
    <row r="178" spans="1:7" ht="15">
      <c r="A178" s="84" t="s">
        <v>2485</v>
      </c>
      <c r="B178" s="84">
        <v>4</v>
      </c>
      <c r="C178" s="122">
        <v>0.0025371197126022624</v>
      </c>
      <c r="D178" s="84" t="s">
        <v>3200</v>
      </c>
      <c r="E178" s="84" t="b">
        <v>0</v>
      </c>
      <c r="F178" s="84" t="b">
        <v>0</v>
      </c>
      <c r="G178" s="84" t="b">
        <v>0</v>
      </c>
    </row>
    <row r="179" spans="1:7" ht="15">
      <c r="A179" s="84" t="s">
        <v>2488</v>
      </c>
      <c r="B179" s="84">
        <v>4</v>
      </c>
      <c r="C179" s="122">
        <v>0.0025371197126022624</v>
      </c>
      <c r="D179" s="84" t="s">
        <v>3200</v>
      </c>
      <c r="E179" s="84" t="b">
        <v>0</v>
      </c>
      <c r="F179" s="84" t="b">
        <v>0</v>
      </c>
      <c r="G179" s="84" t="b">
        <v>0</v>
      </c>
    </row>
    <row r="180" spans="1:7" ht="15">
      <c r="A180" s="84" t="s">
        <v>2490</v>
      </c>
      <c r="B180" s="84">
        <v>4</v>
      </c>
      <c r="C180" s="122">
        <v>0.0025371197126022624</v>
      </c>
      <c r="D180" s="84" t="s">
        <v>3200</v>
      </c>
      <c r="E180" s="84" t="b">
        <v>0</v>
      </c>
      <c r="F180" s="84" t="b">
        <v>0</v>
      </c>
      <c r="G180" s="84" t="b">
        <v>0</v>
      </c>
    </row>
    <row r="181" spans="1:7" ht="15">
      <c r="A181" s="84" t="s">
        <v>2966</v>
      </c>
      <c r="B181" s="84">
        <v>4</v>
      </c>
      <c r="C181" s="122">
        <v>0.0025371197126022624</v>
      </c>
      <c r="D181" s="84" t="s">
        <v>3200</v>
      </c>
      <c r="E181" s="84" t="b">
        <v>0</v>
      </c>
      <c r="F181" s="84" t="b">
        <v>0</v>
      </c>
      <c r="G181" s="84" t="b">
        <v>0</v>
      </c>
    </row>
    <row r="182" spans="1:7" ht="15">
      <c r="A182" s="84" t="s">
        <v>2967</v>
      </c>
      <c r="B182" s="84">
        <v>4</v>
      </c>
      <c r="C182" s="122">
        <v>0.0025371197126022624</v>
      </c>
      <c r="D182" s="84" t="s">
        <v>3200</v>
      </c>
      <c r="E182" s="84" t="b">
        <v>0</v>
      </c>
      <c r="F182" s="84" t="b">
        <v>0</v>
      </c>
      <c r="G182" s="84" t="b">
        <v>0</v>
      </c>
    </row>
    <row r="183" spans="1:7" ht="15">
      <c r="A183" s="84" t="s">
        <v>2968</v>
      </c>
      <c r="B183" s="84">
        <v>4</v>
      </c>
      <c r="C183" s="122">
        <v>0.0025371197126022624</v>
      </c>
      <c r="D183" s="84" t="s">
        <v>3200</v>
      </c>
      <c r="E183" s="84" t="b">
        <v>0</v>
      </c>
      <c r="F183" s="84" t="b">
        <v>0</v>
      </c>
      <c r="G183" s="84" t="b">
        <v>0</v>
      </c>
    </row>
    <row r="184" spans="1:7" ht="15">
      <c r="A184" s="84" t="s">
        <v>2969</v>
      </c>
      <c r="B184" s="84">
        <v>4</v>
      </c>
      <c r="C184" s="122">
        <v>0.0025371197126022624</v>
      </c>
      <c r="D184" s="84" t="s">
        <v>3200</v>
      </c>
      <c r="E184" s="84" t="b">
        <v>0</v>
      </c>
      <c r="F184" s="84" t="b">
        <v>0</v>
      </c>
      <c r="G184" s="84" t="b">
        <v>0</v>
      </c>
    </row>
    <row r="185" spans="1:7" ht="15">
      <c r="A185" s="84" t="s">
        <v>2970</v>
      </c>
      <c r="B185" s="84">
        <v>4</v>
      </c>
      <c r="C185" s="122">
        <v>0.0025371197126022624</v>
      </c>
      <c r="D185" s="84" t="s">
        <v>3200</v>
      </c>
      <c r="E185" s="84" t="b">
        <v>0</v>
      </c>
      <c r="F185" s="84" t="b">
        <v>0</v>
      </c>
      <c r="G185" s="84" t="b">
        <v>0</v>
      </c>
    </row>
    <row r="186" spans="1:7" ht="15">
      <c r="A186" s="84" t="s">
        <v>2971</v>
      </c>
      <c r="B186" s="84">
        <v>4</v>
      </c>
      <c r="C186" s="122">
        <v>0.0025371197126022624</v>
      </c>
      <c r="D186" s="84" t="s">
        <v>3200</v>
      </c>
      <c r="E186" s="84" t="b">
        <v>0</v>
      </c>
      <c r="F186" s="84" t="b">
        <v>0</v>
      </c>
      <c r="G186" s="84" t="b">
        <v>0</v>
      </c>
    </row>
    <row r="187" spans="1:7" ht="15">
      <c r="A187" s="84" t="s">
        <v>2972</v>
      </c>
      <c r="B187" s="84">
        <v>4</v>
      </c>
      <c r="C187" s="122">
        <v>0.0025371197126022624</v>
      </c>
      <c r="D187" s="84" t="s">
        <v>3200</v>
      </c>
      <c r="E187" s="84" t="b">
        <v>0</v>
      </c>
      <c r="F187" s="84" t="b">
        <v>0</v>
      </c>
      <c r="G187" s="84" t="b">
        <v>0</v>
      </c>
    </row>
    <row r="188" spans="1:7" ht="15">
      <c r="A188" s="84" t="s">
        <v>2973</v>
      </c>
      <c r="B188" s="84">
        <v>3</v>
      </c>
      <c r="C188" s="122">
        <v>0.0022568538914653946</v>
      </c>
      <c r="D188" s="84" t="s">
        <v>3200</v>
      </c>
      <c r="E188" s="84" t="b">
        <v>0</v>
      </c>
      <c r="F188" s="84" t="b">
        <v>0</v>
      </c>
      <c r="G188" s="84" t="b">
        <v>0</v>
      </c>
    </row>
    <row r="189" spans="1:7" ht="15">
      <c r="A189" s="84" t="s">
        <v>2974</v>
      </c>
      <c r="B189" s="84">
        <v>3</v>
      </c>
      <c r="C189" s="122">
        <v>0.0020497689141360945</v>
      </c>
      <c r="D189" s="84" t="s">
        <v>3200</v>
      </c>
      <c r="E189" s="84" t="b">
        <v>0</v>
      </c>
      <c r="F189" s="84" t="b">
        <v>0</v>
      </c>
      <c r="G189" s="84" t="b">
        <v>0</v>
      </c>
    </row>
    <row r="190" spans="1:7" ht="15">
      <c r="A190" s="84" t="s">
        <v>2975</v>
      </c>
      <c r="B190" s="84">
        <v>3</v>
      </c>
      <c r="C190" s="122">
        <v>0.0020497689141360945</v>
      </c>
      <c r="D190" s="84" t="s">
        <v>3200</v>
      </c>
      <c r="E190" s="84" t="b">
        <v>0</v>
      </c>
      <c r="F190" s="84" t="b">
        <v>0</v>
      </c>
      <c r="G190" s="84" t="b">
        <v>0</v>
      </c>
    </row>
    <row r="191" spans="1:7" ht="15">
      <c r="A191" s="84" t="s">
        <v>2976</v>
      </c>
      <c r="B191" s="84">
        <v>3</v>
      </c>
      <c r="C191" s="122">
        <v>0.0020497689141360945</v>
      </c>
      <c r="D191" s="84" t="s">
        <v>3200</v>
      </c>
      <c r="E191" s="84" t="b">
        <v>0</v>
      </c>
      <c r="F191" s="84" t="b">
        <v>0</v>
      </c>
      <c r="G191" s="84" t="b">
        <v>0</v>
      </c>
    </row>
    <row r="192" spans="1:7" ht="15">
      <c r="A192" s="84" t="s">
        <v>2977</v>
      </c>
      <c r="B192" s="84">
        <v>3</v>
      </c>
      <c r="C192" s="122">
        <v>0.0020497689141360945</v>
      </c>
      <c r="D192" s="84" t="s">
        <v>3200</v>
      </c>
      <c r="E192" s="84" t="b">
        <v>0</v>
      </c>
      <c r="F192" s="84" t="b">
        <v>0</v>
      </c>
      <c r="G192" s="84" t="b">
        <v>0</v>
      </c>
    </row>
    <row r="193" spans="1:7" ht="15">
      <c r="A193" s="84" t="s">
        <v>2978</v>
      </c>
      <c r="B193" s="84">
        <v>3</v>
      </c>
      <c r="C193" s="122">
        <v>0.0020497689141360945</v>
      </c>
      <c r="D193" s="84" t="s">
        <v>3200</v>
      </c>
      <c r="E193" s="84" t="b">
        <v>0</v>
      </c>
      <c r="F193" s="84" t="b">
        <v>0</v>
      </c>
      <c r="G193" s="84" t="b">
        <v>0</v>
      </c>
    </row>
    <row r="194" spans="1:7" ht="15">
      <c r="A194" s="84" t="s">
        <v>2979</v>
      </c>
      <c r="B194" s="84">
        <v>3</v>
      </c>
      <c r="C194" s="122">
        <v>0.0020497689141360945</v>
      </c>
      <c r="D194" s="84" t="s">
        <v>3200</v>
      </c>
      <c r="E194" s="84" t="b">
        <v>0</v>
      </c>
      <c r="F194" s="84" t="b">
        <v>0</v>
      </c>
      <c r="G194" s="84" t="b">
        <v>0</v>
      </c>
    </row>
    <row r="195" spans="1:7" ht="15">
      <c r="A195" s="84" t="s">
        <v>2980</v>
      </c>
      <c r="B195" s="84">
        <v>3</v>
      </c>
      <c r="C195" s="122">
        <v>0.0022568538914653946</v>
      </c>
      <c r="D195" s="84" t="s">
        <v>3200</v>
      </c>
      <c r="E195" s="84" t="b">
        <v>0</v>
      </c>
      <c r="F195" s="84" t="b">
        <v>0</v>
      </c>
      <c r="G195" s="84" t="b">
        <v>0</v>
      </c>
    </row>
    <row r="196" spans="1:7" ht="15">
      <c r="A196" s="84" t="s">
        <v>2981</v>
      </c>
      <c r="B196" s="84">
        <v>3</v>
      </c>
      <c r="C196" s="122">
        <v>0.0020497689141360945</v>
      </c>
      <c r="D196" s="84" t="s">
        <v>3200</v>
      </c>
      <c r="E196" s="84" t="b">
        <v>0</v>
      </c>
      <c r="F196" s="84" t="b">
        <v>0</v>
      </c>
      <c r="G196" s="84" t="b">
        <v>0</v>
      </c>
    </row>
    <row r="197" spans="1:7" ht="15">
      <c r="A197" s="84" t="s">
        <v>2982</v>
      </c>
      <c r="B197" s="84">
        <v>3</v>
      </c>
      <c r="C197" s="122">
        <v>0.0020497689141360945</v>
      </c>
      <c r="D197" s="84" t="s">
        <v>3200</v>
      </c>
      <c r="E197" s="84" t="b">
        <v>0</v>
      </c>
      <c r="F197" s="84" t="b">
        <v>0</v>
      </c>
      <c r="G197" s="84" t="b">
        <v>0</v>
      </c>
    </row>
    <row r="198" spans="1:7" ht="15">
      <c r="A198" s="84" t="s">
        <v>2983</v>
      </c>
      <c r="B198" s="84">
        <v>3</v>
      </c>
      <c r="C198" s="122">
        <v>0.0020497689141360945</v>
      </c>
      <c r="D198" s="84" t="s">
        <v>3200</v>
      </c>
      <c r="E198" s="84" t="b">
        <v>0</v>
      </c>
      <c r="F198" s="84" t="b">
        <v>0</v>
      </c>
      <c r="G198" s="84" t="b">
        <v>0</v>
      </c>
    </row>
    <row r="199" spans="1:7" ht="15">
      <c r="A199" s="84" t="s">
        <v>2984</v>
      </c>
      <c r="B199" s="84">
        <v>3</v>
      </c>
      <c r="C199" s="122">
        <v>0.0020497689141360945</v>
      </c>
      <c r="D199" s="84" t="s">
        <v>3200</v>
      </c>
      <c r="E199" s="84" t="b">
        <v>0</v>
      </c>
      <c r="F199" s="84" t="b">
        <v>0</v>
      </c>
      <c r="G199" s="84" t="b">
        <v>0</v>
      </c>
    </row>
    <row r="200" spans="1:7" ht="15">
      <c r="A200" s="84" t="s">
        <v>2985</v>
      </c>
      <c r="B200" s="84">
        <v>3</v>
      </c>
      <c r="C200" s="122">
        <v>0.0020497689141360945</v>
      </c>
      <c r="D200" s="84" t="s">
        <v>3200</v>
      </c>
      <c r="E200" s="84" t="b">
        <v>0</v>
      </c>
      <c r="F200" s="84" t="b">
        <v>0</v>
      </c>
      <c r="G200" s="84" t="b">
        <v>0</v>
      </c>
    </row>
    <row r="201" spans="1:7" ht="15">
      <c r="A201" s="84" t="s">
        <v>2986</v>
      </c>
      <c r="B201" s="84">
        <v>3</v>
      </c>
      <c r="C201" s="122">
        <v>0.0020497689141360945</v>
      </c>
      <c r="D201" s="84" t="s">
        <v>3200</v>
      </c>
      <c r="E201" s="84" t="b">
        <v>1</v>
      </c>
      <c r="F201" s="84" t="b">
        <v>0</v>
      </c>
      <c r="G201" s="84" t="b">
        <v>0</v>
      </c>
    </row>
    <row r="202" spans="1:7" ht="15">
      <c r="A202" s="84" t="s">
        <v>2987</v>
      </c>
      <c r="B202" s="84">
        <v>3</v>
      </c>
      <c r="C202" s="122">
        <v>0.0020497689141360945</v>
      </c>
      <c r="D202" s="84" t="s">
        <v>3200</v>
      </c>
      <c r="E202" s="84" t="b">
        <v>0</v>
      </c>
      <c r="F202" s="84" t="b">
        <v>0</v>
      </c>
      <c r="G202" s="84" t="b">
        <v>0</v>
      </c>
    </row>
    <row r="203" spans="1:7" ht="15">
      <c r="A203" s="84" t="s">
        <v>2988</v>
      </c>
      <c r="B203" s="84">
        <v>3</v>
      </c>
      <c r="C203" s="122">
        <v>0.0020497689141360945</v>
      </c>
      <c r="D203" s="84" t="s">
        <v>3200</v>
      </c>
      <c r="E203" s="84" t="b">
        <v>0</v>
      </c>
      <c r="F203" s="84" t="b">
        <v>0</v>
      </c>
      <c r="G203" s="84" t="b">
        <v>0</v>
      </c>
    </row>
    <row r="204" spans="1:7" ht="15">
      <c r="A204" s="84" t="s">
        <v>2989</v>
      </c>
      <c r="B204" s="84">
        <v>3</v>
      </c>
      <c r="C204" s="122">
        <v>0.0020497689141360945</v>
      </c>
      <c r="D204" s="84" t="s">
        <v>3200</v>
      </c>
      <c r="E204" s="84" t="b">
        <v>0</v>
      </c>
      <c r="F204" s="84" t="b">
        <v>0</v>
      </c>
      <c r="G204" s="84" t="b">
        <v>0</v>
      </c>
    </row>
    <row r="205" spans="1:7" ht="15">
      <c r="A205" s="84" t="s">
        <v>2990</v>
      </c>
      <c r="B205" s="84">
        <v>3</v>
      </c>
      <c r="C205" s="122">
        <v>0.0020497689141360945</v>
      </c>
      <c r="D205" s="84" t="s">
        <v>3200</v>
      </c>
      <c r="E205" s="84" t="b">
        <v>0</v>
      </c>
      <c r="F205" s="84" t="b">
        <v>0</v>
      </c>
      <c r="G205" s="84" t="b">
        <v>0</v>
      </c>
    </row>
    <row r="206" spans="1:7" ht="15">
      <c r="A206" s="84" t="s">
        <v>337</v>
      </c>
      <c r="B206" s="84">
        <v>3</v>
      </c>
      <c r="C206" s="122">
        <v>0.0020497689141360945</v>
      </c>
      <c r="D206" s="84" t="s">
        <v>3200</v>
      </c>
      <c r="E206" s="84" t="b">
        <v>0</v>
      </c>
      <c r="F206" s="84" t="b">
        <v>0</v>
      </c>
      <c r="G206" s="84" t="b">
        <v>0</v>
      </c>
    </row>
    <row r="207" spans="1:7" ht="15">
      <c r="A207" s="84" t="s">
        <v>2428</v>
      </c>
      <c r="B207" s="84">
        <v>3</v>
      </c>
      <c r="C207" s="122">
        <v>0.0020497689141360945</v>
      </c>
      <c r="D207" s="84" t="s">
        <v>3200</v>
      </c>
      <c r="E207" s="84" t="b">
        <v>0</v>
      </c>
      <c r="F207" s="84" t="b">
        <v>0</v>
      </c>
      <c r="G207" s="84" t="b">
        <v>0</v>
      </c>
    </row>
    <row r="208" spans="1:7" ht="15">
      <c r="A208" s="84" t="s">
        <v>2991</v>
      </c>
      <c r="B208" s="84">
        <v>3</v>
      </c>
      <c r="C208" s="122">
        <v>0.0020497689141360945</v>
      </c>
      <c r="D208" s="84" t="s">
        <v>3200</v>
      </c>
      <c r="E208" s="84" t="b">
        <v>0</v>
      </c>
      <c r="F208" s="84" t="b">
        <v>0</v>
      </c>
      <c r="G208" s="84" t="b">
        <v>0</v>
      </c>
    </row>
    <row r="209" spans="1:7" ht="15">
      <c r="A209" s="84" t="s">
        <v>2992</v>
      </c>
      <c r="B209" s="84">
        <v>3</v>
      </c>
      <c r="C209" s="122">
        <v>0.0020497689141360945</v>
      </c>
      <c r="D209" s="84" t="s">
        <v>3200</v>
      </c>
      <c r="E209" s="84" t="b">
        <v>0</v>
      </c>
      <c r="F209" s="84" t="b">
        <v>0</v>
      </c>
      <c r="G209" s="84" t="b">
        <v>0</v>
      </c>
    </row>
    <row r="210" spans="1:7" ht="15">
      <c r="A210" s="84" t="s">
        <v>2993</v>
      </c>
      <c r="B210" s="84">
        <v>3</v>
      </c>
      <c r="C210" s="122">
        <v>0.0020497689141360945</v>
      </c>
      <c r="D210" s="84" t="s">
        <v>3200</v>
      </c>
      <c r="E210" s="84" t="b">
        <v>0</v>
      </c>
      <c r="F210" s="84" t="b">
        <v>0</v>
      </c>
      <c r="G210" s="84" t="b">
        <v>0</v>
      </c>
    </row>
    <row r="211" spans="1:7" ht="15">
      <c r="A211" s="84" t="s">
        <v>2994</v>
      </c>
      <c r="B211" s="84">
        <v>3</v>
      </c>
      <c r="C211" s="122">
        <v>0.0020497689141360945</v>
      </c>
      <c r="D211" s="84" t="s">
        <v>3200</v>
      </c>
      <c r="E211" s="84" t="b">
        <v>0</v>
      </c>
      <c r="F211" s="84" t="b">
        <v>0</v>
      </c>
      <c r="G211" s="84" t="b">
        <v>0</v>
      </c>
    </row>
    <row r="212" spans="1:7" ht="15">
      <c r="A212" s="84" t="s">
        <v>331</v>
      </c>
      <c r="B212" s="84">
        <v>3</v>
      </c>
      <c r="C212" s="122">
        <v>0.0020497689141360945</v>
      </c>
      <c r="D212" s="84" t="s">
        <v>3200</v>
      </c>
      <c r="E212" s="84" t="b">
        <v>0</v>
      </c>
      <c r="F212" s="84" t="b">
        <v>0</v>
      </c>
      <c r="G212" s="84" t="b">
        <v>0</v>
      </c>
    </row>
    <row r="213" spans="1:7" ht="15">
      <c r="A213" s="84" t="s">
        <v>2995</v>
      </c>
      <c r="B213" s="84">
        <v>3</v>
      </c>
      <c r="C213" s="122">
        <v>0.0022568538914653946</v>
      </c>
      <c r="D213" s="84" t="s">
        <v>3200</v>
      </c>
      <c r="E213" s="84" t="b">
        <v>0</v>
      </c>
      <c r="F213" s="84" t="b">
        <v>0</v>
      </c>
      <c r="G213" s="84" t="b">
        <v>0</v>
      </c>
    </row>
    <row r="214" spans="1:7" ht="15">
      <c r="A214" s="84" t="s">
        <v>2996</v>
      </c>
      <c r="B214" s="84">
        <v>3</v>
      </c>
      <c r="C214" s="122">
        <v>0.0020497689141360945</v>
      </c>
      <c r="D214" s="84" t="s">
        <v>3200</v>
      </c>
      <c r="E214" s="84" t="b">
        <v>0</v>
      </c>
      <c r="F214" s="84" t="b">
        <v>0</v>
      </c>
      <c r="G214" s="84" t="b">
        <v>0</v>
      </c>
    </row>
    <row r="215" spans="1:7" ht="15">
      <c r="A215" s="84" t="s">
        <v>2997</v>
      </c>
      <c r="B215" s="84">
        <v>3</v>
      </c>
      <c r="C215" s="122">
        <v>0.0020497689141360945</v>
      </c>
      <c r="D215" s="84" t="s">
        <v>3200</v>
      </c>
      <c r="E215" s="84" t="b">
        <v>0</v>
      </c>
      <c r="F215" s="84" t="b">
        <v>0</v>
      </c>
      <c r="G215" s="84" t="b">
        <v>0</v>
      </c>
    </row>
    <row r="216" spans="1:7" ht="15">
      <c r="A216" s="84" t="s">
        <v>2998</v>
      </c>
      <c r="B216" s="84">
        <v>3</v>
      </c>
      <c r="C216" s="122">
        <v>0.0020497689141360945</v>
      </c>
      <c r="D216" s="84" t="s">
        <v>3200</v>
      </c>
      <c r="E216" s="84" t="b">
        <v>1</v>
      </c>
      <c r="F216" s="84" t="b">
        <v>0</v>
      </c>
      <c r="G216" s="84" t="b">
        <v>0</v>
      </c>
    </row>
    <row r="217" spans="1:7" ht="15">
      <c r="A217" s="84" t="s">
        <v>2999</v>
      </c>
      <c r="B217" s="84">
        <v>3</v>
      </c>
      <c r="C217" s="122">
        <v>0.0020497689141360945</v>
      </c>
      <c r="D217" s="84" t="s">
        <v>3200</v>
      </c>
      <c r="E217" s="84" t="b">
        <v>0</v>
      </c>
      <c r="F217" s="84" t="b">
        <v>0</v>
      </c>
      <c r="G217" s="84" t="b">
        <v>0</v>
      </c>
    </row>
    <row r="218" spans="1:7" ht="15">
      <c r="A218" s="84" t="s">
        <v>3000</v>
      </c>
      <c r="B218" s="84">
        <v>3</v>
      </c>
      <c r="C218" s="122">
        <v>0.0020497689141360945</v>
      </c>
      <c r="D218" s="84" t="s">
        <v>3200</v>
      </c>
      <c r="E218" s="84" t="b">
        <v>0</v>
      </c>
      <c r="F218" s="84" t="b">
        <v>0</v>
      </c>
      <c r="G218" s="84" t="b">
        <v>0</v>
      </c>
    </row>
    <row r="219" spans="1:7" ht="15">
      <c r="A219" s="84" t="s">
        <v>3001</v>
      </c>
      <c r="B219" s="84">
        <v>3</v>
      </c>
      <c r="C219" s="122">
        <v>0.0020497689141360945</v>
      </c>
      <c r="D219" s="84" t="s">
        <v>3200</v>
      </c>
      <c r="E219" s="84" t="b">
        <v>0</v>
      </c>
      <c r="F219" s="84" t="b">
        <v>0</v>
      </c>
      <c r="G219" s="84" t="b">
        <v>0</v>
      </c>
    </row>
    <row r="220" spans="1:7" ht="15">
      <c r="A220" s="84" t="s">
        <v>327</v>
      </c>
      <c r="B220" s="84">
        <v>3</v>
      </c>
      <c r="C220" s="122">
        <v>0.0020497689141360945</v>
      </c>
      <c r="D220" s="84" t="s">
        <v>3200</v>
      </c>
      <c r="E220" s="84" t="b">
        <v>0</v>
      </c>
      <c r="F220" s="84" t="b">
        <v>0</v>
      </c>
      <c r="G220" s="84" t="b">
        <v>0</v>
      </c>
    </row>
    <row r="221" spans="1:7" ht="15">
      <c r="A221" s="84" t="s">
        <v>3002</v>
      </c>
      <c r="B221" s="84">
        <v>3</v>
      </c>
      <c r="C221" s="122">
        <v>0.0020497689141360945</v>
      </c>
      <c r="D221" s="84" t="s">
        <v>3200</v>
      </c>
      <c r="E221" s="84" t="b">
        <v>1</v>
      </c>
      <c r="F221" s="84" t="b">
        <v>0</v>
      </c>
      <c r="G221" s="84" t="b">
        <v>0</v>
      </c>
    </row>
    <row r="222" spans="1:7" ht="15">
      <c r="A222" s="84" t="s">
        <v>3003</v>
      </c>
      <c r="B222" s="84">
        <v>3</v>
      </c>
      <c r="C222" s="122">
        <v>0.0020497689141360945</v>
      </c>
      <c r="D222" s="84" t="s">
        <v>3200</v>
      </c>
      <c r="E222" s="84" t="b">
        <v>0</v>
      </c>
      <c r="F222" s="84" t="b">
        <v>0</v>
      </c>
      <c r="G222" s="84" t="b">
        <v>0</v>
      </c>
    </row>
    <row r="223" spans="1:7" ht="15">
      <c r="A223" s="84" t="s">
        <v>3004</v>
      </c>
      <c r="B223" s="84">
        <v>3</v>
      </c>
      <c r="C223" s="122">
        <v>0.0020497689141360945</v>
      </c>
      <c r="D223" s="84" t="s">
        <v>3200</v>
      </c>
      <c r="E223" s="84" t="b">
        <v>0</v>
      </c>
      <c r="F223" s="84" t="b">
        <v>0</v>
      </c>
      <c r="G223" s="84" t="b">
        <v>0</v>
      </c>
    </row>
    <row r="224" spans="1:7" ht="15">
      <c r="A224" s="84" t="s">
        <v>3005</v>
      </c>
      <c r="B224" s="84">
        <v>3</v>
      </c>
      <c r="C224" s="122">
        <v>0.0020497689141360945</v>
      </c>
      <c r="D224" s="84" t="s">
        <v>3200</v>
      </c>
      <c r="E224" s="84" t="b">
        <v>0</v>
      </c>
      <c r="F224" s="84" t="b">
        <v>0</v>
      </c>
      <c r="G224" s="84" t="b">
        <v>0</v>
      </c>
    </row>
    <row r="225" spans="1:7" ht="15">
      <c r="A225" s="84" t="s">
        <v>3006</v>
      </c>
      <c r="B225" s="84">
        <v>3</v>
      </c>
      <c r="C225" s="122">
        <v>0.0020497689141360945</v>
      </c>
      <c r="D225" s="84" t="s">
        <v>3200</v>
      </c>
      <c r="E225" s="84" t="b">
        <v>0</v>
      </c>
      <c r="F225" s="84" t="b">
        <v>0</v>
      </c>
      <c r="G225" s="84" t="b">
        <v>0</v>
      </c>
    </row>
    <row r="226" spans="1:7" ht="15">
      <c r="A226" s="84" t="s">
        <v>3007</v>
      </c>
      <c r="B226" s="84">
        <v>3</v>
      </c>
      <c r="C226" s="122">
        <v>0.0020497689141360945</v>
      </c>
      <c r="D226" s="84" t="s">
        <v>3200</v>
      </c>
      <c r="E226" s="84" t="b">
        <v>0</v>
      </c>
      <c r="F226" s="84" t="b">
        <v>0</v>
      </c>
      <c r="G226" s="84" t="b">
        <v>0</v>
      </c>
    </row>
    <row r="227" spans="1:7" ht="15">
      <c r="A227" s="84" t="s">
        <v>3008</v>
      </c>
      <c r="B227" s="84">
        <v>3</v>
      </c>
      <c r="C227" s="122">
        <v>0.0020497689141360945</v>
      </c>
      <c r="D227" s="84" t="s">
        <v>3200</v>
      </c>
      <c r="E227" s="84" t="b">
        <v>0</v>
      </c>
      <c r="F227" s="84" t="b">
        <v>0</v>
      </c>
      <c r="G227" s="84" t="b">
        <v>0</v>
      </c>
    </row>
    <row r="228" spans="1:7" ht="15">
      <c r="A228" s="84" t="s">
        <v>3009</v>
      </c>
      <c r="B228" s="84">
        <v>3</v>
      </c>
      <c r="C228" s="122">
        <v>0.0020497689141360945</v>
      </c>
      <c r="D228" s="84" t="s">
        <v>3200</v>
      </c>
      <c r="E228" s="84" t="b">
        <v>0</v>
      </c>
      <c r="F228" s="84" t="b">
        <v>0</v>
      </c>
      <c r="G228" s="84" t="b">
        <v>0</v>
      </c>
    </row>
    <row r="229" spans="1:7" ht="15">
      <c r="A229" s="84" t="s">
        <v>3010</v>
      </c>
      <c r="B229" s="84">
        <v>3</v>
      </c>
      <c r="C229" s="122">
        <v>0.0020497689141360945</v>
      </c>
      <c r="D229" s="84" t="s">
        <v>3200</v>
      </c>
      <c r="E229" s="84" t="b">
        <v>0</v>
      </c>
      <c r="F229" s="84" t="b">
        <v>0</v>
      </c>
      <c r="G229" s="84" t="b">
        <v>0</v>
      </c>
    </row>
    <row r="230" spans="1:7" ht="15">
      <c r="A230" s="84" t="s">
        <v>3011</v>
      </c>
      <c r="B230" s="84">
        <v>3</v>
      </c>
      <c r="C230" s="122">
        <v>0.0020497689141360945</v>
      </c>
      <c r="D230" s="84" t="s">
        <v>3200</v>
      </c>
      <c r="E230" s="84" t="b">
        <v>0</v>
      </c>
      <c r="F230" s="84" t="b">
        <v>0</v>
      </c>
      <c r="G230" s="84" t="b">
        <v>0</v>
      </c>
    </row>
    <row r="231" spans="1:7" ht="15">
      <c r="A231" s="84" t="s">
        <v>3012</v>
      </c>
      <c r="B231" s="84">
        <v>3</v>
      </c>
      <c r="C231" s="122">
        <v>0.0020497689141360945</v>
      </c>
      <c r="D231" s="84" t="s">
        <v>3200</v>
      </c>
      <c r="E231" s="84" t="b">
        <v>0</v>
      </c>
      <c r="F231" s="84" t="b">
        <v>0</v>
      </c>
      <c r="G231" s="84" t="b">
        <v>0</v>
      </c>
    </row>
    <row r="232" spans="1:7" ht="15">
      <c r="A232" s="84" t="s">
        <v>3013</v>
      </c>
      <c r="B232" s="84">
        <v>3</v>
      </c>
      <c r="C232" s="122">
        <v>0.0020497689141360945</v>
      </c>
      <c r="D232" s="84" t="s">
        <v>3200</v>
      </c>
      <c r="E232" s="84" t="b">
        <v>0</v>
      </c>
      <c r="F232" s="84" t="b">
        <v>0</v>
      </c>
      <c r="G232" s="84" t="b">
        <v>0</v>
      </c>
    </row>
    <row r="233" spans="1:7" ht="15">
      <c r="A233" s="84" t="s">
        <v>3014</v>
      </c>
      <c r="B233" s="84">
        <v>3</v>
      </c>
      <c r="C233" s="122">
        <v>0.0020497689141360945</v>
      </c>
      <c r="D233" s="84" t="s">
        <v>3200</v>
      </c>
      <c r="E233" s="84" t="b">
        <v>0</v>
      </c>
      <c r="F233" s="84" t="b">
        <v>0</v>
      </c>
      <c r="G233" s="84" t="b">
        <v>0</v>
      </c>
    </row>
    <row r="234" spans="1:7" ht="15">
      <c r="A234" s="84" t="s">
        <v>307</v>
      </c>
      <c r="B234" s="84">
        <v>3</v>
      </c>
      <c r="C234" s="122">
        <v>0.0020497689141360945</v>
      </c>
      <c r="D234" s="84" t="s">
        <v>3200</v>
      </c>
      <c r="E234" s="84" t="b">
        <v>0</v>
      </c>
      <c r="F234" s="84" t="b">
        <v>0</v>
      </c>
      <c r="G234" s="84" t="b">
        <v>0</v>
      </c>
    </row>
    <row r="235" spans="1:7" ht="15">
      <c r="A235" s="84" t="s">
        <v>3015</v>
      </c>
      <c r="B235" s="84">
        <v>3</v>
      </c>
      <c r="C235" s="122">
        <v>0.0020497689141360945</v>
      </c>
      <c r="D235" s="84" t="s">
        <v>3200</v>
      </c>
      <c r="E235" s="84" t="b">
        <v>0</v>
      </c>
      <c r="F235" s="84" t="b">
        <v>0</v>
      </c>
      <c r="G235" s="84" t="b">
        <v>0</v>
      </c>
    </row>
    <row r="236" spans="1:7" ht="15">
      <c r="A236" s="84" t="s">
        <v>2461</v>
      </c>
      <c r="B236" s="84">
        <v>3</v>
      </c>
      <c r="C236" s="122">
        <v>0.0020497689141360945</v>
      </c>
      <c r="D236" s="84" t="s">
        <v>3200</v>
      </c>
      <c r="E236" s="84" t="b">
        <v>0</v>
      </c>
      <c r="F236" s="84" t="b">
        <v>0</v>
      </c>
      <c r="G236" s="84" t="b">
        <v>0</v>
      </c>
    </row>
    <row r="237" spans="1:7" ht="15">
      <c r="A237" s="84" t="s">
        <v>2462</v>
      </c>
      <c r="B237" s="84">
        <v>3</v>
      </c>
      <c r="C237" s="122">
        <v>0.0020497689141360945</v>
      </c>
      <c r="D237" s="84" t="s">
        <v>3200</v>
      </c>
      <c r="E237" s="84" t="b">
        <v>0</v>
      </c>
      <c r="F237" s="84" t="b">
        <v>0</v>
      </c>
      <c r="G237" s="84" t="b">
        <v>0</v>
      </c>
    </row>
    <row r="238" spans="1:7" ht="15">
      <c r="A238" s="84" t="s">
        <v>2463</v>
      </c>
      <c r="B238" s="84">
        <v>3</v>
      </c>
      <c r="C238" s="122">
        <v>0.0020497689141360945</v>
      </c>
      <c r="D238" s="84" t="s">
        <v>3200</v>
      </c>
      <c r="E238" s="84" t="b">
        <v>0</v>
      </c>
      <c r="F238" s="84" t="b">
        <v>0</v>
      </c>
      <c r="G238" s="84" t="b">
        <v>0</v>
      </c>
    </row>
    <row r="239" spans="1:7" ht="15">
      <c r="A239" s="84" t="s">
        <v>2464</v>
      </c>
      <c r="B239" s="84">
        <v>3</v>
      </c>
      <c r="C239" s="122">
        <v>0.0020497689141360945</v>
      </c>
      <c r="D239" s="84" t="s">
        <v>3200</v>
      </c>
      <c r="E239" s="84" t="b">
        <v>0</v>
      </c>
      <c r="F239" s="84" t="b">
        <v>0</v>
      </c>
      <c r="G239" s="84" t="b">
        <v>0</v>
      </c>
    </row>
    <row r="240" spans="1:7" ht="15">
      <c r="A240" s="84" t="s">
        <v>2465</v>
      </c>
      <c r="B240" s="84">
        <v>3</v>
      </c>
      <c r="C240" s="122">
        <v>0.0020497689141360945</v>
      </c>
      <c r="D240" s="84" t="s">
        <v>3200</v>
      </c>
      <c r="E240" s="84" t="b">
        <v>0</v>
      </c>
      <c r="F240" s="84" t="b">
        <v>0</v>
      </c>
      <c r="G240" s="84" t="b">
        <v>0</v>
      </c>
    </row>
    <row r="241" spans="1:7" ht="15">
      <c r="A241" s="84" t="s">
        <v>2466</v>
      </c>
      <c r="B241" s="84">
        <v>3</v>
      </c>
      <c r="C241" s="122">
        <v>0.0020497689141360945</v>
      </c>
      <c r="D241" s="84" t="s">
        <v>3200</v>
      </c>
      <c r="E241" s="84" t="b">
        <v>0</v>
      </c>
      <c r="F241" s="84" t="b">
        <v>0</v>
      </c>
      <c r="G241" s="84" t="b">
        <v>0</v>
      </c>
    </row>
    <row r="242" spans="1:7" ht="15">
      <c r="A242" s="84" t="s">
        <v>2467</v>
      </c>
      <c r="B242" s="84">
        <v>3</v>
      </c>
      <c r="C242" s="122">
        <v>0.0020497689141360945</v>
      </c>
      <c r="D242" s="84" t="s">
        <v>3200</v>
      </c>
      <c r="E242" s="84" t="b">
        <v>0</v>
      </c>
      <c r="F242" s="84" t="b">
        <v>0</v>
      </c>
      <c r="G242" s="84" t="b">
        <v>0</v>
      </c>
    </row>
    <row r="243" spans="1:7" ht="15">
      <c r="A243" s="84" t="s">
        <v>2468</v>
      </c>
      <c r="B243" s="84">
        <v>3</v>
      </c>
      <c r="C243" s="122">
        <v>0.0020497689141360945</v>
      </c>
      <c r="D243" s="84" t="s">
        <v>3200</v>
      </c>
      <c r="E243" s="84" t="b">
        <v>0</v>
      </c>
      <c r="F243" s="84" t="b">
        <v>0</v>
      </c>
      <c r="G243" s="84" t="b">
        <v>0</v>
      </c>
    </row>
    <row r="244" spans="1:7" ht="15">
      <c r="A244" s="84" t="s">
        <v>2470</v>
      </c>
      <c r="B244" s="84">
        <v>3</v>
      </c>
      <c r="C244" s="122">
        <v>0.0020497689141360945</v>
      </c>
      <c r="D244" s="84" t="s">
        <v>3200</v>
      </c>
      <c r="E244" s="84" t="b">
        <v>0</v>
      </c>
      <c r="F244" s="84" t="b">
        <v>0</v>
      </c>
      <c r="G244" s="84" t="b">
        <v>0</v>
      </c>
    </row>
    <row r="245" spans="1:7" ht="15">
      <c r="A245" s="84" t="s">
        <v>3016</v>
      </c>
      <c r="B245" s="84">
        <v>3</v>
      </c>
      <c r="C245" s="122">
        <v>0.0020497689141360945</v>
      </c>
      <c r="D245" s="84" t="s">
        <v>3200</v>
      </c>
      <c r="E245" s="84" t="b">
        <v>0</v>
      </c>
      <c r="F245" s="84" t="b">
        <v>0</v>
      </c>
      <c r="G245" s="84" t="b">
        <v>0</v>
      </c>
    </row>
    <row r="246" spans="1:7" ht="15">
      <c r="A246" s="84" t="s">
        <v>3017</v>
      </c>
      <c r="B246" s="84">
        <v>3</v>
      </c>
      <c r="C246" s="122">
        <v>0.0020497689141360945</v>
      </c>
      <c r="D246" s="84" t="s">
        <v>3200</v>
      </c>
      <c r="E246" s="84" t="b">
        <v>0</v>
      </c>
      <c r="F246" s="84" t="b">
        <v>0</v>
      </c>
      <c r="G246" s="84" t="b">
        <v>0</v>
      </c>
    </row>
    <row r="247" spans="1:7" ht="15">
      <c r="A247" s="84" t="s">
        <v>3018</v>
      </c>
      <c r="B247" s="84">
        <v>2</v>
      </c>
      <c r="C247" s="122">
        <v>0.0015045692609769298</v>
      </c>
      <c r="D247" s="84" t="s">
        <v>3200</v>
      </c>
      <c r="E247" s="84" t="b">
        <v>0</v>
      </c>
      <c r="F247" s="84" t="b">
        <v>0</v>
      </c>
      <c r="G247" s="84" t="b">
        <v>0</v>
      </c>
    </row>
    <row r="248" spans="1:7" ht="15">
      <c r="A248" s="84" t="s">
        <v>3019</v>
      </c>
      <c r="B248" s="84">
        <v>2</v>
      </c>
      <c r="C248" s="122">
        <v>0.0015045692609769298</v>
      </c>
      <c r="D248" s="84" t="s">
        <v>3200</v>
      </c>
      <c r="E248" s="84" t="b">
        <v>0</v>
      </c>
      <c r="F248" s="84" t="b">
        <v>0</v>
      </c>
      <c r="G248" s="84" t="b">
        <v>0</v>
      </c>
    </row>
    <row r="249" spans="1:7" ht="15">
      <c r="A249" s="84" t="s">
        <v>3020</v>
      </c>
      <c r="B249" s="84">
        <v>2</v>
      </c>
      <c r="C249" s="122">
        <v>0.0015045692609769298</v>
      </c>
      <c r="D249" s="84" t="s">
        <v>3200</v>
      </c>
      <c r="E249" s="84" t="b">
        <v>0</v>
      </c>
      <c r="F249" s="84" t="b">
        <v>0</v>
      </c>
      <c r="G249" s="84" t="b">
        <v>0</v>
      </c>
    </row>
    <row r="250" spans="1:7" ht="15">
      <c r="A250" s="84" t="s">
        <v>3021</v>
      </c>
      <c r="B250" s="84">
        <v>2</v>
      </c>
      <c r="C250" s="122">
        <v>0.0015045692609769298</v>
      </c>
      <c r="D250" s="84" t="s">
        <v>3200</v>
      </c>
      <c r="E250" s="84" t="b">
        <v>0</v>
      </c>
      <c r="F250" s="84" t="b">
        <v>0</v>
      </c>
      <c r="G250" s="84" t="b">
        <v>0</v>
      </c>
    </row>
    <row r="251" spans="1:7" ht="15">
      <c r="A251" s="84" t="s">
        <v>3022</v>
      </c>
      <c r="B251" s="84">
        <v>2</v>
      </c>
      <c r="C251" s="122">
        <v>0.0015045692609769298</v>
      </c>
      <c r="D251" s="84" t="s">
        <v>3200</v>
      </c>
      <c r="E251" s="84" t="b">
        <v>1</v>
      </c>
      <c r="F251" s="84" t="b">
        <v>0</v>
      </c>
      <c r="G251" s="84" t="b">
        <v>0</v>
      </c>
    </row>
    <row r="252" spans="1:7" ht="15">
      <c r="A252" s="84" t="s">
        <v>3023</v>
      </c>
      <c r="B252" s="84">
        <v>2</v>
      </c>
      <c r="C252" s="122">
        <v>0.0015045692609769298</v>
      </c>
      <c r="D252" s="84" t="s">
        <v>3200</v>
      </c>
      <c r="E252" s="84" t="b">
        <v>0</v>
      </c>
      <c r="F252" s="84" t="b">
        <v>0</v>
      </c>
      <c r="G252" s="84" t="b">
        <v>0</v>
      </c>
    </row>
    <row r="253" spans="1:7" ht="15">
      <c r="A253" s="84" t="s">
        <v>3024</v>
      </c>
      <c r="B253" s="84">
        <v>2</v>
      </c>
      <c r="C253" s="122">
        <v>0.0015045692609769298</v>
      </c>
      <c r="D253" s="84" t="s">
        <v>3200</v>
      </c>
      <c r="E253" s="84" t="b">
        <v>0</v>
      </c>
      <c r="F253" s="84" t="b">
        <v>0</v>
      </c>
      <c r="G253" s="84" t="b">
        <v>0</v>
      </c>
    </row>
    <row r="254" spans="1:7" ht="15">
      <c r="A254" s="84" t="s">
        <v>3025</v>
      </c>
      <c r="B254" s="84">
        <v>2</v>
      </c>
      <c r="C254" s="122">
        <v>0.0015045692609769298</v>
      </c>
      <c r="D254" s="84" t="s">
        <v>3200</v>
      </c>
      <c r="E254" s="84" t="b">
        <v>0</v>
      </c>
      <c r="F254" s="84" t="b">
        <v>0</v>
      </c>
      <c r="G254" s="84" t="b">
        <v>0</v>
      </c>
    </row>
    <row r="255" spans="1:7" ht="15">
      <c r="A255" s="84" t="s">
        <v>3026</v>
      </c>
      <c r="B255" s="84">
        <v>2</v>
      </c>
      <c r="C255" s="122">
        <v>0.0015045692609769298</v>
      </c>
      <c r="D255" s="84" t="s">
        <v>3200</v>
      </c>
      <c r="E255" s="84" t="b">
        <v>0</v>
      </c>
      <c r="F255" s="84" t="b">
        <v>0</v>
      </c>
      <c r="G255" s="84" t="b">
        <v>0</v>
      </c>
    </row>
    <row r="256" spans="1:7" ht="15">
      <c r="A256" s="84" t="s">
        <v>3027</v>
      </c>
      <c r="B256" s="84">
        <v>2</v>
      </c>
      <c r="C256" s="122">
        <v>0.0015045692609769298</v>
      </c>
      <c r="D256" s="84" t="s">
        <v>3200</v>
      </c>
      <c r="E256" s="84" t="b">
        <v>0</v>
      </c>
      <c r="F256" s="84" t="b">
        <v>0</v>
      </c>
      <c r="G256" s="84" t="b">
        <v>0</v>
      </c>
    </row>
    <row r="257" spans="1:7" ht="15">
      <c r="A257" s="84" t="s">
        <v>3028</v>
      </c>
      <c r="B257" s="84">
        <v>2</v>
      </c>
      <c r="C257" s="122">
        <v>0.0015045692609769298</v>
      </c>
      <c r="D257" s="84" t="s">
        <v>3200</v>
      </c>
      <c r="E257" s="84" t="b">
        <v>0</v>
      </c>
      <c r="F257" s="84" t="b">
        <v>0</v>
      </c>
      <c r="G257" s="84" t="b">
        <v>0</v>
      </c>
    </row>
    <row r="258" spans="1:7" ht="15">
      <c r="A258" s="84" t="s">
        <v>359</v>
      </c>
      <c r="B258" s="84">
        <v>2</v>
      </c>
      <c r="C258" s="122">
        <v>0.0015045692609769298</v>
      </c>
      <c r="D258" s="84" t="s">
        <v>3200</v>
      </c>
      <c r="E258" s="84" t="b">
        <v>0</v>
      </c>
      <c r="F258" s="84" t="b">
        <v>0</v>
      </c>
      <c r="G258" s="84" t="b">
        <v>0</v>
      </c>
    </row>
    <row r="259" spans="1:7" ht="15">
      <c r="A259" s="84" t="s">
        <v>3029</v>
      </c>
      <c r="B259" s="84">
        <v>2</v>
      </c>
      <c r="C259" s="122">
        <v>0.0015045692609769298</v>
      </c>
      <c r="D259" s="84" t="s">
        <v>3200</v>
      </c>
      <c r="E259" s="84" t="b">
        <v>0</v>
      </c>
      <c r="F259" s="84" t="b">
        <v>0</v>
      </c>
      <c r="G259" s="84" t="b">
        <v>0</v>
      </c>
    </row>
    <row r="260" spans="1:7" ht="15">
      <c r="A260" s="84" t="s">
        <v>3030</v>
      </c>
      <c r="B260" s="84">
        <v>2</v>
      </c>
      <c r="C260" s="122">
        <v>0.0015045692609769298</v>
      </c>
      <c r="D260" s="84" t="s">
        <v>3200</v>
      </c>
      <c r="E260" s="84" t="b">
        <v>0</v>
      </c>
      <c r="F260" s="84" t="b">
        <v>0</v>
      </c>
      <c r="G260" s="84" t="b">
        <v>0</v>
      </c>
    </row>
    <row r="261" spans="1:7" ht="15">
      <c r="A261" s="84" t="s">
        <v>358</v>
      </c>
      <c r="B261" s="84">
        <v>2</v>
      </c>
      <c r="C261" s="122">
        <v>0.0015045692609769298</v>
      </c>
      <c r="D261" s="84" t="s">
        <v>3200</v>
      </c>
      <c r="E261" s="84" t="b">
        <v>0</v>
      </c>
      <c r="F261" s="84" t="b">
        <v>0</v>
      </c>
      <c r="G261" s="84" t="b">
        <v>0</v>
      </c>
    </row>
    <row r="262" spans="1:7" ht="15">
      <c r="A262" s="84" t="s">
        <v>3031</v>
      </c>
      <c r="B262" s="84">
        <v>2</v>
      </c>
      <c r="C262" s="122">
        <v>0.0015045692609769298</v>
      </c>
      <c r="D262" s="84" t="s">
        <v>3200</v>
      </c>
      <c r="E262" s="84" t="b">
        <v>0</v>
      </c>
      <c r="F262" s="84" t="b">
        <v>0</v>
      </c>
      <c r="G262" s="84" t="b">
        <v>0</v>
      </c>
    </row>
    <row r="263" spans="1:7" ht="15">
      <c r="A263" s="84" t="s">
        <v>3032</v>
      </c>
      <c r="B263" s="84">
        <v>2</v>
      </c>
      <c r="C263" s="122">
        <v>0.0015045692609769298</v>
      </c>
      <c r="D263" s="84" t="s">
        <v>3200</v>
      </c>
      <c r="E263" s="84" t="b">
        <v>0</v>
      </c>
      <c r="F263" s="84" t="b">
        <v>0</v>
      </c>
      <c r="G263" s="84" t="b">
        <v>0</v>
      </c>
    </row>
    <row r="264" spans="1:7" ht="15">
      <c r="A264" s="84" t="s">
        <v>3033</v>
      </c>
      <c r="B264" s="84">
        <v>2</v>
      </c>
      <c r="C264" s="122">
        <v>0.0015045692609769298</v>
      </c>
      <c r="D264" s="84" t="s">
        <v>3200</v>
      </c>
      <c r="E264" s="84" t="b">
        <v>0</v>
      </c>
      <c r="F264" s="84" t="b">
        <v>0</v>
      </c>
      <c r="G264" s="84" t="b">
        <v>0</v>
      </c>
    </row>
    <row r="265" spans="1:7" ht="15">
      <c r="A265" s="84" t="s">
        <v>3034</v>
      </c>
      <c r="B265" s="84">
        <v>2</v>
      </c>
      <c r="C265" s="122">
        <v>0.0015045692609769298</v>
      </c>
      <c r="D265" s="84" t="s">
        <v>3200</v>
      </c>
      <c r="E265" s="84" t="b">
        <v>0</v>
      </c>
      <c r="F265" s="84" t="b">
        <v>0</v>
      </c>
      <c r="G265" s="84" t="b">
        <v>0</v>
      </c>
    </row>
    <row r="266" spans="1:7" ht="15">
      <c r="A266" s="84" t="s">
        <v>3035</v>
      </c>
      <c r="B266" s="84">
        <v>2</v>
      </c>
      <c r="C266" s="122">
        <v>0.0015045692609769298</v>
      </c>
      <c r="D266" s="84" t="s">
        <v>3200</v>
      </c>
      <c r="E266" s="84" t="b">
        <v>0</v>
      </c>
      <c r="F266" s="84" t="b">
        <v>0</v>
      </c>
      <c r="G266" s="84" t="b">
        <v>0</v>
      </c>
    </row>
    <row r="267" spans="1:7" ht="15">
      <c r="A267" s="84" t="s">
        <v>3036</v>
      </c>
      <c r="B267" s="84">
        <v>2</v>
      </c>
      <c r="C267" s="122">
        <v>0.0015045692609769298</v>
      </c>
      <c r="D267" s="84" t="s">
        <v>3200</v>
      </c>
      <c r="E267" s="84" t="b">
        <v>0</v>
      </c>
      <c r="F267" s="84" t="b">
        <v>0</v>
      </c>
      <c r="G267" s="84" t="b">
        <v>0</v>
      </c>
    </row>
    <row r="268" spans="1:7" ht="15">
      <c r="A268" s="84" t="s">
        <v>3037</v>
      </c>
      <c r="B268" s="84">
        <v>2</v>
      </c>
      <c r="C268" s="122">
        <v>0.0015045692609769298</v>
      </c>
      <c r="D268" s="84" t="s">
        <v>3200</v>
      </c>
      <c r="E268" s="84" t="b">
        <v>1</v>
      </c>
      <c r="F268" s="84" t="b">
        <v>0</v>
      </c>
      <c r="G268" s="84" t="b">
        <v>0</v>
      </c>
    </row>
    <row r="269" spans="1:7" ht="15">
      <c r="A269" s="84" t="s">
        <v>3038</v>
      </c>
      <c r="B269" s="84">
        <v>2</v>
      </c>
      <c r="C269" s="122">
        <v>0.0015045692609769298</v>
      </c>
      <c r="D269" s="84" t="s">
        <v>3200</v>
      </c>
      <c r="E269" s="84" t="b">
        <v>0</v>
      </c>
      <c r="F269" s="84" t="b">
        <v>0</v>
      </c>
      <c r="G269" s="84" t="b">
        <v>0</v>
      </c>
    </row>
    <row r="270" spans="1:7" ht="15">
      <c r="A270" s="84" t="s">
        <v>3039</v>
      </c>
      <c r="B270" s="84">
        <v>2</v>
      </c>
      <c r="C270" s="122">
        <v>0.0015045692609769298</v>
      </c>
      <c r="D270" s="84" t="s">
        <v>3200</v>
      </c>
      <c r="E270" s="84" t="b">
        <v>0</v>
      </c>
      <c r="F270" s="84" t="b">
        <v>0</v>
      </c>
      <c r="G270" s="84" t="b">
        <v>0</v>
      </c>
    </row>
    <row r="271" spans="1:7" ht="15">
      <c r="A271" s="84" t="s">
        <v>357</v>
      </c>
      <c r="B271" s="84">
        <v>2</v>
      </c>
      <c r="C271" s="122">
        <v>0.0015045692609769298</v>
      </c>
      <c r="D271" s="84" t="s">
        <v>3200</v>
      </c>
      <c r="E271" s="84" t="b">
        <v>0</v>
      </c>
      <c r="F271" s="84" t="b">
        <v>0</v>
      </c>
      <c r="G271" s="84" t="b">
        <v>0</v>
      </c>
    </row>
    <row r="272" spans="1:7" ht="15">
      <c r="A272" s="84" t="s">
        <v>299</v>
      </c>
      <c r="B272" s="84">
        <v>2</v>
      </c>
      <c r="C272" s="122">
        <v>0.0015045692609769298</v>
      </c>
      <c r="D272" s="84" t="s">
        <v>3200</v>
      </c>
      <c r="E272" s="84" t="b">
        <v>0</v>
      </c>
      <c r="F272" s="84" t="b">
        <v>0</v>
      </c>
      <c r="G272" s="84" t="b">
        <v>0</v>
      </c>
    </row>
    <row r="273" spans="1:7" ht="15">
      <c r="A273" s="84" t="s">
        <v>3040</v>
      </c>
      <c r="B273" s="84">
        <v>2</v>
      </c>
      <c r="C273" s="122">
        <v>0.0015045692609769298</v>
      </c>
      <c r="D273" s="84" t="s">
        <v>3200</v>
      </c>
      <c r="E273" s="84" t="b">
        <v>0</v>
      </c>
      <c r="F273" s="84" t="b">
        <v>0</v>
      </c>
      <c r="G273" s="84" t="b">
        <v>0</v>
      </c>
    </row>
    <row r="274" spans="1:7" ht="15">
      <c r="A274" s="84" t="s">
        <v>356</v>
      </c>
      <c r="B274" s="84">
        <v>2</v>
      </c>
      <c r="C274" s="122">
        <v>0.0015045692609769298</v>
      </c>
      <c r="D274" s="84" t="s">
        <v>3200</v>
      </c>
      <c r="E274" s="84" t="b">
        <v>0</v>
      </c>
      <c r="F274" s="84" t="b">
        <v>0</v>
      </c>
      <c r="G274" s="84" t="b">
        <v>0</v>
      </c>
    </row>
    <row r="275" spans="1:7" ht="15">
      <c r="A275" s="84" t="s">
        <v>3041</v>
      </c>
      <c r="B275" s="84">
        <v>2</v>
      </c>
      <c r="C275" s="122">
        <v>0.0015045692609769298</v>
      </c>
      <c r="D275" s="84" t="s">
        <v>3200</v>
      </c>
      <c r="E275" s="84" t="b">
        <v>0</v>
      </c>
      <c r="F275" s="84" t="b">
        <v>0</v>
      </c>
      <c r="G275" s="84" t="b">
        <v>0</v>
      </c>
    </row>
    <row r="276" spans="1:7" ht="15">
      <c r="A276" s="84" t="s">
        <v>3042</v>
      </c>
      <c r="B276" s="84">
        <v>2</v>
      </c>
      <c r="C276" s="122">
        <v>0.0015045692609769298</v>
      </c>
      <c r="D276" s="84" t="s">
        <v>3200</v>
      </c>
      <c r="E276" s="84" t="b">
        <v>1</v>
      </c>
      <c r="F276" s="84" t="b">
        <v>0</v>
      </c>
      <c r="G276" s="84" t="b">
        <v>0</v>
      </c>
    </row>
    <row r="277" spans="1:7" ht="15">
      <c r="A277" s="84" t="s">
        <v>3043</v>
      </c>
      <c r="B277" s="84">
        <v>2</v>
      </c>
      <c r="C277" s="122">
        <v>0.0015045692609769298</v>
      </c>
      <c r="D277" s="84" t="s">
        <v>3200</v>
      </c>
      <c r="E277" s="84" t="b">
        <v>0</v>
      </c>
      <c r="F277" s="84" t="b">
        <v>0</v>
      </c>
      <c r="G277" s="84" t="b">
        <v>0</v>
      </c>
    </row>
    <row r="278" spans="1:7" ht="15">
      <c r="A278" s="84" t="s">
        <v>3044</v>
      </c>
      <c r="B278" s="84">
        <v>2</v>
      </c>
      <c r="C278" s="122">
        <v>0.0015045692609769298</v>
      </c>
      <c r="D278" s="84" t="s">
        <v>3200</v>
      </c>
      <c r="E278" s="84" t="b">
        <v>0</v>
      </c>
      <c r="F278" s="84" t="b">
        <v>0</v>
      </c>
      <c r="G278" s="84" t="b">
        <v>0</v>
      </c>
    </row>
    <row r="279" spans="1:7" ht="15">
      <c r="A279" s="84" t="s">
        <v>289</v>
      </c>
      <c r="B279" s="84">
        <v>2</v>
      </c>
      <c r="C279" s="122">
        <v>0.0015045692609769298</v>
      </c>
      <c r="D279" s="84" t="s">
        <v>3200</v>
      </c>
      <c r="E279" s="84" t="b">
        <v>0</v>
      </c>
      <c r="F279" s="84" t="b">
        <v>0</v>
      </c>
      <c r="G279" s="84" t="b">
        <v>0</v>
      </c>
    </row>
    <row r="280" spans="1:7" ht="15">
      <c r="A280" s="84" t="s">
        <v>3045</v>
      </c>
      <c r="B280" s="84">
        <v>2</v>
      </c>
      <c r="C280" s="122">
        <v>0.0015045692609769298</v>
      </c>
      <c r="D280" s="84" t="s">
        <v>3200</v>
      </c>
      <c r="E280" s="84" t="b">
        <v>0</v>
      </c>
      <c r="F280" s="84" t="b">
        <v>0</v>
      </c>
      <c r="G280" s="84" t="b">
        <v>0</v>
      </c>
    </row>
    <row r="281" spans="1:7" ht="15">
      <c r="A281" s="84" t="s">
        <v>3046</v>
      </c>
      <c r="B281" s="84">
        <v>2</v>
      </c>
      <c r="C281" s="122">
        <v>0.0015045692609769298</v>
      </c>
      <c r="D281" s="84" t="s">
        <v>3200</v>
      </c>
      <c r="E281" s="84" t="b">
        <v>0</v>
      </c>
      <c r="F281" s="84" t="b">
        <v>0</v>
      </c>
      <c r="G281" s="84" t="b">
        <v>0</v>
      </c>
    </row>
    <row r="282" spans="1:7" ht="15">
      <c r="A282" s="84" t="s">
        <v>3047</v>
      </c>
      <c r="B282" s="84">
        <v>2</v>
      </c>
      <c r="C282" s="122">
        <v>0.0015045692609769298</v>
      </c>
      <c r="D282" s="84" t="s">
        <v>3200</v>
      </c>
      <c r="E282" s="84" t="b">
        <v>0</v>
      </c>
      <c r="F282" s="84" t="b">
        <v>0</v>
      </c>
      <c r="G282" s="84" t="b">
        <v>0</v>
      </c>
    </row>
    <row r="283" spans="1:7" ht="15">
      <c r="A283" s="84" t="s">
        <v>3048</v>
      </c>
      <c r="B283" s="84">
        <v>2</v>
      </c>
      <c r="C283" s="122">
        <v>0.0015045692609769298</v>
      </c>
      <c r="D283" s="84" t="s">
        <v>3200</v>
      </c>
      <c r="E283" s="84" t="b">
        <v>0</v>
      </c>
      <c r="F283" s="84" t="b">
        <v>0</v>
      </c>
      <c r="G283" s="84" t="b">
        <v>0</v>
      </c>
    </row>
    <row r="284" spans="1:7" ht="15">
      <c r="A284" s="84" t="s">
        <v>3049</v>
      </c>
      <c r="B284" s="84">
        <v>2</v>
      </c>
      <c r="C284" s="122">
        <v>0.0015045692609769298</v>
      </c>
      <c r="D284" s="84" t="s">
        <v>3200</v>
      </c>
      <c r="E284" s="84" t="b">
        <v>0</v>
      </c>
      <c r="F284" s="84" t="b">
        <v>0</v>
      </c>
      <c r="G284" s="84" t="b">
        <v>0</v>
      </c>
    </row>
    <row r="285" spans="1:7" ht="15">
      <c r="A285" s="84" t="s">
        <v>3050</v>
      </c>
      <c r="B285" s="84">
        <v>2</v>
      </c>
      <c r="C285" s="122">
        <v>0.0015045692609769298</v>
      </c>
      <c r="D285" s="84" t="s">
        <v>3200</v>
      </c>
      <c r="E285" s="84" t="b">
        <v>0</v>
      </c>
      <c r="F285" s="84" t="b">
        <v>0</v>
      </c>
      <c r="G285" s="84" t="b">
        <v>0</v>
      </c>
    </row>
    <row r="286" spans="1:7" ht="15">
      <c r="A286" s="84" t="s">
        <v>3051</v>
      </c>
      <c r="B286" s="84">
        <v>2</v>
      </c>
      <c r="C286" s="122">
        <v>0.0015045692609769298</v>
      </c>
      <c r="D286" s="84" t="s">
        <v>3200</v>
      </c>
      <c r="E286" s="84" t="b">
        <v>0</v>
      </c>
      <c r="F286" s="84" t="b">
        <v>0</v>
      </c>
      <c r="G286" s="84" t="b">
        <v>0</v>
      </c>
    </row>
    <row r="287" spans="1:7" ht="15">
      <c r="A287" s="84" t="s">
        <v>3052</v>
      </c>
      <c r="B287" s="84">
        <v>2</v>
      </c>
      <c r="C287" s="122">
        <v>0.0015045692609769298</v>
      </c>
      <c r="D287" s="84" t="s">
        <v>3200</v>
      </c>
      <c r="E287" s="84" t="b">
        <v>0</v>
      </c>
      <c r="F287" s="84" t="b">
        <v>0</v>
      </c>
      <c r="G287" s="84" t="b">
        <v>0</v>
      </c>
    </row>
    <row r="288" spans="1:7" ht="15">
      <c r="A288" s="84" t="s">
        <v>3053</v>
      </c>
      <c r="B288" s="84">
        <v>2</v>
      </c>
      <c r="C288" s="122">
        <v>0.0015045692609769298</v>
      </c>
      <c r="D288" s="84" t="s">
        <v>3200</v>
      </c>
      <c r="E288" s="84" t="b">
        <v>0</v>
      </c>
      <c r="F288" s="84" t="b">
        <v>0</v>
      </c>
      <c r="G288" s="84" t="b">
        <v>0</v>
      </c>
    </row>
    <row r="289" spans="1:7" ht="15">
      <c r="A289" s="84" t="s">
        <v>3054</v>
      </c>
      <c r="B289" s="84">
        <v>2</v>
      </c>
      <c r="C289" s="122">
        <v>0.0015045692609769298</v>
      </c>
      <c r="D289" s="84" t="s">
        <v>3200</v>
      </c>
      <c r="E289" s="84" t="b">
        <v>0</v>
      </c>
      <c r="F289" s="84" t="b">
        <v>0</v>
      </c>
      <c r="G289" s="84" t="b">
        <v>0</v>
      </c>
    </row>
    <row r="290" spans="1:7" ht="15">
      <c r="A290" s="84" t="s">
        <v>3055</v>
      </c>
      <c r="B290" s="84">
        <v>2</v>
      </c>
      <c r="C290" s="122">
        <v>0.0015045692609769298</v>
      </c>
      <c r="D290" s="84" t="s">
        <v>3200</v>
      </c>
      <c r="E290" s="84" t="b">
        <v>0</v>
      </c>
      <c r="F290" s="84" t="b">
        <v>0</v>
      </c>
      <c r="G290" s="84" t="b">
        <v>0</v>
      </c>
    </row>
    <row r="291" spans="1:7" ht="15">
      <c r="A291" s="84" t="s">
        <v>3056</v>
      </c>
      <c r="B291" s="84">
        <v>2</v>
      </c>
      <c r="C291" s="122">
        <v>0.0015045692609769298</v>
      </c>
      <c r="D291" s="84" t="s">
        <v>3200</v>
      </c>
      <c r="E291" s="84" t="b">
        <v>0</v>
      </c>
      <c r="F291" s="84" t="b">
        <v>0</v>
      </c>
      <c r="G291" s="84" t="b">
        <v>0</v>
      </c>
    </row>
    <row r="292" spans="1:7" ht="15">
      <c r="A292" s="84" t="s">
        <v>3057</v>
      </c>
      <c r="B292" s="84">
        <v>2</v>
      </c>
      <c r="C292" s="122">
        <v>0.0015045692609769298</v>
      </c>
      <c r="D292" s="84" t="s">
        <v>3200</v>
      </c>
      <c r="E292" s="84" t="b">
        <v>0</v>
      </c>
      <c r="F292" s="84" t="b">
        <v>0</v>
      </c>
      <c r="G292" s="84" t="b">
        <v>0</v>
      </c>
    </row>
    <row r="293" spans="1:7" ht="15">
      <c r="A293" s="84" t="s">
        <v>2346</v>
      </c>
      <c r="B293" s="84">
        <v>2</v>
      </c>
      <c r="C293" s="122">
        <v>0.0015045692609769298</v>
      </c>
      <c r="D293" s="84" t="s">
        <v>3200</v>
      </c>
      <c r="E293" s="84" t="b">
        <v>0</v>
      </c>
      <c r="F293" s="84" t="b">
        <v>0</v>
      </c>
      <c r="G293" s="84" t="b">
        <v>0</v>
      </c>
    </row>
    <row r="294" spans="1:7" ht="15">
      <c r="A294" s="84" t="s">
        <v>3058</v>
      </c>
      <c r="B294" s="84">
        <v>2</v>
      </c>
      <c r="C294" s="122">
        <v>0.0015045692609769298</v>
      </c>
      <c r="D294" s="84" t="s">
        <v>3200</v>
      </c>
      <c r="E294" s="84" t="b">
        <v>0</v>
      </c>
      <c r="F294" s="84" t="b">
        <v>0</v>
      </c>
      <c r="G294" s="84" t="b">
        <v>0</v>
      </c>
    </row>
    <row r="295" spans="1:7" ht="15">
      <c r="A295" s="84" t="s">
        <v>3059</v>
      </c>
      <c r="B295" s="84">
        <v>2</v>
      </c>
      <c r="C295" s="122">
        <v>0.0015045692609769298</v>
      </c>
      <c r="D295" s="84" t="s">
        <v>3200</v>
      </c>
      <c r="E295" s="84" t="b">
        <v>0</v>
      </c>
      <c r="F295" s="84" t="b">
        <v>0</v>
      </c>
      <c r="G295" s="84" t="b">
        <v>0</v>
      </c>
    </row>
    <row r="296" spans="1:7" ht="15">
      <c r="A296" s="84" t="s">
        <v>3060</v>
      </c>
      <c r="B296" s="84">
        <v>2</v>
      </c>
      <c r="C296" s="122">
        <v>0.0015045692609769298</v>
      </c>
      <c r="D296" s="84" t="s">
        <v>3200</v>
      </c>
      <c r="E296" s="84" t="b">
        <v>0</v>
      </c>
      <c r="F296" s="84" t="b">
        <v>0</v>
      </c>
      <c r="G296" s="84" t="b">
        <v>0</v>
      </c>
    </row>
    <row r="297" spans="1:7" ht="15">
      <c r="A297" s="84" t="s">
        <v>3061</v>
      </c>
      <c r="B297" s="84">
        <v>2</v>
      </c>
      <c r="C297" s="122">
        <v>0.0015045692609769298</v>
      </c>
      <c r="D297" s="84" t="s">
        <v>3200</v>
      </c>
      <c r="E297" s="84" t="b">
        <v>0</v>
      </c>
      <c r="F297" s="84" t="b">
        <v>0</v>
      </c>
      <c r="G297" s="84" t="b">
        <v>0</v>
      </c>
    </row>
    <row r="298" spans="1:7" ht="15">
      <c r="A298" s="84" t="s">
        <v>3062</v>
      </c>
      <c r="B298" s="84">
        <v>2</v>
      </c>
      <c r="C298" s="122">
        <v>0.0015045692609769298</v>
      </c>
      <c r="D298" s="84" t="s">
        <v>3200</v>
      </c>
      <c r="E298" s="84" t="b">
        <v>0</v>
      </c>
      <c r="F298" s="84" t="b">
        <v>0</v>
      </c>
      <c r="G298" s="84" t="b">
        <v>0</v>
      </c>
    </row>
    <row r="299" spans="1:7" ht="15">
      <c r="A299" s="84" t="s">
        <v>3063</v>
      </c>
      <c r="B299" s="84">
        <v>2</v>
      </c>
      <c r="C299" s="122">
        <v>0.0015045692609769298</v>
      </c>
      <c r="D299" s="84" t="s">
        <v>3200</v>
      </c>
      <c r="E299" s="84" t="b">
        <v>0</v>
      </c>
      <c r="F299" s="84" t="b">
        <v>0</v>
      </c>
      <c r="G299" s="84" t="b">
        <v>0</v>
      </c>
    </row>
    <row r="300" spans="1:7" ht="15">
      <c r="A300" s="84" t="s">
        <v>3064</v>
      </c>
      <c r="B300" s="84">
        <v>2</v>
      </c>
      <c r="C300" s="122">
        <v>0.0015045692609769298</v>
      </c>
      <c r="D300" s="84" t="s">
        <v>3200</v>
      </c>
      <c r="E300" s="84" t="b">
        <v>0</v>
      </c>
      <c r="F300" s="84" t="b">
        <v>0</v>
      </c>
      <c r="G300" s="84" t="b">
        <v>0</v>
      </c>
    </row>
    <row r="301" spans="1:7" ht="15">
      <c r="A301" s="84" t="s">
        <v>3065</v>
      </c>
      <c r="B301" s="84">
        <v>2</v>
      </c>
      <c r="C301" s="122">
        <v>0.0015045692609769298</v>
      </c>
      <c r="D301" s="84" t="s">
        <v>3200</v>
      </c>
      <c r="E301" s="84" t="b">
        <v>0</v>
      </c>
      <c r="F301" s="84" t="b">
        <v>0</v>
      </c>
      <c r="G301" s="84" t="b">
        <v>0</v>
      </c>
    </row>
    <row r="302" spans="1:7" ht="15">
      <c r="A302" s="84" t="s">
        <v>3066</v>
      </c>
      <c r="B302" s="84">
        <v>2</v>
      </c>
      <c r="C302" s="122">
        <v>0.0015045692609769298</v>
      </c>
      <c r="D302" s="84" t="s">
        <v>3200</v>
      </c>
      <c r="E302" s="84" t="b">
        <v>0</v>
      </c>
      <c r="F302" s="84" t="b">
        <v>0</v>
      </c>
      <c r="G302" s="84" t="b">
        <v>0</v>
      </c>
    </row>
    <row r="303" spans="1:7" ht="15">
      <c r="A303" s="84" t="s">
        <v>3067</v>
      </c>
      <c r="B303" s="84">
        <v>2</v>
      </c>
      <c r="C303" s="122">
        <v>0.0015045692609769298</v>
      </c>
      <c r="D303" s="84" t="s">
        <v>3200</v>
      </c>
      <c r="E303" s="84" t="b">
        <v>0</v>
      </c>
      <c r="F303" s="84" t="b">
        <v>0</v>
      </c>
      <c r="G303" s="84" t="b">
        <v>0</v>
      </c>
    </row>
    <row r="304" spans="1:7" ht="15">
      <c r="A304" s="84" t="s">
        <v>3068</v>
      </c>
      <c r="B304" s="84">
        <v>2</v>
      </c>
      <c r="C304" s="122">
        <v>0.0015045692609769298</v>
      </c>
      <c r="D304" s="84" t="s">
        <v>3200</v>
      </c>
      <c r="E304" s="84" t="b">
        <v>0</v>
      </c>
      <c r="F304" s="84" t="b">
        <v>0</v>
      </c>
      <c r="G304" s="84" t="b">
        <v>0</v>
      </c>
    </row>
    <row r="305" spans="1:7" ht="15">
      <c r="A305" s="84" t="s">
        <v>3069</v>
      </c>
      <c r="B305" s="84">
        <v>2</v>
      </c>
      <c r="C305" s="122">
        <v>0.0015045692609769298</v>
      </c>
      <c r="D305" s="84" t="s">
        <v>3200</v>
      </c>
      <c r="E305" s="84" t="b">
        <v>0</v>
      </c>
      <c r="F305" s="84" t="b">
        <v>0</v>
      </c>
      <c r="G305" s="84" t="b">
        <v>0</v>
      </c>
    </row>
    <row r="306" spans="1:7" ht="15">
      <c r="A306" s="84" t="s">
        <v>3070</v>
      </c>
      <c r="B306" s="84">
        <v>2</v>
      </c>
      <c r="C306" s="122">
        <v>0.0015045692609769298</v>
      </c>
      <c r="D306" s="84" t="s">
        <v>3200</v>
      </c>
      <c r="E306" s="84" t="b">
        <v>0</v>
      </c>
      <c r="F306" s="84" t="b">
        <v>0</v>
      </c>
      <c r="G306" s="84" t="b">
        <v>0</v>
      </c>
    </row>
    <row r="307" spans="1:7" ht="15">
      <c r="A307" s="84" t="s">
        <v>3071</v>
      </c>
      <c r="B307" s="84">
        <v>2</v>
      </c>
      <c r="C307" s="122">
        <v>0.0015045692609769298</v>
      </c>
      <c r="D307" s="84" t="s">
        <v>3200</v>
      </c>
      <c r="E307" s="84" t="b">
        <v>0</v>
      </c>
      <c r="F307" s="84" t="b">
        <v>0</v>
      </c>
      <c r="G307" s="84" t="b">
        <v>0</v>
      </c>
    </row>
    <row r="308" spans="1:7" ht="15">
      <c r="A308" s="84" t="s">
        <v>3072</v>
      </c>
      <c r="B308" s="84">
        <v>2</v>
      </c>
      <c r="C308" s="122">
        <v>0.0015045692609769298</v>
      </c>
      <c r="D308" s="84" t="s">
        <v>3200</v>
      </c>
      <c r="E308" s="84" t="b">
        <v>0</v>
      </c>
      <c r="F308" s="84" t="b">
        <v>0</v>
      </c>
      <c r="G308" s="84" t="b">
        <v>0</v>
      </c>
    </row>
    <row r="309" spans="1:7" ht="15">
      <c r="A309" s="84" t="s">
        <v>3073</v>
      </c>
      <c r="B309" s="84">
        <v>2</v>
      </c>
      <c r="C309" s="122">
        <v>0.0015045692609769298</v>
      </c>
      <c r="D309" s="84" t="s">
        <v>3200</v>
      </c>
      <c r="E309" s="84" t="b">
        <v>0</v>
      </c>
      <c r="F309" s="84" t="b">
        <v>0</v>
      </c>
      <c r="G309" s="84" t="b">
        <v>0</v>
      </c>
    </row>
    <row r="310" spans="1:7" ht="15">
      <c r="A310" s="84" t="s">
        <v>3074</v>
      </c>
      <c r="B310" s="84">
        <v>2</v>
      </c>
      <c r="C310" s="122">
        <v>0.0015045692609769298</v>
      </c>
      <c r="D310" s="84" t="s">
        <v>3200</v>
      </c>
      <c r="E310" s="84" t="b">
        <v>0</v>
      </c>
      <c r="F310" s="84" t="b">
        <v>0</v>
      </c>
      <c r="G310" s="84" t="b">
        <v>0</v>
      </c>
    </row>
    <row r="311" spans="1:7" ht="15">
      <c r="A311" s="84" t="s">
        <v>3075</v>
      </c>
      <c r="B311" s="84">
        <v>2</v>
      </c>
      <c r="C311" s="122">
        <v>0.0015045692609769298</v>
      </c>
      <c r="D311" s="84" t="s">
        <v>3200</v>
      </c>
      <c r="E311" s="84" t="b">
        <v>0</v>
      </c>
      <c r="F311" s="84" t="b">
        <v>0</v>
      </c>
      <c r="G311" s="84" t="b">
        <v>0</v>
      </c>
    </row>
    <row r="312" spans="1:7" ht="15">
      <c r="A312" s="84" t="s">
        <v>3076</v>
      </c>
      <c r="B312" s="84">
        <v>2</v>
      </c>
      <c r="C312" s="122">
        <v>0.0015045692609769298</v>
      </c>
      <c r="D312" s="84" t="s">
        <v>3200</v>
      </c>
      <c r="E312" s="84" t="b">
        <v>0</v>
      </c>
      <c r="F312" s="84" t="b">
        <v>0</v>
      </c>
      <c r="G312" s="84" t="b">
        <v>0</v>
      </c>
    </row>
    <row r="313" spans="1:7" ht="15">
      <c r="A313" s="84" t="s">
        <v>347</v>
      </c>
      <c r="B313" s="84">
        <v>2</v>
      </c>
      <c r="C313" s="122">
        <v>0.0015045692609769298</v>
      </c>
      <c r="D313" s="84" t="s">
        <v>3200</v>
      </c>
      <c r="E313" s="84" t="b">
        <v>0</v>
      </c>
      <c r="F313" s="84" t="b">
        <v>0</v>
      </c>
      <c r="G313" s="84" t="b">
        <v>0</v>
      </c>
    </row>
    <row r="314" spans="1:7" ht="15">
      <c r="A314" s="84" t="s">
        <v>3077</v>
      </c>
      <c r="B314" s="84">
        <v>2</v>
      </c>
      <c r="C314" s="122">
        <v>0.0015045692609769298</v>
      </c>
      <c r="D314" s="84" t="s">
        <v>3200</v>
      </c>
      <c r="E314" s="84" t="b">
        <v>0</v>
      </c>
      <c r="F314" s="84" t="b">
        <v>0</v>
      </c>
      <c r="G314" s="84" t="b">
        <v>0</v>
      </c>
    </row>
    <row r="315" spans="1:7" ht="15">
      <c r="A315" s="84" t="s">
        <v>3078</v>
      </c>
      <c r="B315" s="84">
        <v>2</v>
      </c>
      <c r="C315" s="122">
        <v>0.0015045692609769298</v>
      </c>
      <c r="D315" s="84" t="s">
        <v>3200</v>
      </c>
      <c r="E315" s="84" t="b">
        <v>0</v>
      </c>
      <c r="F315" s="84" t="b">
        <v>0</v>
      </c>
      <c r="G315" s="84" t="b">
        <v>0</v>
      </c>
    </row>
    <row r="316" spans="1:7" ht="15">
      <c r="A316" s="84" t="s">
        <v>3079</v>
      </c>
      <c r="B316" s="84">
        <v>2</v>
      </c>
      <c r="C316" s="122">
        <v>0.0015045692609769298</v>
      </c>
      <c r="D316" s="84" t="s">
        <v>3200</v>
      </c>
      <c r="E316" s="84" t="b">
        <v>0</v>
      </c>
      <c r="F316" s="84" t="b">
        <v>0</v>
      </c>
      <c r="G316" s="84" t="b">
        <v>0</v>
      </c>
    </row>
    <row r="317" spans="1:7" ht="15">
      <c r="A317" s="84" t="s">
        <v>3080</v>
      </c>
      <c r="B317" s="84">
        <v>2</v>
      </c>
      <c r="C317" s="122">
        <v>0.0015045692609769298</v>
      </c>
      <c r="D317" s="84" t="s">
        <v>3200</v>
      </c>
      <c r="E317" s="84" t="b">
        <v>0</v>
      </c>
      <c r="F317" s="84" t="b">
        <v>0</v>
      </c>
      <c r="G317" s="84" t="b">
        <v>0</v>
      </c>
    </row>
    <row r="318" spans="1:7" ht="15">
      <c r="A318" s="84" t="s">
        <v>3081</v>
      </c>
      <c r="B318" s="84">
        <v>2</v>
      </c>
      <c r="C318" s="122">
        <v>0.0015045692609769298</v>
      </c>
      <c r="D318" s="84" t="s">
        <v>3200</v>
      </c>
      <c r="E318" s="84" t="b">
        <v>0</v>
      </c>
      <c r="F318" s="84" t="b">
        <v>0</v>
      </c>
      <c r="G318" s="84" t="b">
        <v>0</v>
      </c>
    </row>
    <row r="319" spans="1:7" ht="15">
      <c r="A319" s="84" t="s">
        <v>3082</v>
      </c>
      <c r="B319" s="84">
        <v>2</v>
      </c>
      <c r="C319" s="122">
        <v>0.0015045692609769298</v>
      </c>
      <c r="D319" s="84" t="s">
        <v>3200</v>
      </c>
      <c r="E319" s="84" t="b">
        <v>0</v>
      </c>
      <c r="F319" s="84" t="b">
        <v>0</v>
      </c>
      <c r="G319" s="84" t="b">
        <v>0</v>
      </c>
    </row>
    <row r="320" spans="1:7" ht="15">
      <c r="A320" s="84" t="s">
        <v>3083</v>
      </c>
      <c r="B320" s="84">
        <v>2</v>
      </c>
      <c r="C320" s="122">
        <v>0.0015045692609769298</v>
      </c>
      <c r="D320" s="84" t="s">
        <v>3200</v>
      </c>
      <c r="E320" s="84" t="b">
        <v>0</v>
      </c>
      <c r="F320" s="84" t="b">
        <v>0</v>
      </c>
      <c r="G320" s="84" t="b">
        <v>0</v>
      </c>
    </row>
    <row r="321" spans="1:7" ht="15">
      <c r="A321" s="84" t="s">
        <v>3084</v>
      </c>
      <c r="B321" s="84">
        <v>2</v>
      </c>
      <c r="C321" s="122">
        <v>0.0015045692609769298</v>
      </c>
      <c r="D321" s="84" t="s">
        <v>3200</v>
      </c>
      <c r="E321" s="84" t="b">
        <v>0</v>
      </c>
      <c r="F321" s="84" t="b">
        <v>0</v>
      </c>
      <c r="G321" s="84" t="b">
        <v>0</v>
      </c>
    </row>
    <row r="322" spans="1:7" ht="15">
      <c r="A322" s="84" t="s">
        <v>3085</v>
      </c>
      <c r="B322" s="84">
        <v>2</v>
      </c>
      <c r="C322" s="122">
        <v>0.0015045692609769298</v>
      </c>
      <c r="D322" s="84" t="s">
        <v>3200</v>
      </c>
      <c r="E322" s="84" t="b">
        <v>0</v>
      </c>
      <c r="F322" s="84" t="b">
        <v>0</v>
      </c>
      <c r="G322" s="84" t="b">
        <v>0</v>
      </c>
    </row>
    <row r="323" spans="1:7" ht="15">
      <c r="A323" s="84" t="s">
        <v>3086</v>
      </c>
      <c r="B323" s="84">
        <v>2</v>
      </c>
      <c r="C323" s="122">
        <v>0.0015045692609769298</v>
      </c>
      <c r="D323" s="84" t="s">
        <v>3200</v>
      </c>
      <c r="E323" s="84" t="b">
        <v>0</v>
      </c>
      <c r="F323" s="84" t="b">
        <v>0</v>
      </c>
      <c r="G323" s="84" t="b">
        <v>0</v>
      </c>
    </row>
    <row r="324" spans="1:7" ht="15">
      <c r="A324" s="84" t="s">
        <v>3087</v>
      </c>
      <c r="B324" s="84">
        <v>2</v>
      </c>
      <c r="C324" s="122">
        <v>0.0015045692609769298</v>
      </c>
      <c r="D324" s="84" t="s">
        <v>3200</v>
      </c>
      <c r="E324" s="84" t="b">
        <v>0</v>
      </c>
      <c r="F324" s="84" t="b">
        <v>0</v>
      </c>
      <c r="G324" s="84" t="b">
        <v>0</v>
      </c>
    </row>
    <row r="325" spans="1:7" ht="15">
      <c r="A325" s="84" t="s">
        <v>3088</v>
      </c>
      <c r="B325" s="84">
        <v>2</v>
      </c>
      <c r="C325" s="122">
        <v>0.0015045692609769298</v>
      </c>
      <c r="D325" s="84" t="s">
        <v>3200</v>
      </c>
      <c r="E325" s="84" t="b">
        <v>0</v>
      </c>
      <c r="F325" s="84" t="b">
        <v>0</v>
      </c>
      <c r="G325" s="84" t="b">
        <v>0</v>
      </c>
    </row>
    <row r="326" spans="1:7" ht="15">
      <c r="A326" s="84" t="s">
        <v>3089</v>
      </c>
      <c r="B326" s="84">
        <v>2</v>
      </c>
      <c r="C326" s="122">
        <v>0.0015045692609769298</v>
      </c>
      <c r="D326" s="84" t="s">
        <v>3200</v>
      </c>
      <c r="E326" s="84" t="b">
        <v>0</v>
      </c>
      <c r="F326" s="84" t="b">
        <v>1</v>
      </c>
      <c r="G326" s="84" t="b">
        <v>0</v>
      </c>
    </row>
    <row r="327" spans="1:7" ht="15">
      <c r="A327" s="84" t="s">
        <v>3090</v>
      </c>
      <c r="B327" s="84">
        <v>2</v>
      </c>
      <c r="C327" s="122">
        <v>0.0015045692609769298</v>
      </c>
      <c r="D327" s="84" t="s">
        <v>3200</v>
      </c>
      <c r="E327" s="84" t="b">
        <v>0</v>
      </c>
      <c r="F327" s="84" t="b">
        <v>0</v>
      </c>
      <c r="G327" s="84" t="b">
        <v>0</v>
      </c>
    </row>
    <row r="328" spans="1:7" ht="15">
      <c r="A328" s="84" t="s">
        <v>3091</v>
      </c>
      <c r="B328" s="84">
        <v>2</v>
      </c>
      <c r="C328" s="122">
        <v>0.0015045692609769298</v>
      </c>
      <c r="D328" s="84" t="s">
        <v>3200</v>
      </c>
      <c r="E328" s="84" t="b">
        <v>0</v>
      </c>
      <c r="F328" s="84" t="b">
        <v>0</v>
      </c>
      <c r="G328" s="84" t="b">
        <v>0</v>
      </c>
    </row>
    <row r="329" spans="1:7" ht="15">
      <c r="A329" s="84" t="s">
        <v>3092</v>
      </c>
      <c r="B329" s="84">
        <v>2</v>
      </c>
      <c r="C329" s="122">
        <v>0.0015045692609769298</v>
      </c>
      <c r="D329" s="84" t="s">
        <v>3200</v>
      </c>
      <c r="E329" s="84" t="b">
        <v>0</v>
      </c>
      <c r="F329" s="84" t="b">
        <v>0</v>
      </c>
      <c r="G329" s="84" t="b">
        <v>0</v>
      </c>
    </row>
    <row r="330" spans="1:7" ht="15">
      <c r="A330" s="84" t="s">
        <v>3093</v>
      </c>
      <c r="B330" s="84">
        <v>2</v>
      </c>
      <c r="C330" s="122">
        <v>0.0015045692609769298</v>
      </c>
      <c r="D330" s="84" t="s">
        <v>3200</v>
      </c>
      <c r="E330" s="84" t="b">
        <v>0</v>
      </c>
      <c r="F330" s="84" t="b">
        <v>0</v>
      </c>
      <c r="G330" s="84" t="b">
        <v>0</v>
      </c>
    </row>
    <row r="331" spans="1:7" ht="15">
      <c r="A331" s="84" t="s">
        <v>3094</v>
      </c>
      <c r="B331" s="84">
        <v>2</v>
      </c>
      <c r="C331" s="122">
        <v>0.0015045692609769298</v>
      </c>
      <c r="D331" s="84" t="s">
        <v>3200</v>
      </c>
      <c r="E331" s="84" t="b">
        <v>0</v>
      </c>
      <c r="F331" s="84" t="b">
        <v>0</v>
      </c>
      <c r="G331" s="84" t="b">
        <v>0</v>
      </c>
    </row>
    <row r="332" spans="1:7" ht="15">
      <c r="A332" s="84" t="s">
        <v>3095</v>
      </c>
      <c r="B332" s="84">
        <v>2</v>
      </c>
      <c r="C332" s="122">
        <v>0.0015045692609769298</v>
      </c>
      <c r="D332" s="84" t="s">
        <v>3200</v>
      </c>
      <c r="E332" s="84" t="b">
        <v>0</v>
      </c>
      <c r="F332" s="84" t="b">
        <v>0</v>
      </c>
      <c r="G332" s="84" t="b">
        <v>0</v>
      </c>
    </row>
    <row r="333" spans="1:7" ht="15">
      <c r="A333" s="84" t="s">
        <v>3096</v>
      </c>
      <c r="B333" s="84">
        <v>2</v>
      </c>
      <c r="C333" s="122">
        <v>0.0015045692609769298</v>
      </c>
      <c r="D333" s="84" t="s">
        <v>3200</v>
      </c>
      <c r="E333" s="84" t="b">
        <v>0</v>
      </c>
      <c r="F333" s="84" t="b">
        <v>0</v>
      </c>
      <c r="G333" s="84" t="b">
        <v>0</v>
      </c>
    </row>
    <row r="334" spans="1:7" ht="15">
      <c r="A334" s="84" t="s">
        <v>3097</v>
      </c>
      <c r="B334" s="84">
        <v>2</v>
      </c>
      <c r="C334" s="122">
        <v>0.0015045692609769298</v>
      </c>
      <c r="D334" s="84" t="s">
        <v>3200</v>
      </c>
      <c r="E334" s="84" t="b">
        <v>0</v>
      </c>
      <c r="F334" s="84" t="b">
        <v>0</v>
      </c>
      <c r="G334" s="84" t="b">
        <v>0</v>
      </c>
    </row>
    <row r="335" spans="1:7" ht="15">
      <c r="A335" s="84" t="s">
        <v>3098</v>
      </c>
      <c r="B335" s="84">
        <v>2</v>
      </c>
      <c r="C335" s="122">
        <v>0.0015045692609769298</v>
      </c>
      <c r="D335" s="84" t="s">
        <v>3200</v>
      </c>
      <c r="E335" s="84" t="b">
        <v>0</v>
      </c>
      <c r="F335" s="84" t="b">
        <v>0</v>
      </c>
      <c r="G335" s="84" t="b">
        <v>0</v>
      </c>
    </row>
    <row r="336" spans="1:7" ht="15">
      <c r="A336" s="84" t="s">
        <v>3099</v>
      </c>
      <c r="B336" s="84">
        <v>2</v>
      </c>
      <c r="C336" s="122">
        <v>0.0015045692609769298</v>
      </c>
      <c r="D336" s="84" t="s">
        <v>3200</v>
      </c>
      <c r="E336" s="84" t="b">
        <v>0</v>
      </c>
      <c r="F336" s="84" t="b">
        <v>0</v>
      </c>
      <c r="G336" s="84" t="b">
        <v>0</v>
      </c>
    </row>
    <row r="337" spans="1:7" ht="15">
      <c r="A337" s="84" t="s">
        <v>3100</v>
      </c>
      <c r="B337" s="84">
        <v>2</v>
      </c>
      <c r="C337" s="122">
        <v>0.0015045692609769298</v>
      </c>
      <c r="D337" s="84" t="s">
        <v>3200</v>
      </c>
      <c r="E337" s="84" t="b">
        <v>0</v>
      </c>
      <c r="F337" s="84" t="b">
        <v>1</v>
      </c>
      <c r="G337" s="84" t="b">
        <v>0</v>
      </c>
    </row>
    <row r="338" spans="1:7" ht="15">
      <c r="A338" s="84" t="s">
        <v>3101</v>
      </c>
      <c r="B338" s="84">
        <v>2</v>
      </c>
      <c r="C338" s="122">
        <v>0.0015045692609769298</v>
      </c>
      <c r="D338" s="84" t="s">
        <v>3200</v>
      </c>
      <c r="E338" s="84" t="b">
        <v>0</v>
      </c>
      <c r="F338" s="84" t="b">
        <v>0</v>
      </c>
      <c r="G338" s="84" t="b">
        <v>0</v>
      </c>
    </row>
    <row r="339" spans="1:7" ht="15">
      <c r="A339" s="84" t="s">
        <v>3102</v>
      </c>
      <c r="B339" s="84">
        <v>2</v>
      </c>
      <c r="C339" s="122">
        <v>0.0015045692609769298</v>
      </c>
      <c r="D339" s="84" t="s">
        <v>3200</v>
      </c>
      <c r="E339" s="84" t="b">
        <v>0</v>
      </c>
      <c r="F339" s="84" t="b">
        <v>0</v>
      </c>
      <c r="G339" s="84" t="b">
        <v>0</v>
      </c>
    </row>
    <row r="340" spans="1:7" ht="15">
      <c r="A340" s="84" t="s">
        <v>3103</v>
      </c>
      <c r="B340" s="84">
        <v>2</v>
      </c>
      <c r="C340" s="122">
        <v>0.0015045692609769298</v>
      </c>
      <c r="D340" s="84" t="s">
        <v>3200</v>
      </c>
      <c r="E340" s="84" t="b">
        <v>0</v>
      </c>
      <c r="F340" s="84" t="b">
        <v>0</v>
      </c>
      <c r="G340" s="84" t="b">
        <v>0</v>
      </c>
    </row>
    <row r="341" spans="1:7" ht="15">
      <c r="A341" s="84" t="s">
        <v>3104</v>
      </c>
      <c r="B341" s="84">
        <v>2</v>
      </c>
      <c r="C341" s="122">
        <v>0.0015045692609769298</v>
      </c>
      <c r="D341" s="84" t="s">
        <v>3200</v>
      </c>
      <c r="E341" s="84" t="b">
        <v>0</v>
      </c>
      <c r="F341" s="84" t="b">
        <v>0</v>
      </c>
      <c r="G341" s="84" t="b">
        <v>0</v>
      </c>
    </row>
    <row r="342" spans="1:7" ht="15">
      <c r="A342" s="84" t="s">
        <v>3105</v>
      </c>
      <c r="B342" s="84">
        <v>2</v>
      </c>
      <c r="C342" s="122">
        <v>0.0015045692609769298</v>
      </c>
      <c r="D342" s="84" t="s">
        <v>3200</v>
      </c>
      <c r="E342" s="84" t="b">
        <v>0</v>
      </c>
      <c r="F342" s="84" t="b">
        <v>0</v>
      </c>
      <c r="G342" s="84" t="b">
        <v>0</v>
      </c>
    </row>
    <row r="343" spans="1:7" ht="15">
      <c r="A343" s="84" t="s">
        <v>3106</v>
      </c>
      <c r="B343" s="84">
        <v>2</v>
      </c>
      <c r="C343" s="122">
        <v>0.0015045692609769298</v>
      </c>
      <c r="D343" s="84" t="s">
        <v>3200</v>
      </c>
      <c r="E343" s="84" t="b">
        <v>0</v>
      </c>
      <c r="F343" s="84" t="b">
        <v>0</v>
      </c>
      <c r="G343" s="84" t="b">
        <v>0</v>
      </c>
    </row>
    <row r="344" spans="1:7" ht="15">
      <c r="A344" s="84" t="s">
        <v>3107</v>
      </c>
      <c r="B344" s="84">
        <v>2</v>
      </c>
      <c r="C344" s="122">
        <v>0.0015045692609769298</v>
      </c>
      <c r="D344" s="84" t="s">
        <v>3200</v>
      </c>
      <c r="E344" s="84" t="b">
        <v>1</v>
      </c>
      <c r="F344" s="84" t="b">
        <v>0</v>
      </c>
      <c r="G344" s="84" t="b">
        <v>0</v>
      </c>
    </row>
    <row r="345" spans="1:7" ht="15">
      <c r="A345" s="84" t="s">
        <v>3108</v>
      </c>
      <c r="B345" s="84">
        <v>2</v>
      </c>
      <c r="C345" s="122">
        <v>0.0015045692609769298</v>
      </c>
      <c r="D345" s="84" t="s">
        <v>3200</v>
      </c>
      <c r="E345" s="84" t="b">
        <v>0</v>
      </c>
      <c r="F345" s="84" t="b">
        <v>0</v>
      </c>
      <c r="G345" s="84" t="b">
        <v>0</v>
      </c>
    </row>
    <row r="346" spans="1:7" ht="15">
      <c r="A346" s="84" t="s">
        <v>3109</v>
      </c>
      <c r="B346" s="84">
        <v>2</v>
      </c>
      <c r="C346" s="122">
        <v>0.0015045692609769298</v>
      </c>
      <c r="D346" s="84" t="s">
        <v>3200</v>
      </c>
      <c r="E346" s="84" t="b">
        <v>0</v>
      </c>
      <c r="F346" s="84" t="b">
        <v>0</v>
      </c>
      <c r="G346" s="84" t="b">
        <v>0</v>
      </c>
    </row>
    <row r="347" spans="1:7" ht="15">
      <c r="A347" s="84" t="s">
        <v>3110</v>
      </c>
      <c r="B347" s="84">
        <v>2</v>
      </c>
      <c r="C347" s="122">
        <v>0.0015045692609769298</v>
      </c>
      <c r="D347" s="84" t="s">
        <v>3200</v>
      </c>
      <c r="E347" s="84" t="b">
        <v>0</v>
      </c>
      <c r="F347" s="84" t="b">
        <v>0</v>
      </c>
      <c r="G347" s="84" t="b">
        <v>0</v>
      </c>
    </row>
    <row r="348" spans="1:7" ht="15">
      <c r="A348" s="84" t="s">
        <v>3111</v>
      </c>
      <c r="B348" s="84">
        <v>2</v>
      </c>
      <c r="C348" s="122">
        <v>0.0015045692609769298</v>
      </c>
      <c r="D348" s="84" t="s">
        <v>3200</v>
      </c>
      <c r="E348" s="84" t="b">
        <v>0</v>
      </c>
      <c r="F348" s="84" t="b">
        <v>0</v>
      </c>
      <c r="G348" s="84" t="b">
        <v>0</v>
      </c>
    </row>
    <row r="349" spans="1:7" ht="15">
      <c r="A349" s="84" t="s">
        <v>3112</v>
      </c>
      <c r="B349" s="84">
        <v>2</v>
      </c>
      <c r="C349" s="122">
        <v>0.0015045692609769298</v>
      </c>
      <c r="D349" s="84" t="s">
        <v>3200</v>
      </c>
      <c r="E349" s="84" t="b">
        <v>0</v>
      </c>
      <c r="F349" s="84" t="b">
        <v>0</v>
      </c>
      <c r="G349" s="84" t="b">
        <v>0</v>
      </c>
    </row>
    <row r="350" spans="1:7" ht="15">
      <c r="A350" s="84" t="s">
        <v>3113</v>
      </c>
      <c r="B350" s="84">
        <v>2</v>
      </c>
      <c r="C350" s="122">
        <v>0.0015045692609769298</v>
      </c>
      <c r="D350" s="84" t="s">
        <v>3200</v>
      </c>
      <c r="E350" s="84" t="b">
        <v>0</v>
      </c>
      <c r="F350" s="84" t="b">
        <v>0</v>
      </c>
      <c r="G350" s="84" t="b">
        <v>0</v>
      </c>
    </row>
    <row r="351" spans="1:7" ht="15">
      <c r="A351" s="84" t="s">
        <v>3114</v>
      </c>
      <c r="B351" s="84">
        <v>2</v>
      </c>
      <c r="C351" s="122">
        <v>0.0015045692609769298</v>
      </c>
      <c r="D351" s="84" t="s">
        <v>3200</v>
      </c>
      <c r="E351" s="84" t="b">
        <v>0</v>
      </c>
      <c r="F351" s="84" t="b">
        <v>0</v>
      </c>
      <c r="G351" s="84" t="b">
        <v>0</v>
      </c>
    </row>
    <row r="352" spans="1:7" ht="15">
      <c r="A352" s="84" t="s">
        <v>3115</v>
      </c>
      <c r="B352" s="84">
        <v>2</v>
      </c>
      <c r="C352" s="122">
        <v>0.0015045692609769298</v>
      </c>
      <c r="D352" s="84" t="s">
        <v>3200</v>
      </c>
      <c r="E352" s="84" t="b">
        <v>0</v>
      </c>
      <c r="F352" s="84" t="b">
        <v>1</v>
      </c>
      <c r="G352" s="84" t="b">
        <v>0</v>
      </c>
    </row>
    <row r="353" spans="1:7" ht="15">
      <c r="A353" s="84" t="s">
        <v>3116</v>
      </c>
      <c r="B353" s="84">
        <v>2</v>
      </c>
      <c r="C353" s="122">
        <v>0.0015045692609769298</v>
      </c>
      <c r="D353" s="84" t="s">
        <v>3200</v>
      </c>
      <c r="E353" s="84" t="b">
        <v>0</v>
      </c>
      <c r="F353" s="84" t="b">
        <v>0</v>
      </c>
      <c r="G353" s="84" t="b">
        <v>0</v>
      </c>
    </row>
    <row r="354" spans="1:7" ht="15">
      <c r="A354" s="84" t="s">
        <v>3117</v>
      </c>
      <c r="B354" s="84">
        <v>2</v>
      </c>
      <c r="C354" s="122">
        <v>0.0015045692609769298</v>
      </c>
      <c r="D354" s="84" t="s">
        <v>3200</v>
      </c>
      <c r="E354" s="84" t="b">
        <v>0</v>
      </c>
      <c r="F354" s="84" t="b">
        <v>0</v>
      </c>
      <c r="G354" s="84" t="b">
        <v>0</v>
      </c>
    </row>
    <row r="355" spans="1:7" ht="15">
      <c r="A355" s="84" t="s">
        <v>3118</v>
      </c>
      <c r="B355" s="84">
        <v>2</v>
      </c>
      <c r="C355" s="122">
        <v>0.0015045692609769298</v>
      </c>
      <c r="D355" s="84" t="s">
        <v>3200</v>
      </c>
      <c r="E355" s="84" t="b">
        <v>0</v>
      </c>
      <c r="F355" s="84" t="b">
        <v>0</v>
      </c>
      <c r="G355" s="84" t="b">
        <v>0</v>
      </c>
    </row>
    <row r="356" spans="1:7" ht="15">
      <c r="A356" s="84" t="s">
        <v>3119</v>
      </c>
      <c r="B356" s="84">
        <v>2</v>
      </c>
      <c r="C356" s="122">
        <v>0.0015045692609769298</v>
      </c>
      <c r="D356" s="84" t="s">
        <v>3200</v>
      </c>
      <c r="E356" s="84" t="b">
        <v>0</v>
      </c>
      <c r="F356" s="84" t="b">
        <v>0</v>
      </c>
      <c r="G356" s="84" t="b">
        <v>0</v>
      </c>
    </row>
    <row r="357" spans="1:7" ht="15">
      <c r="A357" s="84" t="s">
        <v>3120</v>
      </c>
      <c r="B357" s="84">
        <v>2</v>
      </c>
      <c r="C357" s="122">
        <v>0.0015045692609769298</v>
      </c>
      <c r="D357" s="84" t="s">
        <v>3200</v>
      </c>
      <c r="E357" s="84" t="b">
        <v>0</v>
      </c>
      <c r="F357" s="84" t="b">
        <v>0</v>
      </c>
      <c r="G357" s="84" t="b">
        <v>0</v>
      </c>
    </row>
    <row r="358" spans="1:7" ht="15">
      <c r="A358" s="84" t="s">
        <v>3121</v>
      </c>
      <c r="B358" s="84">
        <v>2</v>
      </c>
      <c r="C358" s="122">
        <v>0.0015045692609769298</v>
      </c>
      <c r="D358" s="84" t="s">
        <v>3200</v>
      </c>
      <c r="E358" s="84" t="b">
        <v>0</v>
      </c>
      <c r="F358" s="84" t="b">
        <v>0</v>
      </c>
      <c r="G358" s="84" t="b">
        <v>0</v>
      </c>
    </row>
    <row r="359" spans="1:7" ht="15">
      <c r="A359" s="84" t="s">
        <v>3122</v>
      </c>
      <c r="B359" s="84">
        <v>2</v>
      </c>
      <c r="C359" s="122">
        <v>0.0015045692609769298</v>
      </c>
      <c r="D359" s="84" t="s">
        <v>3200</v>
      </c>
      <c r="E359" s="84" t="b">
        <v>0</v>
      </c>
      <c r="F359" s="84" t="b">
        <v>0</v>
      </c>
      <c r="G359" s="84" t="b">
        <v>0</v>
      </c>
    </row>
    <row r="360" spans="1:7" ht="15">
      <c r="A360" s="84" t="s">
        <v>3123</v>
      </c>
      <c r="B360" s="84">
        <v>2</v>
      </c>
      <c r="C360" s="122">
        <v>0.0015045692609769298</v>
      </c>
      <c r="D360" s="84" t="s">
        <v>3200</v>
      </c>
      <c r="E360" s="84" t="b">
        <v>0</v>
      </c>
      <c r="F360" s="84" t="b">
        <v>0</v>
      </c>
      <c r="G360" s="84" t="b">
        <v>0</v>
      </c>
    </row>
    <row r="361" spans="1:7" ht="15">
      <c r="A361" s="84" t="s">
        <v>3124</v>
      </c>
      <c r="B361" s="84">
        <v>2</v>
      </c>
      <c r="C361" s="122">
        <v>0.0015045692609769298</v>
      </c>
      <c r="D361" s="84" t="s">
        <v>3200</v>
      </c>
      <c r="E361" s="84" t="b">
        <v>0</v>
      </c>
      <c r="F361" s="84" t="b">
        <v>0</v>
      </c>
      <c r="G361" s="84" t="b">
        <v>0</v>
      </c>
    </row>
    <row r="362" spans="1:7" ht="15">
      <c r="A362" s="84" t="s">
        <v>3125</v>
      </c>
      <c r="B362" s="84">
        <v>2</v>
      </c>
      <c r="C362" s="122">
        <v>0.0015045692609769298</v>
      </c>
      <c r="D362" s="84" t="s">
        <v>3200</v>
      </c>
      <c r="E362" s="84" t="b">
        <v>1</v>
      </c>
      <c r="F362" s="84" t="b">
        <v>0</v>
      </c>
      <c r="G362" s="84" t="b">
        <v>0</v>
      </c>
    </row>
    <row r="363" spans="1:7" ht="15">
      <c r="A363" s="84" t="s">
        <v>3126</v>
      </c>
      <c r="B363" s="84">
        <v>2</v>
      </c>
      <c r="C363" s="122">
        <v>0.0015045692609769298</v>
      </c>
      <c r="D363" s="84" t="s">
        <v>3200</v>
      </c>
      <c r="E363" s="84" t="b">
        <v>1</v>
      </c>
      <c r="F363" s="84" t="b">
        <v>0</v>
      </c>
      <c r="G363" s="84" t="b">
        <v>0</v>
      </c>
    </row>
    <row r="364" spans="1:7" ht="15">
      <c r="A364" s="84" t="s">
        <v>3127</v>
      </c>
      <c r="B364" s="84">
        <v>2</v>
      </c>
      <c r="C364" s="122">
        <v>0.0015045692609769298</v>
      </c>
      <c r="D364" s="84" t="s">
        <v>3200</v>
      </c>
      <c r="E364" s="84" t="b">
        <v>1</v>
      </c>
      <c r="F364" s="84" t="b">
        <v>0</v>
      </c>
      <c r="G364" s="84" t="b">
        <v>0</v>
      </c>
    </row>
    <row r="365" spans="1:7" ht="15">
      <c r="A365" s="84" t="s">
        <v>3128</v>
      </c>
      <c r="B365" s="84">
        <v>2</v>
      </c>
      <c r="C365" s="122">
        <v>0.0015045692609769298</v>
      </c>
      <c r="D365" s="84" t="s">
        <v>3200</v>
      </c>
      <c r="E365" s="84" t="b">
        <v>1</v>
      </c>
      <c r="F365" s="84" t="b">
        <v>0</v>
      </c>
      <c r="G365" s="84" t="b">
        <v>0</v>
      </c>
    </row>
    <row r="366" spans="1:7" ht="15">
      <c r="A366" s="84" t="s">
        <v>3129</v>
      </c>
      <c r="B366" s="84">
        <v>2</v>
      </c>
      <c r="C366" s="122">
        <v>0.0015045692609769298</v>
      </c>
      <c r="D366" s="84" t="s">
        <v>3200</v>
      </c>
      <c r="E366" s="84" t="b">
        <v>0</v>
      </c>
      <c r="F366" s="84" t="b">
        <v>0</v>
      </c>
      <c r="G366" s="84" t="b">
        <v>0</v>
      </c>
    </row>
    <row r="367" spans="1:7" ht="15">
      <c r="A367" s="84" t="s">
        <v>3130</v>
      </c>
      <c r="B367" s="84">
        <v>2</v>
      </c>
      <c r="C367" s="122">
        <v>0.0015045692609769298</v>
      </c>
      <c r="D367" s="84" t="s">
        <v>3200</v>
      </c>
      <c r="E367" s="84" t="b">
        <v>0</v>
      </c>
      <c r="F367" s="84" t="b">
        <v>0</v>
      </c>
      <c r="G367" s="84" t="b">
        <v>0</v>
      </c>
    </row>
    <row r="368" spans="1:7" ht="15">
      <c r="A368" s="84" t="s">
        <v>3131</v>
      </c>
      <c r="B368" s="84">
        <v>2</v>
      </c>
      <c r="C368" s="122">
        <v>0.0015045692609769298</v>
      </c>
      <c r="D368" s="84" t="s">
        <v>3200</v>
      </c>
      <c r="E368" s="84" t="b">
        <v>0</v>
      </c>
      <c r="F368" s="84" t="b">
        <v>0</v>
      </c>
      <c r="G368" s="84" t="b">
        <v>0</v>
      </c>
    </row>
    <row r="369" spans="1:7" ht="15">
      <c r="A369" s="84" t="s">
        <v>3132</v>
      </c>
      <c r="B369" s="84">
        <v>2</v>
      </c>
      <c r="C369" s="122">
        <v>0.0015045692609769298</v>
      </c>
      <c r="D369" s="84" t="s">
        <v>3200</v>
      </c>
      <c r="E369" s="84" t="b">
        <v>0</v>
      </c>
      <c r="F369" s="84" t="b">
        <v>0</v>
      </c>
      <c r="G369" s="84" t="b">
        <v>0</v>
      </c>
    </row>
    <row r="370" spans="1:7" ht="15">
      <c r="A370" s="84" t="s">
        <v>3133</v>
      </c>
      <c r="B370" s="84">
        <v>2</v>
      </c>
      <c r="C370" s="122">
        <v>0.0015045692609769298</v>
      </c>
      <c r="D370" s="84" t="s">
        <v>3200</v>
      </c>
      <c r="E370" s="84" t="b">
        <v>0</v>
      </c>
      <c r="F370" s="84" t="b">
        <v>0</v>
      </c>
      <c r="G370" s="84" t="b">
        <v>0</v>
      </c>
    </row>
    <row r="371" spans="1:7" ht="15">
      <c r="A371" s="84" t="s">
        <v>3134</v>
      </c>
      <c r="B371" s="84">
        <v>2</v>
      </c>
      <c r="C371" s="122">
        <v>0.0015045692609769298</v>
      </c>
      <c r="D371" s="84" t="s">
        <v>3200</v>
      </c>
      <c r="E371" s="84" t="b">
        <v>0</v>
      </c>
      <c r="F371" s="84" t="b">
        <v>0</v>
      </c>
      <c r="G371" s="84" t="b">
        <v>0</v>
      </c>
    </row>
    <row r="372" spans="1:7" ht="15">
      <c r="A372" s="84" t="s">
        <v>3135</v>
      </c>
      <c r="B372" s="84">
        <v>2</v>
      </c>
      <c r="C372" s="122">
        <v>0.0015045692609769298</v>
      </c>
      <c r="D372" s="84" t="s">
        <v>3200</v>
      </c>
      <c r="E372" s="84" t="b">
        <v>0</v>
      </c>
      <c r="F372" s="84" t="b">
        <v>0</v>
      </c>
      <c r="G372" s="84" t="b">
        <v>0</v>
      </c>
    </row>
    <row r="373" spans="1:7" ht="15">
      <c r="A373" s="84" t="s">
        <v>3136</v>
      </c>
      <c r="B373" s="84">
        <v>2</v>
      </c>
      <c r="C373" s="122">
        <v>0.0015045692609769298</v>
      </c>
      <c r="D373" s="84" t="s">
        <v>3200</v>
      </c>
      <c r="E373" s="84" t="b">
        <v>0</v>
      </c>
      <c r="F373" s="84" t="b">
        <v>0</v>
      </c>
      <c r="G373" s="84" t="b">
        <v>0</v>
      </c>
    </row>
    <row r="374" spans="1:7" ht="15">
      <c r="A374" s="84" t="s">
        <v>3137</v>
      </c>
      <c r="B374" s="84">
        <v>2</v>
      </c>
      <c r="C374" s="122">
        <v>0.0015045692609769298</v>
      </c>
      <c r="D374" s="84" t="s">
        <v>3200</v>
      </c>
      <c r="E374" s="84" t="b">
        <v>0</v>
      </c>
      <c r="F374" s="84" t="b">
        <v>0</v>
      </c>
      <c r="G374" s="84" t="b">
        <v>0</v>
      </c>
    </row>
    <row r="375" spans="1:7" ht="15">
      <c r="A375" s="84" t="s">
        <v>3138</v>
      </c>
      <c r="B375" s="84">
        <v>2</v>
      </c>
      <c r="C375" s="122">
        <v>0.0015045692609769298</v>
      </c>
      <c r="D375" s="84" t="s">
        <v>3200</v>
      </c>
      <c r="E375" s="84" t="b">
        <v>0</v>
      </c>
      <c r="F375" s="84" t="b">
        <v>0</v>
      </c>
      <c r="G375" s="84" t="b">
        <v>0</v>
      </c>
    </row>
    <row r="376" spans="1:7" ht="15">
      <c r="A376" s="84" t="s">
        <v>3139</v>
      </c>
      <c r="B376" s="84">
        <v>2</v>
      </c>
      <c r="C376" s="122">
        <v>0.0015045692609769298</v>
      </c>
      <c r="D376" s="84" t="s">
        <v>3200</v>
      </c>
      <c r="E376" s="84" t="b">
        <v>0</v>
      </c>
      <c r="F376" s="84" t="b">
        <v>0</v>
      </c>
      <c r="G376" s="84" t="b">
        <v>0</v>
      </c>
    </row>
    <row r="377" spans="1:7" ht="15">
      <c r="A377" s="84" t="s">
        <v>3140</v>
      </c>
      <c r="B377" s="84">
        <v>2</v>
      </c>
      <c r="C377" s="122">
        <v>0.0015045692609769298</v>
      </c>
      <c r="D377" s="84" t="s">
        <v>3200</v>
      </c>
      <c r="E377" s="84" t="b">
        <v>0</v>
      </c>
      <c r="F377" s="84" t="b">
        <v>0</v>
      </c>
      <c r="G377" s="84" t="b">
        <v>0</v>
      </c>
    </row>
    <row r="378" spans="1:7" ht="15">
      <c r="A378" s="84" t="s">
        <v>3141</v>
      </c>
      <c r="B378" s="84">
        <v>2</v>
      </c>
      <c r="C378" s="122">
        <v>0.0015045692609769298</v>
      </c>
      <c r="D378" s="84" t="s">
        <v>3200</v>
      </c>
      <c r="E378" s="84" t="b">
        <v>0</v>
      </c>
      <c r="F378" s="84" t="b">
        <v>0</v>
      </c>
      <c r="G378" s="84" t="b">
        <v>0</v>
      </c>
    </row>
    <row r="379" spans="1:7" ht="15">
      <c r="A379" s="84" t="s">
        <v>3142</v>
      </c>
      <c r="B379" s="84">
        <v>2</v>
      </c>
      <c r="C379" s="122">
        <v>0.0015045692609769298</v>
      </c>
      <c r="D379" s="84" t="s">
        <v>3200</v>
      </c>
      <c r="E379" s="84" t="b">
        <v>0</v>
      </c>
      <c r="F379" s="84" t="b">
        <v>0</v>
      </c>
      <c r="G379" s="84" t="b">
        <v>0</v>
      </c>
    </row>
    <row r="380" spans="1:7" ht="15">
      <c r="A380" s="84" t="s">
        <v>3143</v>
      </c>
      <c r="B380" s="84">
        <v>2</v>
      </c>
      <c r="C380" s="122">
        <v>0.0015045692609769298</v>
      </c>
      <c r="D380" s="84" t="s">
        <v>3200</v>
      </c>
      <c r="E380" s="84" t="b">
        <v>0</v>
      </c>
      <c r="F380" s="84" t="b">
        <v>0</v>
      </c>
      <c r="G380" s="84" t="b">
        <v>0</v>
      </c>
    </row>
    <row r="381" spans="1:7" ht="15">
      <c r="A381" s="84" t="s">
        <v>2430</v>
      </c>
      <c r="B381" s="84">
        <v>2</v>
      </c>
      <c r="C381" s="122">
        <v>0.0015045692609769298</v>
      </c>
      <c r="D381" s="84" t="s">
        <v>3200</v>
      </c>
      <c r="E381" s="84" t="b">
        <v>0</v>
      </c>
      <c r="F381" s="84" t="b">
        <v>0</v>
      </c>
      <c r="G381" s="84" t="b">
        <v>0</v>
      </c>
    </row>
    <row r="382" spans="1:7" ht="15">
      <c r="A382" s="84" t="s">
        <v>2431</v>
      </c>
      <c r="B382" s="84">
        <v>2</v>
      </c>
      <c r="C382" s="122">
        <v>0.0015045692609769298</v>
      </c>
      <c r="D382" s="84" t="s">
        <v>3200</v>
      </c>
      <c r="E382" s="84" t="b">
        <v>0</v>
      </c>
      <c r="F382" s="84" t="b">
        <v>0</v>
      </c>
      <c r="G382" s="84" t="b">
        <v>0</v>
      </c>
    </row>
    <row r="383" spans="1:7" ht="15">
      <c r="A383" s="84" t="s">
        <v>3144</v>
      </c>
      <c r="B383" s="84">
        <v>2</v>
      </c>
      <c r="C383" s="122">
        <v>0.0015045692609769298</v>
      </c>
      <c r="D383" s="84" t="s">
        <v>3200</v>
      </c>
      <c r="E383" s="84" t="b">
        <v>0</v>
      </c>
      <c r="F383" s="84" t="b">
        <v>0</v>
      </c>
      <c r="G383" s="84" t="b">
        <v>0</v>
      </c>
    </row>
    <row r="384" spans="1:7" ht="15">
      <c r="A384" s="84" t="s">
        <v>3145</v>
      </c>
      <c r="B384" s="84">
        <v>2</v>
      </c>
      <c r="C384" s="122">
        <v>0.0015045692609769298</v>
      </c>
      <c r="D384" s="84" t="s">
        <v>3200</v>
      </c>
      <c r="E384" s="84" t="b">
        <v>0</v>
      </c>
      <c r="F384" s="84" t="b">
        <v>0</v>
      </c>
      <c r="G384" s="84" t="b">
        <v>0</v>
      </c>
    </row>
    <row r="385" spans="1:7" ht="15">
      <c r="A385" s="84" t="s">
        <v>3146</v>
      </c>
      <c r="B385" s="84">
        <v>2</v>
      </c>
      <c r="C385" s="122">
        <v>0.0015045692609769298</v>
      </c>
      <c r="D385" s="84" t="s">
        <v>3200</v>
      </c>
      <c r="E385" s="84" t="b">
        <v>0</v>
      </c>
      <c r="F385" s="84" t="b">
        <v>0</v>
      </c>
      <c r="G385" s="84" t="b">
        <v>0</v>
      </c>
    </row>
    <row r="386" spans="1:7" ht="15">
      <c r="A386" s="84" t="s">
        <v>3147</v>
      </c>
      <c r="B386" s="84">
        <v>2</v>
      </c>
      <c r="C386" s="122">
        <v>0.0015045692609769298</v>
      </c>
      <c r="D386" s="84" t="s">
        <v>3200</v>
      </c>
      <c r="E386" s="84" t="b">
        <v>0</v>
      </c>
      <c r="F386" s="84" t="b">
        <v>0</v>
      </c>
      <c r="G386" s="84" t="b">
        <v>0</v>
      </c>
    </row>
    <row r="387" spans="1:7" ht="15">
      <c r="A387" s="84" t="s">
        <v>3148</v>
      </c>
      <c r="B387" s="84">
        <v>2</v>
      </c>
      <c r="C387" s="122">
        <v>0.0015045692609769298</v>
      </c>
      <c r="D387" s="84" t="s">
        <v>3200</v>
      </c>
      <c r="E387" s="84" t="b">
        <v>0</v>
      </c>
      <c r="F387" s="84" t="b">
        <v>0</v>
      </c>
      <c r="G387" s="84" t="b">
        <v>0</v>
      </c>
    </row>
    <row r="388" spans="1:7" ht="15">
      <c r="A388" s="84" t="s">
        <v>3149</v>
      </c>
      <c r="B388" s="84">
        <v>2</v>
      </c>
      <c r="C388" s="122">
        <v>0.0015045692609769298</v>
      </c>
      <c r="D388" s="84" t="s">
        <v>3200</v>
      </c>
      <c r="E388" s="84" t="b">
        <v>0</v>
      </c>
      <c r="F388" s="84" t="b">
        <v>0</v>
      </c>
      <c r="G388" s="84" t="b">
        <v>0</v>
      </c>
    </row>
    <row r="389" spans="1:7" ht="15">
      <c r="A389" s="84" t="s">
        <v>3150</v>
      </c>
      <c r="B389" s="84">
        <v>2</v>
      </c>
      <c r="C389" s="122">
        <v>0.0015045692609769298</v>
      </c>
      <c r="D389" s="84" t="s">
        <v>3200</v>
      </c>
      <c r="E389" s="84" t="b">
        <v>0</v>
      </c>
      <c r="F389" s="84" t="b">
        <v>0</v>
      </c>
      <c r="G389" s="84" t="b">
        <v>0</v>
      </c>
    </row>
    <row r="390" spans="1:7" ht="15">
      <c r="A390" s="84" t="s">
        <v>3151</v>
      </c>
      <c r="B390" s="84">
        <v>2</v>
      </c>
      <c r="C390" s="122">
        <v>0.0015045692609769298</v>
      </c>
      <c r="D390" s="84" t="s">
        <v>3200</v>
      </c>
      <c r="E390" s="84" t="b">
        <v>0</v>
      </c>
      <c r="F390" s="84" t="b">
        <v>0</v>
      </c>
      <c r="G390" s="84" t="b">
        <v>0</v>
      </c>
    </row>
    <row r="391" spans="1:7" ht="15">
      <c r="A391" s="84" t="s">
        <v>3152</v>
      </c>
      <c r="B391" s="84">
        <v>2</v>
      </c>
      <c r="C391" s="122">
        <v>0.0015045692609769298</v>
      </c>
      <c r="D391" s="84" t="s">
        <v>3200</v>
      </c>
      <c r="E391" s="84" t="b">
        <v>0</v>
      </c>
      <c r="F391" s="84" t="b">
        <v>0</v>
      </c>
      <c r="G391" s="84" t="b">
        <v>0</v>
      </c>
    </row>
    <row r="392" spans="1:7" ht="15">
      <c r="A392" s="84" t="s">
        <v>3153</v>
      </c>
      <c r="B392" s="84">
        <v>2</v>
      </c>
      <c r="C392" s="122">
        <v>0.0015045692609769298</v>
      </c>
      <c r="D392" s="84" t="s">
        <v>3200</v>
      </c>
      <c r="E392" s="84" t="b">
        <v>0</v>
      </c>
      <c r="F392" s="84" t="b">
        <v>0</v>
      </c>
      <c r="G392" s="84" t="b">
        <v>0</v>
      </c>
    </row>
    <row r="393" spans="1:7" ht="15">
      <c r="A393" s="84" t="s">
        <v>3154</v>
      </c>
      <c r="B393" s="84">
        <v>2</v>
      </c>
      <c r="C393" s="122">
        <v>0.0015045692609769298</v>
      </c>
      <c r="D393" s="84" t="s">
        <v>3200</v>
      </c>
      <c r="E393" s="84" t="b">
        <v>0</v>
      </c>
      <c r="F393" s="84" t="b">
        <v>0</v>
      </c>
      <c r="G393" s="84" t="b">
        <v>0</v>
      </c>
    </row>
    <row r="394" spans="1:7" ht="15">
      <c r="A394" s="84" t="s">
        <v>3155</v>
      </c>
      <c r="B394" s="84">
        <v>2</v>
      </c>
      <c r="C394" s="122">
        <v>0.0015045692609769298</v>
      </c>
      <c r="D394" s="84" t="s">
        <v>3200</v>
      </c>
      <c r="E394" s="84" t="b">
        <v>0</v>
      </c>
      <c r="F394" s="84" t="b">
        <v>0</v>
      </c>
      <c r="G394" s="84" t="b">
        <v>0</v>
      </c>
    </row>
    <row r="395" spans="1:7" ht="15">
      <c r="A395" s="84" t="s">
        <v>3156</v>
      </c>
      <c r="B395" s="84">
        <v>2</v>
      </c>
      <c r="C395" s="122">
        <v>0.0015045692609769298</v>
      </c>
      <c r="D395" s="84" t="s">
        <v>3200</v>
      </c>
      <c r="E395" s="84" t="b">
        <v>0</v>
      </c>
      <c r="F395" s="84" t="b">
        <v>0</v>
      </c>
      <c r="G395" s="84" t="b">
        <v>0</v>
      </c>
    </row>
    <row r="396" spans="1:7" ht="15">
      <c r="A396" s="84" t="s">
        <v>257</v>
      </c>
      <c r="B396" s="84">
        <v>2</v>
      </c>
      <c r="C396" s="122">
        <v>0.0015045692609769298</v>
      </c>
      <c r="D396" s="84" t="s">
        <v>3200</v>
      </c>
      <c r="E396" s="84" t="b">
        <v>0</v>
      </c>
      <c r="F396" s="84" t="b">
        <v>0</v>
      </c>
      <c r="G396" s="84" t="b">
        <v>0</v>
      </c>
    </row>
    <row r="397" spans="1:7" ht="15">
      <c r="A397" s="84" t="s">
        <v>3157</v>
      </c>
      <c r="B397" s="84">
        <v>2</v>
      </c>
      <c r="C397" s="122">
        <v>0.0015045692609769298</v>
      </c>
      <c r="D397" s="84" t="s">
        <v>3200</v>
      </c>
      <c r="E397" s="84" t="b">
        <v>0</v>
      </c>
      <c r="F397" s="84" t="b">
        <v>0</v>
      </c>
      <c r="G397" s="84" t="b">
        <v>0</v>
      </c>
    </row>
    <row r="398" spans="1:7" ht="15">
      <c r="A398" s="84" t="s">
        <v>3158</v>
      </c>
      <c r="B398" s="84">
        <v>2</v>
      </c>
      <c r="C398" s="122">
        <v>0.0015045692609769298</v>
      </c>
      <c r="D398" s="84" t="s">
        <v>3200</v>
      </c>
      <c r="E398" s="84" t="b">
        <v>0</v>
      </c>
      <c r="F398" s="84" t="b">
        <v>0</v>
      </c>
      <c r="G398" s="84" t="b">
        <v>0</v>
      </c>
    </row>
    <row r="399" spans="1:7" ht="15">
      <c r="A399" s="84" t="s">
        <v>3159</v>
      </c>
      <c r="B399" s="84">
        <v>2</v>
      </c>
      <c r="C399" s="122">
        <v>0.0015045692609769298</v>
      </c>
      <c r="D399" s="84" t="s">
        <v>3200</v>
      </c>
      <c r="E399" s="84" t="b">
        <v>0</v>
      </c>
      <c r="F399" s="84" t="b">
        <v>0</v>
      </c>
      <c r="G399" s="84" t="b">
        <v>0</v>
      </c>
    </row>
    <row r="400" spans="1:7" ht="15">
      <c r="A400" s="84" t="s">
        <v>3160</v>
      </c>
      <c r="B400" s="84">
        <v>2</v>
      </c>
      <c r="C400" s="122">
        <v>0.0015045692609769298</v>
      </c>
      <c r="D400" s="84" t="s">
        <v>3200</v>
      </c>
      <c r="E400" s="84" t="b">
        <v>0</v>
      </c>
      <c r="F400" s="84" t="b">
        <v>0</v>
      </c>
      <c r="G400" s="84" t="b">
        <v>0</v>
      </c>
    </row>
    <row r="401" spans="1:7" ht="15">
      <c r="A401" s="84" t="s">
        <v>3161</v>
      </c>
      <c r="B401" s="84">
        <v>2</v>
      </c>
      <c r="C401" s="122">
        <v>0.0015045692609769298</v>
      </c>
      <c r="D401" s="84" t="s">
        <v>3200</v>
      </c>
      <c r="E401" s="84" t="b">
        <v>0</v>
      </c>
      <c r="F401" s="84" t="b">
        <v>0</v>
      </c>
      <c r="G401" s="84" t="b">
        <v>0</v>
      </c>
    </row>
    <row r="402" spans="1:7" ht="15">
      <c r="A402" s="84" t="s">
        <v>3162</v>
      </c>
      <c r="B402" s="84">
        <v>2</v>
      </c>
      <c r="C402" s="122">
        <v>0.0015045692609769298</v>
      </c>
      <c r="D402" s="84" t="s">
        <v>3200</v>
      </c>
      <c r="E402" s="84" t="b">
        <v>0</v>
      </c>
      <c r="F402" s="84" t="b">
        <v>0</v>
      </c>
      <c r="G402" s="84" t="b">
        <v>0</v>
      </c>
    </row>
    <row r="403" spans="1:7" ht="15">
      <c r="A403" s="84" t="s">
        <v>3163</v>
      </c>
      <c r="B403" s="84">
        <v>2</v>
      </c>
      <c r="C403" s="122">
        <v>0.0015045692609769298</v>
      </c>
      <c r="D403" s="84" t="s">
        <v>3200</v>
      </c>
      <c r="E403" s="84" t="b">
        <v>1</v>
      </c>
      <c r="F403" s="84" t="b">
        <v>0</v>
      </c>
      <c r="G403" s="84" t="b">
        <v>0</v>
      </c>
    </row>
    <row r="404" spans="1:7" ht="15">
      <c r="A404" s="84" t="s">
        <v>3164</v>
      </c>
      <c r="B404" s="84">
        <v>2</v>
      </c>
      <c r="C404" s="122">
        <v>0.0015045692609769298</v>
      </c>
      <c r="D404" s="84" t="s">
        <v>3200</v>
      </c>
      <c r="E404" s="84" t="b">
        <v>0</v>
      </c>
      <c r="F404" s="84" t="b">
        <v>0</v>
      </c>
      <c r="G404" s="84" t="b">
        <v>0</v>
      </c>
    </row>
    <row r="405" spans="1:7" ht="15">
      <c r="A405" s="84" t="s">
        <v>3165</v>
      </c>
      <c r="B405" s="84">
        <v>2</v>
      </c>
      <c r="C405" s="122">
        <v>0.0015045692609769298</v>
      </c>
      <c r="D405" s="84" t="s">
        <v>3200</v>
      </c>
      <c r="E405" s="84" t="b">
        <v>0</v>
      </c>
      <c r="F405" s="84" t="b">
        <v>0</v>
      </c>
      <c r="G405" s="84" t="b">
        <v>0</v>
      </c>
    </row>
    <row r="406" spans="1:7" ht="15">
      <c r="A406" s="84" t="s">
        <v>3166</v>
      </c>
      <c r="B406" s="84">
        <v>2</v>
      </c>
      <c r="C406" s="122">
        <v>0.0015045692609769298</v>
      </c>
      <c r="D406" s="84" t="s">
        <v>3200</v>
      </c>
      <c r="E406" s="84" t="b">
        <v>0</v>
      </c>
      <c r="F406" s="84" t="b">
        <v>0</v>
      </c>
      <c r="G406" s="84" t="b">
        <v>0</v>
      </c>
    </row>
    <row r="407" spans="1:7" ht="15">
      <c r="A407" s="84" t="s">
        <v>3167</v>
      </c>
      <c r="B407" s="84">
        <v>2</v>
      </c>
      <c r="C407" s="122">
        <v>0.0015045692609769298</v>
      </c>
      <c r="D407" s="84" t="s">
        <v>3200</v>
      </c>
      <c r="E407" s="84" t="b">
        <v>0</v>
      </c>
      <c r="F407" s="84" t="b">
        <v>0</v>
      </c>
      <c r="G407" s="84" t="b">
        <v>0</v>
      </c>
    </row>
    <row r="408" spans="1:7" ht="15">
      <c r="A408" s="84" t="s">
        <v>3168</v>
      </c>
      <c r="B408" s="84">
        <v>2</v>
      </c>
      <c r="C408" s="122">
        <v>0.0015045692609769298</v>
      </c>
      <c r="D408" s="84" t="s">
        <v>3200</v>
      </c>
      <c r="E408" s="84" t="b">
        <v>0</v>
      </c>
      <c r="F408" s="84" t="b">
        <v>0</v>
      </c>
      <c r="G408" s="84" t="b">
        <v>0</v>
      </c>
    </row>
    <row r="409" spans="1:7" ht="15">
      <c r="A409" s="84" t="s">
        <v>3169</v>
      </c>
      <c r="B409" s="84">
        <v>2</v>
      </c>
      <c r="C409" s="122">
        <v>0.0015045692609769298</v>
      </c>
      <c r="D409" s="84" t="s">
        <v>3200</v>
      </c>
      <c r="E409" s="84" t="b">
        <v>0</v>
      </c>
      <c r="F409" s="84" t="b">
        <v>0</v>
      </c>
      <c r="G409" s="84" t="b">
        <v>0</v>
      </c>
    </row>
    <row r="410" spans="1:7" ht="15">
      <c r="A410" s="84" t="s">
        <v>3170</v>
      </c>
      <c r="B410" s="84">
        <v>2</v>
      </c>
      <c r="C410" s="122">
        <v>0.0015045692609769298</v>
      </c>
      <c r="D410" s="84" t="s">
        <v>3200</v>
      </c>
      <c r="E410" s="84" t="b">
        <v>0</v>
      </c>
      <c r="F410" s="84" t="b">
        <v>0</v>
      </c>
      <c r="G410" s="84" t="b">
        <v>0</v>
      </c>
    </row>
    <row r="411" spans="1:7" ht="15">
      <c r="A411" s="84" t="s">
        <v>3171</v>
      </c>
      <c r="B411" s="84">
        <v>2</v>
      </c>
      <c r="C411" s="122">
        <v>0.0015045692609769298</v>
      </c>
      <c r="D411" s="84" t="s">
        <v>3200</v>
      </c>
      <c r="E411" s="84" t="b">
        <v>0</v>
      </c>
      <c r="F411" s="84" t="b">
        <v>0</v>
      </c>
      <c r="G411" s="84" t="b">
        <v>0</v>
      </c>
    </row>
    <row r="412" spans="1:7" ht="15">
      <c r="A412" s="84" t="s">
        <v>3172</v>
      </c>
      <c r="B412" s="84">
        <v>2</v>
      </c>
      <c r="C412" s="122">
        <v>0.0015045692609769298</v>
      </c>
      <c r="D412" s="84" t="s">
        <v>3200</v>
      </c>
      <c r="E412" s="84" t="b">
        <v>0</v>
      </c>
      <c r="F412" s="84" t="b">
        <v>0</v>
      </c>
      <c r="G412" s="84" t="b">
        <v>0</v>
      </c>
    </row>
    <row r="413" spans="1:7" ht="15">
      <c r="A413" s="84" t="s">
        <v>3173</v>
      </c>
      <c r="B413" s="84">
        <v>2</v>
      </c>
      <c r="C413" s="122">
        <v>0.0015045692609769298</v>
      </c>
      <c r="D413" s="84" t="s">
        <v>3200</v>
      </c>
      <c r="E413" s="84" t="b">
        <v>0</v>
      </c>
      <c r="F413" s="84" t="b">
        <v>0</v>
      </c>
      <c r="G413" s="84" t="b">
        <v>0</v>
      </c>
    </row>
    <row r="414" spans="1:7" ht="15">
      <c r="A414" s="84" t="s">
        <v>3174</v>
      </c>
      <c r="B414" s="84">
        <v>2</v>
      </c>
      <c r="C414" s="122">
        <v>0.0015045692609769298</v>
      </c>
      <c r="D414" s="84" t="s">
        <v>3200</v>
      </c>
      <c r="E414" s="84" t="b">
        <v>0</v>
      </c>
      <c r="F414" s="84" t="b">
        <v>0</v>
      </c>
      <c r="G414" s="84" t="b">
        <v>0</v>
      </c>
    </row>
    <row r="415" spans="1:7" ht="15">
      <c r="A415" s="84" t="s">
        <v>3175</v>
      </c>
      <c r="B415" s="84">
        <v>2</v>
      </c>
      <c r="C415" s="122">
        <v>0.0015045692609769298</v>
      </c>
      <c r="D415" s="84" t="s">
        <v>3200</v>
      </c>
      <c r="E415" s="84" t="b">
        <v>0</v>
      </c>
      <c r="F415" s="84" t="b">
        <v>0</v>
      </c>
      <c r="G415" s="84" t="b">
        <v>0</v>
      </c>
    </row>
    <row r="416" spans="1:7" ht="15">
      <c r="A416" s="84" t="s">
        <v>3176</v>
      </c>
      <c r="B416" s="84">
        <v>2</v>
      </c>
      <c r="C416" s="122">
        <v>0.0015045692609769298</v>
      </c>
      <c r="D416" s="84" t="s">
        <v>3200</v>
      </c>
      <c r="E416" s="84" t="b">
        <v>0</v>
      </c>
      <c r="F416" s="84" t="b">
        <v>0</v>
      </c>
      <c r="G416" s="84" t="b">
        <v>0</v>
      </c>
    </row>
    <row r="417" spans="1:7" ht="15">
      <c r="A417" s="84" t="s">
        <v>3177</v>
      </c>
      <c r="B417" s="84">
        <v>2</v>
      </c>
      <c r="C417" s="122">
        <v>0.0015045692609769298</v>
      </c>
      <c r="D417" s="84" t="s">
        <v>3200</v>
      </c>
      <c r="E417" s="84" t="b">
        <v>0</v>
      </c>
      <c r="F417" s="84" t="b">
        <v>0</v>
      </c>
      <c r="G417" s="84" t="b">
        <v>0</v>
      </c>
    </row>
    <row r="418" spans="1:7" ht="15">
      <c r="A418" s="84" t="s">
        <v>3178</v>
      </c>
      <c r="B418" s="84">
        <v>2</v>
      </c>
      <c r="C418" s="122">
        <v>0.0015045692609769298</v>
      </c>
      <c r="D418" s="84" t="s">
        <v>3200</v>
      </c>
      <c r="E418" s="84" t="b">
        <v>1</v>
      </c>
      <c r="F418" s="84" t="b">
        <v>0</v>
      </c>
      <c r="G418" s="84" t="b">
        <v>0</v>
      </c>
    </row>
    <row r="419" spans="1:7" ht="15">
      <c r="A419" s="84" t="s">
        <v>3179</v>
      </c>
      <c r="B419" s="84">
        <v>2</v>
      </c>
      <c r="C419" s="122">
        <v>0.0015045692609769298</v>
      </c>
      <c r="D419" s="84" t="s">
        <v>3200</v>
      </c>
      <c r="E419" s="84" t="b">
        <v>0</v>
      </c>
      <c r="F419" s="84" t="b">
        <v>0</v>
      </c>
      <c r="G419" s="84" t="b">
        <v>0</v>
      </c>
    </row>
    <row r="420" spans="1:7" ht="15">
      <c r="A420" s="84" t="s">
        <v>318</v>
      </c>
      <c r="B420" s="84">
        <v>2</v>
      </c>
      <c r="C420" s="122">
        <v>0.0015045692609769298</v>
      </c>
      <c r="D420" s="84" t="s">
        <v>3200</v>
      </c>
      <c r="E420" s="84" t="b">
        <v>0</v>
      </c>
      <c r="F420" s="84" t="b">
        <v>0</v>
      </c>
      <c r="G420" s="84" t="b">
        <v>0</v>
      </c>
    </row>
    <row r="421" spans="1:7" ht="15">
      <c r="A421" s="84" t="s">
        <v>3180</v>
      </c>
      <c r="B421" s="84">
        <v>2</v>
      </c>
      <c r="C421" s="122">
        <v>0.0015045692609769298</v>
      </c>
      <c r="D421" s="84" t="s">
        <v>3200</v>
      </c>
      <c r="E421" s="84" t="b">
        <v>0</v>
      </c>
      <c r="F421" s="84" t="b">
        <v>0</v>
      </c>
      <c r="G421" s="84" t="b">
        <v>0</v>
      </c>
    </row>
    <row r="422" spans="1:7" ht="15">
      <c r="A422" s="84" t="s">
        <v>3181</v>
      </c>
      <c r="B422" s="84">
        <v>2</v>
      </c>
      <c r="C422" s="122">
        <v>0.0015045692609769298</v>
      </c>
      <c r="D422" s="84" t="s">
        <v>3200</v>
      </c>
      <c r="E422" s="84" t="b">
        <v>0</v>
      </c>
      <c r="F422" s="84" t="b">
        <v>0</v>
      </c>
      <c r="G422" s="84" t="b">
        <v>0</v>
      </c>
    </row>
    <row r="423" spans="1:7" ht="15">
      <c r="A423" s="84" t="s">
        <v>3182</v>
      </c>
      <c r="B423" s="84">
        <v>2</v>
      </c>
      <c r="C423" s="122">
        <v>0.0015045692609769298</v>
      </c>
      <c r="D423" s="84" t="s">
        <v>3200</v>
      </c>
      <c r="E423" s="84" t="b">
        <v>0</v>
      </c>
      <c r="F423" s="84" t="b">
        <v>0</v>
      </c>
      <c r="G423" s="84" t="b">
        <v>0</v>
      </c>
    </row>
    <row r="424" spans="1:7" ht="15">
      <c r="A424" s="84" t="s">
        <v>3183</v>
      </c>
      <c r="B424" s="84">
        <v>2</v>
      </c>
      <c r="C424" s="122">
        <v>0.0015045692609769298</v>
      </c>
      <c r="D424" s="84" t="s">
        <v>3200</v>
      </c>
      <c r="E424" s="84" t="b">
        <v>0</v>
      </c>
      <c r="F424" s="84" t="b">
        <v>0</v>
      </c>
      <c r="G424" s="84" t="b">
        <v>0</v>
      </c>
    </row>
    <row r="425" spans="1:7" ht="15">
      <c r="A425" s="84" t="s">
        <v>3184</v>
      </c>
      <c r="B425" s="84">
        <v>2</v>
      </c>
      <c r="C425" s="122">
        <v>0.0015045692609769298</v>
      </c>
      <c r="D425" s="84" t="s">
        <v>3200</v>
      </c>
      <c r="E425" s="84" t="b">
        <v>0</v>
      </c>
      <c r="F425" s="84" t="b">
        <v>0</v>
      </c>
      <c r="G425" s="84" t="b">
        <v>0</v>
      </c>
    </row>
    <row r="426" spans="1:7" ht="15">
      <c r="A426" s="84" t="s">
        <v>3185</v>
      </c>
      <c r="B426" s="84">
        <v>2</v>
      </c>
      <c r="C426" s="122">
        <v>0.0015045692609769298</v>
      </c>
      <c r="D426" s="84" t="s">
        <v>3200</v>
      </c>
      <c r="E426" s="84" t="b">
        <v>0</v>
      </c>
      <c r="F426" s="84" t="b">
        <v>0</v>
      </c>
      <c r="G426" s="84" t="b">
        <v>0</v>
      </c>
    </row>
    <row r="427" spans="1:7" ht="15">
      <c r="A427" s="84" t="s">
        <v>3186</v>
      </c>
      <c r="B427" s="84">
        <v>2</v>
      </c>
      <c r="C427" s="122">
        <v>0.0015045692609769298</v>
      </c>
      <c r="D427" s="84" t="s">
        <v>3200</v>
      </c>
      <c r="E427" s="84" t="b">
        <v>0</v>
      </c>
      <c r="F427" s="84" t="b">
        <v>0</v>
      </c>
      <c r="G427" s="84" t="b">
        <v>0</v>
      </c>
    </row>
    <row r="428" spans="1:7" ht="15">
      <c r="A428" s="84" t="s">
        <v>3187</v>
      </c>
      <c r="B428" s="84">
        <v>2</v>
      </c>
      <c r="C428" s="122">
        <v>0.0015045692609769298</v>
      </c>
      <c r="D428" s="84" t="s">
        <v>3200</v>
      </c>
      <c r="E428" s="84" t="b">
        <v>0</v>
      </c>
      <c r="F428" s="84" t="b">
        <v>0</v>
      </c>
      <c r="G428" s="84" t="b">
        <v>0</v>
      </c>
    </row>
    <row r="429" spans="1:7" ht="15">
      <c r="A429" s="84" t="s">
        <v>3188</v>
      </c>
      <c r="B429" s="84">
        <v>2</v>
      </c>
      <c r="C429" s="122">
        <v>0.0015045692609769298</v>
      </c>
      <c r="D429" s="84" t="s">
        <v>3200</v>
      </c>
      <c r="E429" s="84" t="b">
        <v>0</v>
      </c>
      <c r="F429" s="84" t="b">
        <v>0</v>
      </c>
      <c r="G429" s="84" t="b">
        <v>0</v>
      </c>
    </row>
    <row r="430" spans="1:7" ht="15">
      <c r="A430" s="84" t="s">
        <v>3189</v>
      </c>
      <c r="B430" s="84">
        <v>2</v>
      </c>
      <c r="C430" s="122">
        <v>0.0015045692609769298</v>
      </c>
      <c r="D430" s="84" t="s">
        <v>3200</v>
      </c>
      <c r="E430" s="84" t="b">
        <v>0</v>
      </c>
      <c r="F430" s="84" t="b">
        <v>0</v>
      </c>
      <c r="G430" s="84" t="b">
        <v>0</v>
      </c>
    </row>
    <row r="431" spans="1:7" ht="15">
      <c r="A431" s="84" t="s">
        <v>3190</v>
      </c>
      <c r="B431" s="84">
        <v>2</v>
      </c>
      <c r="C431" s="122">
        <v>0.0015045692609769298</v>
      </c>
      <c r="D431" s="84" t="s">
        <v>3200</v>
      </c>
      <c r="E431" s="84" t="b">
        <v>0</v>
      </c>
      <c r="F431" s="84" t="b">
        <v>0</v>
      </c>
      <c r="G431" s="84" t="b">
        <v>0</v>
      </c>
    </row>
    <row r="432" spans="1:7" ht="15">
      <c r="A432" s="84" t="s">
        <v>3191</v>
      </c>
      <c r="B432" s="84">
        <v>2</v>
      </c>
      <c r="C432" s="122">
        <v>0.0015045692609769298</v>
      </c>
      <c r="D432" s="84" t="s">
        <v>3200</v>
      </c>
      <c r="E432" s="84" t="b">
        <v>0</v>
      </c>
      <c r="F432" s="84" t="b">
        <v>0</v>
      </c>
      <c r="G432" s="84" t="b">
        <v>0</v>
      </c>
    </row>
    <row r="433" spans="1:7" ht="15">
      <c r="A433" s="84" t="s">
        <v>3192</v>
      </c>
      <c r="B433" s="84">
        <v>2</v>
      </c>
      <c r="C433" s="122">
        <v>0.0015045692609769298</v>
      </c>
      <c r="D433" s="84" t="s">
        <v>3200</v>
      </c>
      <c r="E433" s="84" t="b">
        <v>0</v>
      </c>
      <c r="F433" s="84" t="b">
        <v>0</v>
      </c>
      <c r="G433" s="84" t="b">
        <v>0</v>
      </c>
    </row>
    <row r="434" spans="1:7" ht="15">
      <c r="A434" s="84" t="s">
        <v>317</v>
      </c>
      <c r="B434" s="84">
        <v>2</v>
      </c>
      <c r="C434" s="122">
        <v>0.0015045692609769298</v>
      </c>
      <c r="D434" s="84" t="s">
        <v>3200</v>
      </c>
      <c r="E434" s="84" t="b">
        <v>0</v>
      </c>
      <c r="F434" s="84" t="b">
        <v>0</v>
      </c>
      <c r="G434" s="84" t="b">
        <v>0</v>
      </c>
    </row>
    <row r="435" spans="1:7" ht="15">
      <c r="A435" s="84" t="s">
        <v>3193</v>
      </c>
      <c r="B435" s="84">
        <v>2</v>
      </c>
      <c r="C435" s="122">
        <v>0.0015045692609769298</v>
      </c>
      <c r="D435" s="84" t="s">
        <v>3200</v>
      </c>
      <c r="E435" s="84" t="b">
        <v>1</v>
      </c>
      <c r="F435" s="84" t="b">
        <v>0</v>
      </c>
      <c r="G435" s="84" t="b">
        <v>0</v>
      </c>
    </row>
    <row r="436" spans="1:7" ht="15">
      <c r="A436" s="84" t="s">
        <v>3194</v>
      </c>
      <c r="B436" s="84">
        <v>2</v>
      </c>
      <c r="C436" s="122">
        <v>0.0015045692609769298</v>
      </c>
      <c r="D436" s="84" t="s">
        <v>3200</v>
      </c>
      <c r="E436" s="84" t="b">
        <v>0</v>
      </c>
      <c r="F436" s="84" t="b">
        <v>0</v>
      </c>
      <c r="G436" s="84" t="b">
        <v>0</v>
      </c>
    </row>
    <row r="437" spans="1:7" ht="15">
      <c r="A437" s="84" t="s">
        <v>3195</v>
      </c>
      <c r="B437" s="84">
        <v>2</v>
      </c>
      <c r="C437" s="122">
        <v>0.0015045692609769298</v>
      </c>
      <c r="D437" s="84" t="s">
        <v>3200</v>
      </c>
      <c r="E437" s="84" t="b">
        <v>0</v>
      </c>
      <c r="F437" s="84" t="b">
        <v>0</v>
      </c>
      <c r="G437" s="84" t="b">
        <v>0</v>
      </c>
    </row>
    <row r="438" spans="1:7" ht="15">
      <c r="A438" s="84" t="s">
        <v>3196</v>
      </c>
      <c r="B438" s="84">
        <v>2</v>
      </c>
      <c r="C438" s="122">
        <v>0.0015045692609769298</v>
      </c>
      <c r="D438" s="84" t="s">
        <v>3200</v>
      </c>
      <c r="E438" s="84" t="b">
        <v>0</v>
      </c>
      <c r="F438" s="84" t="b">
        <v>0</v>
      </c>
      <c r="G438" s="84" t="b">
        <v>0</v>
      </c>
    </row>
    <row r="439" spans="1:7" ht="15">
      <c r="A439" s="84" t="s">
        <v>3197</v>
      </c>
      <c r="B439" s="84">
        <v>2</v>
      </c>
      <c r="C439" s="122">
        <v>0.0015045692609769298</v>
      </c>
      <c r="D439" s="84" t="s">
        <v>3200</v>
      </c>
      <c r="E439" s="84" t="b">
        <v>0</v>
      </c>
      <c r="F439" s="84" t="b">
        <v>0</v>
      </c>
      <c r="G439" s="84" t="b">
        <v>0</v>
      </c>
    </row>
    <row r="440" spans="1:7" ht="15">
      <c r="A440" s="84" t="s">
        <v>215</v>
      </c>
      <c r="B440" s="84">
        <v>2</v>
      </c>
      <c r="C440" s="122">
        <v>0.0015045692609769298</v>
      </c>
      <c r="D440" s="84" t="s">
        <v>3200</v>
      </c>
      <c r="E440" s="84" t="b">
        <v>0</v>
      </c>
      <c r="F440" s="84" t="b">
        <v>0</v>
      </c>
      <c r="G440" s="84" t="b">
        <v>0</v>
      </c>
    </row>
    <row r="441" spans="1:7" ht="15">
      <c r="A441" s="84" t="s">
        <v>2406</v>
      </c>
      <c r="B441" s="84">
        <v>16</v>
      </c>
      <c r="C441" s="122">
        <v>0</v>
      </c>
      <c r="D441" s="84" t="s">
        <v>2241</v>
      </c>
      <c r="E441" s="84" t="b">
        <v>0</v>
      </c>
      <c r="F441" s="84" t="b">
        <v>0</v>
      </c>
      <c r="G441" s="84" t="b">
        <v>0</v>
      </c>
    </row>
    <row r="442" spans="1:7" ht="15">
      <c r="A442" s="84" t="s">
        <v>2402</v>
      </c>
      <c r="B442" s="84">
        <v>16</v>
      </c>
      <c r="C442" s="122">
        <v>0</v>
      </c>
      <c r="D442" s="84" t="s">
        <v>2241</v>
      </c>
      <c r="E442" s="84" t="b">
        <v>0</v>
      </c>
      <c r="F442" s="84" t="b">
        <v>0</v>
      </c>
      <c r="G442" s="84" t="b">
        <v>0</v>
      </c>
    </row>
    <row r="443" spans="1:7" ht="15">
      <c r="A443" s="84" t="s">
        <v>2407</v>
      </c>
      <c r="B443" s="84">
        <v>16</v>
      </c>
      <c r="C443" s="122">
        <v>0</v>
      </c>
      <c r="D443" s="84" t="s">
        <v>2241</v>
      </c>
      <c r="E443" s="84" t="b">
        <v>0</v>
      </c>
      <c r="F443" s="84" t="b">
        <v>0</v>
      </c>
      <c r="G443" s="84" t="b">
        <v>0</v>
      </c>
    </row>
    <row r="444" spans="1:7" ht="15">
      <c r="A444" s="84" t="s">
        <v>2408</v>
      </c>
      <c r="B444" s="84">
        <v>16</v>
      </c>
      <c r="C444" s="122">
        <v>0</v>
      </c>
      <c r="D444" s="84" t="s">
        <v>2241</v>
      </c>
      <c r="E444" s="84" t="b">
        <v>1</v>
      </c>
      <c r="F444" s="84" t="b">
        <v>0</v>
      </c>
      <c r="G444" s="84" t="b">
        <v>0</v>
      </c>
    </row>
    <row r="445" spans="1:7" ht="15">
      <c r="A445" s="84" t="s">
        <v>2409</v>
      </c>
      <c r="B445" s="84">
        <v>16</v>
      </c>
      <c r="C445" s="122">
        <v>0</v>
      </c>
      <c r="D445" s="84" t="s">
        <v>2241</v>
      </c>
      <c r="E445" s="84" t="b">
        <v>0</v>
      </c>
      <c r="F445" s="84" t="b">
        <v>0</v>
      </c>
      <c r="G445" s="84" t="b">
        <v>0</v>
      </c>
    </row>
    <row r="446" spans="1:7" ht="15">
      <c r="A446" s="84" t="s">
        <v>2410</v>
      </c>
      <c r="B446" s="84">
        <v>16</v>
      </c>
      <c r="C446" s="122">
        <v>0</v>
      </c>
      <c r="D446" s="84" t="s">
        <v>2241</v>
      </c>
      <c r="E446" s="84" t="b">
        <v>0</v>
      </c>
      <c r="F446" s="84" t="b">
        <v>0</v>
      </c>
      <c r="G446" s="84" t="b">
        <v>0</v>
      </c>
    </row>
    <row r="447" spans="1:7" ht="15">
      <c r="A447" s="84" t="s">
        <v>2411</v>
      </c>
      <c r="B447" s="84">
        <v>16</v>
      </c>
      <c r="C447" s="122">
        <v>0</v>
      </c>
      <c r="D447" s="84" t="s">
        <v>2241</v>
      </c>
      <c r="E447" s="84" t="b">
        <v>0</v>
      </c>
      <c r="F447" s="84" t="b">
        <v>0</v>
      </c>
      <c r="G447" s="84" t="b">
        <v>0</v>
      </c>
    </row>
    <row r="448" spans="1:7" ht="15">
      <c r="A448" s="84" t="s">
        <v>2412</v>
      </c>
      <c r="B448" s="84">
        <v>16</v>
      </c>
      <c r="C448" s="122">
        <v>0</v>
      </c>
      <c r="D448" s="84" t="s">
        <v>2241</v>
      </c>
      <c r="E448" s="84" t="b">
        <v>0</v>
      </c>
      <c r="F448" s="84" t="b">
        <v>0</v>
      </c>
      <c r="G448" s="84" t="b">
        <v>0</v>
      </c>
    </row>
    <row r="449" spans="1:7" ht="15">
      <c r="A449" s="84" t="s">
        <v>2413</v>
      </c>
      <c r="B449" s="84">
        <v>16</v>
      </c>
      <c r="C449" s="122">
        <v>0</v>
      </c>
      <c r="D449" s="84" t="s">
        <v>2241</v>
      </c>
      <c r="E449" s="84" t="b">
        <v>0</v>
      </c>
      <c r="F449" s="84" t="b">
        <v>0</v>
      </c>
      <c r="G449" s="84" t="b">
        <v>0</v>
      </c>
    </row>
    <row r="450" spans="1:7" ht="15">
      <c r="A450" s="84" t="s">
        <v>2414</v>
      </c>
      <c r="B450" s="84">
        <v>16</v>
      </c>
      <c r="C450" s="122">
        <v>0</v>
      </c>
      <c r="D450" s="84" t="s">
        <v>2241</v>
      </c>
      <c r="E450" s="84" t="b">
        <v>1</v>
      </c>
      <c r="F450" s="84" t="b">
        <v>0</v>
      </c>
      <c r="G450" s="84" t="b">
        <v>0</v>
      </c>
    </row>
    <row r="451" spans="1:7" ht="15">
      <c r="A451" s="84" t="s">
        <v>353</v>
      </c>
      <c r="B451" s="84">
        <v>8</v>
      </c>
      <c r="C451" s="122">
        <v>0.008757236237497634</v>
      </c>
      <c r="D451" s="84" t="s">
        <v>2241</v>
      </c>
      <c r="E451" s="84" t="b">
        <v>0</v>
      </c>
      <c r="F451" s="84" t="b">
        <v>0</v>
      </c>
      <c r="G451" s="84" t="b">
        <v>0</v>
      </c>
    </row>
    <row r="452" spans="1:7" ht="15">
      <c r="A452" s="84" t="s">
        <v>352</v>
      </c>
      <c r="B452" s="84">
        <v>8</v>
      </c>
      <c r="C452" s="122">
        <v>0.008757236237497634</v>
      </c>
      <c r="D452" s="84" t="s">
        <v>2241</v>
      </c>
      <c r="E452" s="84" t="b">
        <v>0</v>
      </c>
      <c r="F452" s="84" t="b">
        <v>0</v>
      </c>
      <c r="G452" s="84" t="b">
        <v>0</v>
      </c>
    </row>
    <row r="453" spans="1:7" ht="15">
      <c r="A453" s="84" t="s">
        <v>351</v>
      </c>
      <c r="B453" s="84">
        <v>8</v>
      </c>
      <c r="C453" s="122">
        <v>0.008757236237497634</v>
      </c>
      <c r="D453" s="84" t="s">
        <v>2241</v>
      </c>
      <c r="E453" s="84" t="b">
        <v>0</v>
      </c>
      <c r="F453" s="84" t="b">
        <v>0</v>
      </c>
      <c r="G453" s="84" t="b">
        <v>0</v>
      </c>
    </row>
    <row r="454" spans="1:7" ht="15">
      <c r="A454" s="84" t="s">
        <v>349</v>
      </c>
      <c r="B454" s="84">
        <v>8</v>
      </c>
      <c r="C454" s="122">
        <v>0.008757236237497634</v>
      </c>
      <c r="D454" s="84" t="s">
        <v>2241</v>
      </c>
      <c r="E454" s="84" t="b">
        <v>0</v>
      </c>
      <c r="F454" s="84" t="b">
        <v>0</v>
      </c>
      <c r="G454" s="84" t="b">
        <v>0</v>
      </c>
    </row>
    <row r="455" spans="1:7" ht="15">
      <c r="A455" s="84" t="s">
        <v>348</v>
      </c>
      <c r="B455" s="84">
        <v>8</v>
      </c>
      <c r="C455" s="122">
        <v>0.008757236237497634</v>
      </c>
      <c r="D455" s="84" t="s">
        <v>2241</v>
      </c>
      <c r="E455" s="84" t="b">
        <v>0</v>
      </c>
      <c r="F455" s="84" t="b">
        <v>0</v>
      </c>
      <c r="G455" s="84" t="b">
        <v>0</v>
      </c>
    </row>
    <row r="456" spans="1:7" ht="15">
      <c r="A456" s="84" t="s">
        <v>346</v>
      </c>
      <c r="B456" s="84">
        <v>8</v>
      </c>
      <c r="C456" s="122">
        <v>0.008757236237497634</v>
      </c>
      <c r="D456" s="84" t="s">
        <v>2241</v>
      </c>
      <c r="E456" s="84" t="b">
        <v>0</v>
      </c>
      <c r="F456" s="84" t="b">
        <v>0</v>
      </c>
      <c r="G456" s="84" t="b">
        <v>0</v>
      </c>
    </row>
    <row r="457" spans="1:7" ht="15">
      <c r="A457" s="84" t="s">
        <v>344</v>
      </c>
      <c r="B457" s="84">
        <v>8</v>
      </c>
      <c r="C457" s="122">
        <v>0.008757236237497634</v>
      </c>
      <c r="D457" s="84" t="s">
        <v>2241</v>
      </c>
      <c r="E457" s="84" t="b">
        <v>0</v>
      </c>
      <c r="F457" s="84" t="b">
        <v>0</v>
      </c>
      <c r="G457" s="84" t="b">
        <v>0</v>
      </c>
    </row>
    <row r="458" spans="1:7" ht="15">
      <c r="A458" s="84" t="s">
        <v>343</v>
      </c>
      <c r="B458" s="84">
        <v>8</v>
      </c>
      <c r="C458" s="122">
        <v>0.008757236237497634</v>
      </c>
      <c r="D458" s="84" t="s">
        <v>2241</v>
      </c>
      <c r="E458" s="84" t="b">
        <v>0</v>
      </c>
      <c r="F458" s="84" t="b">
        <v>0</v>
      </c>
      <c r="G458" s="84" t="b">
        <v>0</v>
      </c>
    </row>
    <row r="459" spans="1:7" ht="15">
      <c r="A459" s="84" t="s">
        <v>342</v>
      </c>
      <c r="B459" s="84">
        <v>8</v>
      </c>
      <c r="C459" s="122">
        <v>0.008757236237497634</v>
      </c>
      <c r="D459" s="84" t="s">
        <v>2241</v>
      </c>
      <c r="E459" s="84" t="b">
        <v>0</v>
      </c>
      <c r="F459" s="84" t="b">
        <v>0</v>
      </c>
      <c r="G459" s="84" t="b">
        <v>0</v>
      </c>
    </row>
    <row r="460" spans="1:7" ht="15">
      <c r="A460" s="84" t="s">
        <v>341</v>
      </c>
      <c r="B460" s="84">
        <v>8</v>
      </c>
      <c r="C460" s="122">
        <v>0.008757236237497634</v>
      </c>
      <c r="D460" s="84" t="s">
        <v>2241</v>
      </c>
      <c r="E460" s="84" t="b">
        <v>0</v>
      </c>
      <c r="F460" s="84" t="b">
        <v>0</v>
      </c>
      <c r="G460" s="84" t="b">
        <v>0</v>
      </c>
    </row>
    <row r="461" spans="1:7" ht="15">
      <c r="A461" s="84" t="s">
        <v>340</v>
      </c>
      <c r="B461" s="84">
        <v>8</v>
      </c>
      <c r="C461" s="122">
        <v>0.008757236237497634</v>
      </c>
      <c r="D461" s="84" t="s">
        <v>2241</v>
      </c>
      <c r="E461" s="84" t="b">
        <v>0</v>
      </c>
      <c r="F461" s="84" t="b">
        <v>0</v>
      </c>
      <c r="G461" s="84" t="b">
        <v>0</v>
      </c>
    </row>
    <row r="462" spans="1:7" ht="15">
      <c r="A462" s="84" t="s">
        <v>338</v>
      </c>
      <c r="B462" s="84">
        <v>8</v>
      </c>
      <c r="C462" s="122">
        <v>0.008757236237497634</v>
      </c>
      <c r="D462" s="84" t="s">
        <v>2241</v>
      </c>
      <c r="E462" s="84" t="b">
        <v>0</v>
      </c>
      <c r="F462" s="84" t="b">
        <v>0</v>
      </c>
      <c r="G462" s="84" t="b">
        <v>0</v>
      </c>
    </row>
    <row r="463" spans="1:7" ht="15">
      <c r="A463" s="84" t="s">
        <v>339</v>
      </c>
      <c r="B463" s="84">
        <v>5</v>
      </c>
      <c r="C463" s="122">
        <v>0.009184545060361928</v>
      </c>
      <c r="D463" s="84" t="s">
        <v>2241</v>
      </c>
      <c r="E463" s="84" t="b">
        <v>0</v>
      </c>
      <c r="F463" s="84" t="b">
        <v>0</v>
      </c>
      <c r="G463" s="84" t="b">
        <v>0</v>
      </c>
    </row>
    <row r="464" spans="1:7" ht="15">
      <c r="A464" s="84" t="s">
        <v>350</v>
      </c>
      <c r="B464" s="84">
        <v>4</v>
      </c>
      <c r="C464" s="122">
        <v>0.008757236237497634</v>
      </c>
      <c r="D464" s="84" t="s">
        <v>2241</v>
      </c>
      <c r="E464" s="84" t="b">
        <v>0</v>
      </c>
      <c r="F464" s="84" t="b">
        <v>0</v>
      </c>
      <c r="G464" s="84" t="b">
        <v>0</v>
      </c>
    </row>
    <row r="465" spans="1:7" ht="15">
      <c r="A465" s="84" t="s">
        <v>345</v>
      </c>
      <c r="B465" s="84">
        <v>4</v>
      </c>
      <c r="C465" s="122">
        <v>0.008757236237497634</v>
      </c>
      <c r="D465" s="84" t="s">
        <v>2241</v>
      </c>
      <c r="E465" s="84" t="b">
        <v>0</v>
      </c>
      <c r="F465" s="84" t="b">
        <v>0</v>
      </c>
      <c r="G465" s="84" t="b">
        <v>0</v>
      </c>
    </row>
    <row r="466" spans="1:7" ht="15">
      <c r="A466" s="84" t="s">
        <v>337</v>
      </c>
      <c r="B466" s="84">
        <v>3</v>
      </c>
      <c r="C466" s="122">
        <v>0.007930895213850134</v>
      </c>
      <c r="D466" s="84" t="s">
        <v>2241</v>
      </c>
      <c r="E466" s="84" t="b">
        <v>0</v>
      </c>
      <c r="F466" s="84" t="b">
        <v>0</v>
      </c>
      <c r="G466" s="84" t="b">
        <v>0</v>
      </c>
    </row>
    <row r="467" spans="1:7" ht="15">
      <c r="A467" s="84" t="s">
        <v>347</v>
      </c>
      <c r="B467" s="84">
        <v>2</v>
      </c>
      <c r="C467" s="122">
        <v>0.006567927178123226</v>
      </c>
      <c r="D467" s="84" t="s">
        <v>2241</v>
      </c>
      <c r="E467" s="84" t="b">
        <v>0</v>
      </c>
      <c r="F467" s="84" t="b">
        <v>0</v>
      </c>
      <c r="G467" s="84" t="b">
        <v>0</v>
      </c>
    </row>
    <row r="468" spans="1:7" ht="15">
      <c r="A468" s="84" t="s">
        <v>2416</v>
      </c>
      <c r="B468" s="84">
        <v>18</v>
      </c>
      <c r="C468" s="122">
        <v>0</v>
      </c>
      <c r="D468" s="84" t="s">
        <v>2242</v>
      </c>
      <c r="E468" s="84" t="b">
        <v>0</v>
      </c>
      <c r="F468" s="84" t="b">
        <v>0</v>
      </c>
      <c r="G468" s="84" t="b">
        <v>0</v>
      </c>
    </row>
    <row r="469" spans="1:7" ht="15">
      <c r="A469" s="84" t="s">
        <v>2417</v>
      </c>
      <c r="B469" s="84">
        <v>18</v>
      </c>
      <c r="C469" s="122">
        <v>0</v>
      </c>
      <c r="D469" s="84" t="s">
        <v>2242</v>
      </c>
      <c r="E469" s="84" t="b">
        <v>0</v>
      </c>
      <c r="F469" s="84" t="b">
        <v>0</v>
      </c>
      <c r="G469" s="84" t="b">
        <v>0</v>
      </c>
    </row>
    <row r="470" spans="1:7" ht="15">
      <c r="A470" s="84" t="s">
        <v>2402</v>
      </c>
      <c r="B470" s="84">
        <v>18</v>
      </c>
      <c r="C470" s="122">
        <v>0</v>
      </c>
      <c r="D470" s="84" t="s">
        <v>2242</v>
      </c>
      <c r="E470" s="84" t="b">
        <v>0</v>
      </c>
      <c r="F470" s="84" t="b">
        <v>0</v>
      </c>
      <c r="G470" s="84" t="b">
        <v>0</v>
      </c>
    </row>
    <row r="471" spans="1:7" ht="15">
      <c r="A471" s="84" t="s">
        <v>237</v>
      </c>
      <c r="B471" s="84">
        <v>16</v>
      </c>
      <c r="C471" s="122">
        <v>0.0034679676235512737</v>
      </c>
      <c r="D471" s="84" t="s">
        <v>2242</v>
      </c>
      <c r="E471" s="84" t="b">
        <v>0</v>
      </c>
      <c r="F471" s="84" t="b">
        <v>0</v>
      </c>
      <c r="G471" s="84" t="b">
        <v>0</v>
      </c>
    </row>
    <row r="472" spans="1:7" ht="15">
      <c r="A472" s="84" t="s">
        <v>2418</v>
      </c>
      <c r="B472" s="84">
        <v>15</v>
      </c>
      <c r="C472" s="122">
        <v>0.0069371484804068686</v>
      </c>
      <c r="D472" s="84" t="s">
        <v>2242</v>
      </c>
      <c r="E472" s="84" t="b">
        <v>0</v>
      </c>
      <c r="F472" s="84" t="b">
        <v>0</v>
      </c>
      <c r="G472" s="84" t="b">
        <v>0</v>
      </c>
    </row>
    <row r="473" spans="1:7" ht="15">
      <c r="A473" s="84" t="s">
        <v>2403</v>
      </c>
      <c r="B473" s="84">
        <v>14</v>
      </c>
      <c r="C473" s="122">
        <v>0.0064746719150464115</v>
      </c>
      <c r="D473" s="84" t="s">
        <v>2242</v>
      </c>
      <c r="E473" s="84" t="b">
        <v>0</v>
      </c>
      <c r="F473" s="84" t="b">
        <v>0</v>
      </c>
      <c r="G473" s="84" t="b">
        <v>0</v>
      </c>
    </row>
    <row r="474" spans="1:7" ht="15">
      <c r="A474" s="84" t="s">
        <v>2419</v>
      </c>
      <c r="B474" s="84">
        <v>14</v>
      </c>
      <c r="C474" s="122">
        <v>0.0064746719150464115</v>
      </c>
      <c r="D474" s="84" t="s">
        <v>2242</v>
      </c>
      <c r="E474" s="84" t="b">
        <v>0</v>
      </c>
      <c r="F474" s="84" t="b">
        <v>0</v>
      </c>
      <c r="G474" s="84" t="b">
        <v>0</v>
      </c>
    </row>
    <row r="475" spans="1:7" ht="15">
      <c r="A475" s="84" t="s">
        <v>2420</v>
      </c>
      <c r="B475" s="84">
        <v>14</v>
      </c>
      <c r="C475" s="122">
        <v>0.0064746719150464115</v>
      </c>
      <c r="D475" s="84" t="s">
        <v>2242</v>
      </c>
      <c r="E475" s="84" t="b">
        <v>0</v>
      </c>
      <c r="F475" s="84" t="b">
        <v>0</v>
      </c>
      <c r="G475" s="84" t="b">
        <v>0</v>
      </c>
    </row>
    <row r="476" spans="1:7" ht="15">
      <c r="A476" s="84" t="s">
        <v>2421</v>
      </c>
      <c r="B476" s="84">
        <v>14</v>
      </c>
      <c r="C476" s="122">
        <v>0.0064746719150464115</v>
      </c>
      <c r="D476" s="84" t="s">
        <v>2242</v>
      </c>
      <c r="E476" s="84" t="b">
        <v>0</v>
      </c>
      <c r="F476" s="84" t="b">
        <v>0</v>
      </c>
      <c r="G476" s="84" t="b">
        <v>0</v>
      </c>
    </row>
    <row r="477" spans="1:7" ht="15">
      <c r="A477" s="84" t="s">
        <v>2422</v>
      </c>
      <c r="B477" s="84">
        <v>14</v>
      </c>
      <c r="C477" s="122">
        <v>0.0064746719150464115</v>
      </c>
      <c r="D477" s="84" t="s">
        <v>2242</v>
      </c>
      <c r="E477" s="84" t="b">
        <v>0</v>
      </c>
      <c r="F477" s="84" t="b">
        <v>0</v>
      </c>
      <c r="G477" s="84" t="b">
        <v>0</v>
      </c>
    </row>
    <row r="478" spans="1:7" ht="15">
      <c r="A478" s="84" t="s">
        <v>2890</v>
      </c>
      <c r="B478" s="84">
        <v>14</v>
      </c>
      <c r="C478" s="122">
        <v>0.0064746719150464115</v>
      </c>
      <c r="D478" s="84" t="s">
        <v>2242</v>
      </c>
      <c r="E478" s="84" t="b">
        <v>0</v>
      </c>
      <c r="F478" s="84" t="b">
        <v>0</v>
      </c>
      <c r="G478" s="84" t="b">
        <v>0</v>
      </c>
    </row>
    <row r="479" spans="1:7" ht="15">
      <c r="A479" s="84" t="s">
        <v>2891</v>
      </c>
      <c r="B479" s="84">
        <v>14</v>
      </c>
      <c r="C479" s="122">
        <v>0.0064746719150464115</v>
      </c>
      <c r="D479" s="84" t="s">
        <v>2242</v>
      </c>
      <c r="E479" s="84" t="b">
        <v>0</v>
      </c>
      <c r="F479" s="84" t="b">
        <v>0</v>
      </c>
      <c r="G479" s="84" t="b">
        <v>0</v>
      </c>
    </row>
    <row r="480" spans="1:7" ht="15">
      <c r="A480" s="84" t="s">
        <v>2459</v>
      </c>
      <c r="B480" s="84">
        <v>4</v>
      </c>
      <c r="C480" s="122">
        <v>0.011071398538565149</v>
      </c>
      <c r="D480" s="84" t="s">
        <v>2242</v>
      </c>
      <c r="E480" s="84" t="b">
        <v>0</v>
      </c>
      <c r="F480" s="84" t="b">
        <v>0</v>
      </c>
      <c r="G480" s="84" t="b">
        <v>0</v>
      </c>
    </row>
    <row r="481" spans="1:7" ht="15">
      <c r="A481" s="84" t="s">
        <v>2967</v>
      </c>
      <c r="B481" s="84">
        <v>4</v>
      </c>
      <c r="C481" s="122">
        <v>0.011071398538565149</v>
      </c>
      <c r="D481" s="84" t="s">
        <v>2242</v>
      </c>
      <c r="E481" s="84" t="b">
        <v>0</v>
      </c>
      <c r="F481" s="84" t="b">
        <v>0</v>
      </c>
      <c r="G481" s="84" t="b">
        <v>0</v>
      </c>
    </row>
    <row r="482" spans="1:7" ht="15">
      <c r="A482" s="84" t="s">
        <v>2968</v>
      </c>
      <c r="B482" s="84">
        <v>4</v>
      </c>
      <c r="C482" s="122">
        <v>0.011071398538565149</v>
      </c>
      <c r="D482" s="84" t="s">
        <v>2242</v>
      </c>
      <c r="E482" s="84" t="b">
        <v>0</v>
      </c>
      <c r="F482" s="84" t="b">
        <v>0</v>
      </c>
      <c r="G482" s="84" t="b">
        <v>0</v>
      </c>
    </row>
    <row r="483" spans="1:7" ht="15">
      <c r="A483" s="84" t="s">
        <v>2969</v>
      </c>
      <c r="B483" s="84">
        <v>4</v>
      </c>
      <c r="C483" s="122">
        <v>0.011071398538565149</v>
      </c>
      <c r="D483" s="84" t="s">
        <v>2242</v>
      </c>
      <c r="E483" s="84" t="b">
        <v>0</v>
      </c>
      <c r="F483" s="84" t="b">
        <v>0</v>
      </c>
      <c r="G483" s="84" t="b">
        <v>0</v>
      </c>
    </row>
    <row r="484" spans="1:7" ht="15">
      <c r="A484" s="84" t="s">
        <v>2970</v>
      </c>
      <c r="B484" s="84">
        <v>4</v>
      </c>
      <c r="C484" s="122">
        <v>0.011071398538565149</v>
      </c>
      <c r="D484" s="84" t="s">
        <v>2242</v>
      </c>
      <c r="E484" s="84" t="b">
        <v>0</v>
      </c>
      <c r="F484" s="84" t="b">
        <v>0</v>
      </c>
      <c r="G484" s="84" t="b">
        <v>0</v>
      </c>
    </row>
    <row r="485" spans="1:7" ht="15">
      <c r="A485" s="84" t="s">
        <v>2971</v>
      </c>
      <c r="B485" s="84">
        <v>4</v>
      </c>
      <c r="C485" s="122">
        <v>0.011071398538565149</v>
      </c>
      <c r="D485" s="84" t="s">
        <v>2242</v>
      </c>
      <c r="E485" s="84" t="b">
        <v>0</v>
      </c>
      <c r="F485" s="84" t="b">
        <v>0</v>
      </c>
      <c r="G485" s="84" t="b">
        <v>0</v>
      </c>
    </row>
    <row r="486" spans="1:7" ht="15">
      <c r="A486" s="84" t="s">
        <v>2972</v>
      </c>
      <c r="B486" s="84">
        <v>4</v>
      </c>
      <c r="C486" s="122">
        <v>0.011071398538565149</v>
      </c>
      <c r="D486" s="84" t="s">
        <v>2242</v>
      </c>
      <c r="E486" s="84" t="b">
        <v>0</v>
      </c>
      <c r="F486" s="84" t="b">
        <v>0</v>
      </c>
      <c r="G486" s="84" t="b">
        <v>0</v>
      </c>
    </row>
    <row r="487" spans="1:7" ht="15">
      <c r="A487" s="84" t="s">
        <v>2923</v>
      </c>
      <c r="B487" s="84">
        <v>4</v>
      </c>
      <c r="C487" s="122">
        <v>0.011071398538565149</v>
      </c>
      <c r="D487" s="84" t="s">
        <v>2242</v>
      </c>
      <c r="E487" s="84" t="b">
        <v>0</v>
      </c>
      <c r="F487" s="84" t="b">
        <v>0</v>
      </c>
      <c r="G487" s="84" t="b">
        <v>0</v>
      </c>
    </row>
    <row r="488" spans="1:7" ht="15">
      <c r="A488" s="84" t="s">
        <v>2402</v>
      </c>
      <c r="B488" s="84">
        <v>13</v>
      </c>
      <c r="C488" s="122">
        <v>0</v>
      </c>
      <c r="D488" s="84" t="s">
        <v>2243</v>
      </c>
      <c r="E488" s="84" t="b">
        <v>0</v>
      </c>
      <c r="F488" s="84" t="b">
        <v>0</v>
      </c>
      <c r="G488" s="84" t="b">
        <v>0</v>
      </c>
    </row>
    <row r="489" spans="1:7" ht="15">
      <c r="A489" s="84" t="s">
        <v>2424</v>
      </c>
      <c r="B489" s="84">
        <v>5</v>
      </c>
      <c r="C489" s="122">
        <v>0.010586054795173928</v>
      </c>
      <c r="D489" s="84" t="s">
        <v>2243</v>
      </c>
      <c r="E489" s="84" t="b">
        <v>0</v>
      </c>
      <c r="F489" s="84" t="b">
        <v>0</v>
      </c>
      <c r="G489" s="84" t="b">
        <v>0</v>
      </c>
    </row>
    <row r="490" spans="1:7" ht="15">
      <c r="A490" s="84" t="s">
        <v>2425</v>
      </c>
      <c r="B490" s="84">
        <v>4</v>
      </c>
      <c r="C490" s="122">
        <v>0.010446599203650495</v>
      </c>
      <c r="D490" s="84" t="s">
        <v>2243</v>
      </c>
      <c r="E490" s="84" t="b">
        <v>0</v>
      </c>
      <c r="F490" s="84" t="b">
        <v>0</v>
      </c>
      <c r="G490" s="84" t="b">
        <v>0</v>
      </c>
    </row>
    <row r="491" spans="1:7" ht="15">
      <c r="A491" s="84" t="s">
        <v>2426</v>
      </c>
      <c r="B491" s="84">
        <v>4</v>
      </c>
      <c r="C491" s="122">
        <v>0.010446599203650495</v>
      </c>
      <c r="D491" s="84" t="s">
        <v>2243</v>
      </c>
      <c r="E491" s="84" t="b">
        <v>0</v>
      </c>
      <c r="F491" s="84" t="b">
        <v>0</v>
      </c>
      <c r="G491" s="84" t="b">
        <v>0</v>
      </c>
    </row>
    <row r="492" spans="1:7" ht="15">
      <c r="A492" s="84" t="s">
        <v>2341</v>
      </c>
      <c r="B492" s="84">
        <v>3</v>
      </c>
      <c r="C492" s="122">
        <v>0.009747277003885321</v>
      </c>
      <c r="D492" s="84" t="s">
        <v>2243</v>
      </c>
      <c r="E492" s="84" t="b">
        <v>0</v>
      </c>
      <c r="F492" s="84" t="b">
        <v>0</v>
      </c>
      <c r="G492" s="84" t="b">
        <v>0</v>
      </c>
    </row>
    <row r="493" spans="1:7" ht="15">
      <c r="A493" s="84" t="s">
        <v>2427</v>
      </c>
      <c r="B493" s="84">
        <v>3</v>
      </c>
      <c r="C493" s="122">
        <v>0.009747277003885321</v>
      </c>
      <c r="D493" s="84" t="s">
        <v>2243</v>
      </c>
      <c r="E493" s="84" t="b">
        <v>0</v>
      </c>
      <c r="F493" s="84" t="b">
        <v>0</v>
      </c>
      <c r="G493" s="84" t="b">
        <v>0</v>
      </c>
    </row>
    <row r="494" spans="1:7" ht="15">
      <c r="A494" s="84" t="s">
        <v>2428</v>
      </c>
      <c r="B494" s="84">
        <v>3</v>
      </c>
      <c r="C494" s="122">
        <v>0.009747277003885321</v>
      </c>
      <c r="D494" s="84" t="s">
        <v>2243</v>
      </c>
      <c r="E494" s="84" t="b">
        <v>0</v>
      </c>
      <c r="F494" s="84" t="b">
        <v>0</v>
      </c>
      <c r="G494" s="84" t="b">
        <v>0</v>
      </c>
    </row>
    <row r="495" spans="1:7" ht="15">
      <c r="A495" s="84" t="s">
        <v>2429</v>
      </c>
      <c r="B495" s="84">
        <v>2</v>
      </c>
      <c r="C495" s="122">
        <v>0.008295034251457709</v>
      </c>
      <c r="D495" s="84" t="s">
        <v>2243</v>
      </c>
      <c r="E495" s="84" t="b">
        <v>0</v>
      </c>
      <c r="F495" s="84" t="b">
        <v>0</v>
      </c>
      <c r="G495" s="84" t="b">
        <v>0</v>
      </c>
    </row>
    <row r="496" spans="1:7" ht="15">
      <c r="A496" s="84" t="s">
        <v>2430</v>
      </c>
      <c r="B496" s="84">
        <v>2</v>
      </c>
      <c r="C496" s="122">
        <v>0.008295034251457709</v>
      </c>
      <c r="D496" s="84" t="s">
        <v>2243</v>
      </c>
      <c r="E496" s="84" t="b">
        <v>0</v>
      </c>
      <c r="F496" s="84" t="b">
        <v>0</v>
      </c>
      <c r="G496" s="84" t="b">
        <v>0</v>
      </c>
    </row>
    <row r="497" spans="1:7" ht="15">
      <c r="A497" s="84" t="s">
        <v>2431</v>
      </c>
      <c r="B497" s="84">
        <v>2</v>
      </c>
      <c r="C497" s="122">
        <v>0.008295034251457709</v>
      </c>
      <c r="D497" s="84" t="s">
        <v>2243</v>
      </c>
      <c r="E497" s="84" t="b">
        <v>0</v>
      </c>
      <c r="F497" s="84" t="b">
        <v>0</v>
      </c>
      <c r="G497" s="84" t="b">
        <v>0</v>
      </c>
    </row>
    <row r="498" spans="1:7" ht="15">
      <c r="A498" s="84" t="s">
        <v>3144</v>
      </c>
      <c r="B498" s="84">
        <v>2</v>
      </c>
      <c r="C498" s="122">
        <v>0.008295034251457709</v>
      </c>
      <c r="D498" s="84" t="s">
        <v>2243</v>
      </c>
      <c r="E498" s="84" t="b">
        <v>0</v>
      </c>
      <c r="F498" s="84" t="b">
        <v>0</v>
      </c>
      <c r="G498" s="84" t="b">
        <v>0</v>
      </c>
    </row>
    <row r="499" spans="1:7" ht="15">
      <c r="A499" s="84" t="s">
        <v>3145</v>
      </c>
      <c r="B499" s="84">
        <v>2</v>
      </c>
      <c r="C499" s="122">
        <v>0.008295034251457709</v>
      </c>
      <c r="D499" s="84" t="s">
        <v>2243</v>
      </c>
      <c r="E499" s="84" t="b">
        <v>0</v>
      </c>
      <c r="F499" s="84" t="b">
        <v>0</v>
      </c>
      <c r="G499" s="84" t="b">
        <v>0</v>
      </c>
    </row>
    <row r="500" spans="1:7" ht="15">
      <c r="A500" s="84" t="s">
        <v>3146</v>
      </c>
      <c r="B500" s="84">
        <v>2</v>
      </c>
      <c r="C500" s="122">
        <v>0.008295034251457709</v>
      </c>
      <c r="D500" s="84" t="s">
        <v>2243</v>
      </c>
      <c r="E500" s="84" t="b">
        <v>0</v>
      </c>
      <c r="F500" s="84" t="b">
        <v>0</v>
      </c>
      <c r="G500" s="84" t="b">
        <v>0</v>
      </c>
    </row>
    <row r="501" spans="1:7" ht="15">
      <c r="A501" s="84" t="s">
        <v>2953</v>
      </c>
      <c r="B501" s="84">
        <v>2</v>
      </c>
      <c r="C501" s="122">
        <v>0.008295034251457709</v>
      </c>
      <c r="D501" s="84" t="s">
        <v>2243</v>
      </c>
      <c r="E501" s="84" t="b">
        <v>0</v>
      </c>
      <c r="F501" s="84" t="b">
        <v>0</v>
      </c>
      <c r="G501" s="84" t="b">
        <v>0</v>
      </c>
    </row>
    <row r="502" spans="1:7" ht="15">
      <c r="A502" s="84" t="s">
        <v>2912</v>
      </c>
      <c r="B502" s="84">
        <v>2</v>
      </c>
      <c r="C502" s="122">
        <v>0.008295034251457709</v>
      </c>
      <c r="D502" s="84" t="s">
        <v>2243</v>
      </c>
      <c r="E502" s="84" t="b">
        <v>0</v>
      </c>
      <c r="F502" s="84" t="b">
        <v>0</v>
      </c>
      <c r="G502" s="84" t="b">
        <v>0</v>
      </c>
    </row>
    <row r="503" spans="1:7" ht="15">
      <c r="A503" s="84" t="s">
        <v>2955</v>
      </c>
      <c r="B503" s="84">
        <v>2</v>
      </c>
      <c r="C503" s="122">
        <v>0.01136676890109017</v>
      </c>
      <c r="D503" s="84" t="s">
        <v>2243</v>
      </c>
      <c r="E503" s="84" t="b">
        <v>0</v>
      </c>
      <c r="F503" s="84" t="b">
        <v>0</v>
      </c>
      <c r="G503" s="84" t="b">
        <v>0</v>
      </c>
    </row>
    <row r="504" spans="1:7" ht="15">
      <c r="A504" s="84" t="s">
        <v>2980</v>
      </c>
      <c r="B504" s="84">
        <v>2</v>
      </c>
      <c r="C504" s="122">
        <v>0.01136676890109017</v>
      </c>
      <c r="D504" s="84" t="s">
        <v>2243</v>
      </c>
      <c r="E504" s="84" t="b">
        <v>0</v>
      </c>
      <c r="F504" s="84" t="b">
        <v>0</v>
      </c>
      <c r="G504" s="84" t="b">
        <v>0</v>
      </c>
    </row>
    <row r="505" spans="1:7" ht="15">
      <c r="A505" s="84" t="s">
        <v>2951</v>
      </c>
      <c r="B505" s="84">
        <v>2</v>
      </c>
      <c r="C505" s="122">
        <v>0.008295034251457709</v>
      </c>
      <c r="D505" s="84" t="s">
        <v>2243</v>
      </c>
      <c r="E505" s="84" t="b">
        <v>0</v>
      </c>
      <c r="F505" s="84" t="b">
        <v>0</v>
      </c>
      <c r="G505" s="84" t="b">
        <v>0</v>
      </c>
    </row>
    <row r="506" spans="1:7" ht="15">
      <c r="A506" s="84" t="s">
        <v>3019</v>
      </c>
      <c r="B506" s="84">
        <v>2</v>
      </c>
      <c r="C506" s="122">
        <v>0.008295034251457709</v>
      </c>
      <c r="D506" s="84" t="s">
        <v>2243</v>
      </c>
      <c r="E506" s="84" t="b">
        <v>0</v>
      </c>
      <c r="F506" s="84" t="b">
        <v>0</v>
      </c>
      <c r="G506" s="84" t="b">
        <v>0</v>
      </c>
    </row>
    <row r="507" spans="1:7" ht="15">
      <c r="A507" s="84" t="s">
        <v>2889</v>
      </c>
      <c r="B507" s="84">
        <v>2</v>
      </c>
      <c r="C507" s="122">
        <v>0.01136676890109017</v>
      </c>
      <c r="D507" s="84" t="s">
        <v>2243</v>
      </c>
      <c r="E507" s="84" t="b">
        <v>0</v>
      </c>
      <c r="F507" s="84" t="b">
        <v>0</v>
      </c>
      <c r="G507" s="84" t="b">
        <v>0</v>
      </c>
    </row>
    <row r="508" spans="1:7" ht="15">
      <c r="A508" s="84" t="s">
        <v>2973</v>
      </c>
      <c r="B508" s="84">
        <v>2</v>
      </c>
      <c r="C508" s="122">
        <v>0.01136676890109017</v>
      </c>
      <c r="D508" s="84" t="s">
        <v>2243</v>
      </c>
      <c r="E508" s="84" t="b">
        <v>0</v>
      </c>
      <c r="F508" s="84" t="b">
        <v>0</v>
      </c>
      <c r="G508" s="84" t="b">
        <v>0</v>
      </c>
    </row>
    <row r="509" spans="1:7" ht="15">
      <c r="A509" s="84" t="s">
        <v>260</v>
      </c>
      <c r="B509" s="84">
        <v>7</v>
      </c>
      <c r="C509" s="122">
        <v>0.010229374716039644</v>
      </c>
      <c r="D509" s="84" t="s">
        <v>2244</v>
      </c>
      <c r="E509" s="84" t="b">
        <v>0</v>
      </c>
      <c r="F509" s="84" t="b">
        <v>0</v>
      </c>
      <c r="G509" s="84" t="b">
        <v>0</v>
      </c>
    </row>
    <row r="510" spans="1:7" ht="15">
      <c r="A510" s="84" t="s">
        <v>2433</v>
      </c>
      <c r="B510" s="84">
        <v>6</v>
      </c>
      <c r="C510" s="122">
        <v>0.012557476393378664</v>
      </c>
      <c r="D510" s="84" t="s">
        <v>2244</v>
      </c>
      <c r="E510" s="84" t="b">
        <v>0</v>
      </c>
      <c r="F510" s="84" t="b">
        <v>0</v>
      </c>
      <c r="G510" s="84" t="b">
        <v>0</v>
      </c>
    </row>
    <row r="511" spans="1:7" ht="15">
      <c r="A511" s="84" t="s">
        <v>2434</v>
      </c>
      <c r="B511" s="84">
        <v>6</v>
      </c>
      <c r="C511" s="122">
        <v>0.012557476393378664</v>
      </c>
      <c r="D511" s="84" t="s">
        <v>2244</v>
      </c>
      <c r="E511" s="84" t="b">
        <v>0</v>
      </c>
      <c r="F511" s="84" t="b">
        <v>0</v>
      </c>
      <c r="G511" s="84" t="b">
        <v>0</v>
      </c>
    </row>
    <row r="512" spans="1:7" ht="15">
      <c r="A512" s="84" t="s">
        <v>2435</v>
      </c>
      <c r="B512" s="84">
        <v>6</v>
      </c>
      <c r="C512" s="122">
        <v>0.012557476393378664</v>
      </c>
      <c r="D512" s="84" t="s">
        <v>2244</v>
      </c>
      <c r="E512" s="84" t="b">
        <v>0</v>
      </c>
      <c r="F512" s="84" t="b">
        <v>0</v>
      </c>
      <c r="G512" s="84" t="b">
        <v>0</v>
      </c>
    </row>
    <row r="513" spans="1:7" ht="15">
      <c r="A513" s="84" t="s">
        <v>2436</v>
      </c>
      <c r="B513" s="84">
        <v>6</v>
      </c>
      <c r="C513" s="122">
        <v>0.012557476393378664</v>
      </c>
      <c r="D513" s="84" t="s">
        <v>2244</v>
      </c>
      <c r="E513" s="84" t="b">
        <v>0</v>
      </c>
      <c r="F513" s="84" t="b">
        <v>0</v>
      </c>
      <c r="G513" s="84" t="b">
        <v>0</v>
      </c>
    </row>
    <row r="514" spans="1:7" ht="15">
      <c r="A514" s="84" t="s">
        <v>2437</v>
      </c>
      <c r="B514" s="84">
        <v>6</v>
      </c>
      <c r="C514" s="122">
        <v>0.012557476393378664</v>
      </c>
      <c r="D514" s="84" t="s">
        <v>2244</v>
      </c>
      <c r="E514" s="84" t="b">
        <v>0</v>
      </c>
      <c r="F514" s="84" t="b">
        <v>0</v>
      </c>
      <c r="G514" s="84" t="b">
        <v>0</v>
      </c>
    </row>
    <row r="515" spans="1:7" ht="15">
      <c r="A515" s="84" t="s">
        <v>2438</v>
      </c>
      <c r="B515" s="84">
        <v>6</v>
      </c>
      <c r="C515" s="122">
        <v>0.012557476393378664</v>
      </c>
      <c r="D515" s="84" t="s">
        <v>2244</v>
      </c>
      <c r="E515" s="84" t="b">
        <v>0</v>
      </c>
      <c r="F515" s="84" t="b">
        <v>0</v>
      </c>
      <c r="G515" s="84" t="b">
        <v>0</v>
      </c>
    </row>
    <row r="516" spans="1:7" ht="15">
      <c r="A516" s="84" t="s">
        <v>2439</v>
      </c>
      <c r="B516" s="84">
        <v>6</v>
      </c>
      <c r="C516" s="122">
        <v>0.012557476393378664</v>
      </c>
      <c r="D516" s="84" t="s">
        <v>2244</v>
      </c>
      <c r="E516" s="84" t="b">
        <v>0</v>
      </c>
      <c r="F516" s="84" t="b">
        <v>0</v>
      </c>
      <c r="G516" s="84" t="b">
        <v>0</v>
      </c>
    </row>
    <row r="517" spans="1:7" ht="15">
      <c r="A517" s="84" t="s">
        <v>2440</v>
      </c>
      <c r="B517" s="84">
        <v>6</v>
      </c>
      <c r="C517" s="122">
        <v>0.012557476393378664</v>
      </c>
      <c r="D517" s="84" t="s">
        <v>2244</v>
      </c>
      <c r="E517" s="84" t="b">
        <v>0</v>
      </c>
      <c r="F517" s="84" t="b">
        <v>0</v>
      </c>
      <c r="G517" s="84" t="b">
        <v>0</v>
      </c>
    </row>
    <row r="518" spans="1:7" ht="15">
      <c r="A518" s="84" t="s">
        <v>2441</v>
      </c>
      <c r="B518" s="84">
        <v>6</v>
      </c>
      <c r="C518" s="122">
        <v>0.012557476393378664</v>
      </c>
      <c r="D518" s="84" t="s">
        <v>2244</v>
      </c>
      <c r="E518" s="84" t="b">
        <v>0</v>
      </c>
      <c r="F518" s="84" t="b">
        <v>0</v>
      </c>
      <c r="G518" s="84" t="b">
        <v>0</v>
      </c>
    </row>
    <row r="519" spans="1:7" ht="15">
      <c r="A519" s="84" t="s">
        <v>2402</v>
      </c>
      <c r="B519" s="84">
        <v>5</v>
      </c>
      <c r="C519" s="122">
        <v>0.014199528097357604</v>
      </c>
      <c r="D519" s="84" t="s">
        <v>2244</v>
      </c>
      <c r="E519" s="84" t="b">
        <v>0</v>
      </c>
      <c r="F519" s="84" t="b">
        <v>0</v>
      </c>
      <c r="G519" s="84" t="b">
        <v>0</v>
      </c>
    </row>
    <row r="520" spans="1:7" ht="15">
      <c r="A520" s="84" t="s">
        <v>326</v>
      </c>
      <c r="B520" s="84">
        <v>4</v>
      </c>
      <c r="C520" s="122">
        <v>0.015016604100831606</v>
      </c>
      <c r="D520" s="84" t="s">
        <v>2244</v>
      </c>
      <c r="E520" s="84" t="b">
        <v>0</v>
      </c>
      <c r="F520" s="84" t="b">
        <v>0</v>
      </c>
      <c r="G520" s="84" t="b">
        <v>0</v>
      </c>
    </row>
    <row r="521" spans="1:7" ht="15">
      <c r="A521" s="84" t="s">
        <v>325</v>
      </c>
      <c r="B521" s="84">
        <v>4</v>
      </c>
      <c r="C521" s="122">
        <v>0.015016604100831606</v>
      </c>
      <c r="D521" s="84" t="s">
        <v>2244</v>
      </c>
      <c r="E521" s="84" t="b">
        <v>0</v>
      </c>
      <c r="F521" s="84" t="b">
        <v>0</v>
      </c>
      <c r="G521" s="84" t="b">
        <v>0</v>
      </c>
    </row>
    <row r="522" spans="1:7" ht="15">
      <c r="A522" s="84" t="s">
        <v>329</v>
      </c>
      <c r="B522" s="84">
        <v>4</v>
      </c>
      <c r="C522" s="122">
        <v>0.015016604100831606</v>
      </c>
      <c r="D522" s="84" t="s">
        <v>2244</v>
      </c>
      <c r="E522" s="84" t="b">
        <v>0</v>
      </c>
      <c r="F522" s="84" t="b">
        <v>0</v>
      </c>
      <c r="G522" s="84" t="b">
        <v>0</v>
      </c>
    </row>
    <row r="523" spans="1:7" ht="15">
      <c r="A523" s="84" t="s">
        <v>328</v>
      </c>
      <c r="B523" s="84">
        <v>4</v>
      </c>
      <c r="C523" s="122">
        <v>0.015016604100831606</v>
      </c>
      <c r="D523" s="84" t="s">
        <v>2244</v>
      </c>
      <c r="E523" s="84" t="b">
        <v>0</v>
      </c>
      <c r="F523" s="84" t="b">
        <v>0</v>
      </c>
      <c r="G523" s="84" t="b">
        <v>0</v>
      </c>
    </row>
    <row r="524" spans="1:7" ht="15">
      <c r="A524" s="84" t="s">
        <v>2938</v>
      </c>
      <c r="B524" s="84">
        <v>4</v>
      </c>
      <c r="C524" s="122">
        <v>0.015016604100831606</v>
      </c>
      <c r="D524" s="84" t="s">
        <v>2244</v>
      </c>
      <c r="E524" s="84" t="b">
        <v>0</v>
      </c>
      <c r="F524" s="84" t="b">
        <v>0</v>
      </c>
      <c r="G524" s="84" t="b">
        <v>0</v>
      </c>
    </row>
    <row r="525" spans="1:7" ht="15">
      <c r="A525" s="84" t="s">
        <v>3000</v>
      </c>
      <c r="B525" s="84">
        <v>3</v>
      </c>
      <c r="C525" s="122">
        <v>0.014798455055103896</v>
      </c>
      <c r="D525" s="84" t="s">
        <v>2244</v>
      </c>
      <c r="E525" s="84" t="b">
        <v>0</v>
      </c>
      <c r="F525" s="84" t="b">
        <v>0</v>
      </c>
      <c r="G525" s="84" t="b">
        <v>0</v>
      </c>
    </row>
    <row r="526" spans="1:7" ht="15">
      <c r="A526" s="84" t="s">
        <v>3001</v>
      </c>
      <c r="B526" s="84">
        <v>3</v>
      </c>
      <c r="C526" s="122">
        <v>0.014798455055103896</v>
      </c>
      <c r="D526" s="84" t="s">
        <v>2244</v>
      </c>
      <c r="E526" s="84" t="b">
        <v>0</v>
      </c>
      <c r="F526" s="84" t="b">
        <v>0</v>
      </c>
      <c r="G526" s="84" t="b">
        <v>0</v>
      </c>
    </row>
    <row r="527" spans="1:7" ht="15">
      <c r="A527" s="84" t="s">
        <v>2416</v>
      </c>
      <c r="B527" s="84">
        <v>3</v>
      </c>
      <c r="C527" s="122">
        <v>0.014798455055103896</v>
      </c>
      <c r="D527" s="84" t="s">
        <v>2244</v>
      </c>
      <c r="E527" s="84" t="b">
        <v>0</v>
      </c>
      <c r="F527" s="84" t="b">
        <v>0</v>
      </c>
      <c r="G527" s="84" t="b">
        <v>0</v>
      </c>
    </row>
    <row r="528" spans="1:7" ht="15">
      <c r="A528" s="84" t="s">
        <v>327</v>
      </c>
      <c r="B528" s="84">
        <v>3</v>
      </c>
      <c r="C528" s="122">
        <v>0.014798455055103896</v>
      </c>
      <c r="D528" s="84" t="s">
        <v>2244</v>
      </c>
      <c r="E528" s="84" t="b">
        <v>0</v>
      </c>
      <c r="F528" s="84" t="b">
        <v>0</v>
      </c>
      <c r="G528" s="84" t="b">
        <v>0</v>
      </c>
    </row>
    <row r="529" spans="1:7" ht="15">
      <c r="A529" s="84" t="s">
        <v>2443</v>
      </c>
      <c r="B529" s="84">
        <v>8</v>
      </c>
      <c r="C529" s="122">
        <v>0</v>
      </c>
      <c r="D529" s="84" t="s">
        <v>2245</v>
      </c>
      <c r="E529" s="84" t="b">
        <v>0</v>
      </c>
      <c r="F529" s="84" t="b">
        <v>0</v>
      </c>
      <c r="G529" s="84" t="b">
        <v>0</v>
      </c>
    </row>
    <row r="530" spans="1:7" ht="15">
      <c r="A530" s="84" t="s">
        <v>2444</v>
      </c>
      <c r="B530" s="84">
        <v>8</v>
      </c>
      <c r="C530" s="122">
        <v>0</v>
      </c>
      <c r="D530" s="84" t="s">
        <v>2245</v>
      </c>
      <c r="E530" s="84" t="b">
        <v>0</v>
      </c>
      <c r="F530" s="84" t="b">
        <v>0</v>
      </c>
      <c r="G530" s="84" t="b">
        <v>0</v>
      </c>
    </row>
    <row r="531" spans="1:7" ht="15">
      <c r="A531" s="84" t="s">
        <v>2445</v>
      </c>
      <c r="B531" s="84">
        <v>8</v>
      </c>
      <c r="C531" s="122">
        <v>0</v>
      </c>
      <c r="D531" s="84" t="s">
        <v>2245</v>
      </c>
      <c r="E531" s="84" t="b">
        <v>0</v>
      </c>
      <c r="F531" s="84" t="b">
        <v>0</v>
      </c>
      <c r="G531" s="84" t="b">
        <v>0</v>
      </c>
    </row>
    <row r="532" spans="1:7" ht="15">
      <c r="A532" s="84" t="s">
        <v>2446</v>
      </c>
      <c r="B532" s="84">
        <v>8</v>
      </c>
      <c r="C532" s="122">
        <v>0</v>
      </c>
      <c r="D532" s="84" t="s">
        <v>2245</v>
      </c>
      <c r="E532" s="84" t="b">
        <v>0</v>
      </c>
      <c r="F532" s="84" t="b">
        <v>0</v>
      </c>
      <c r="G532" s="84" t="b">
        <v>0</v>
      </c>
    </row>
    <row r="533" spans="1:7" ht="15">
      <c r="A533" s="84" t="s">
        <v>2447</v>
      </c>
      <c r="B533" s="84">
        <v>8</v>
      </c>
      <c r="C533" s="122">
        <v>0</v>
      </c>
      <c r="D533" s="84" t="s">
        <v>2245</v>
      </c>
      <c r="E533" s="84" t="b">
        <v>0</v>
      </c>
      <c r="F533" s="84" t="b">
        <v>0</v>
      </c>
      <c r="G533" s="84" t="b">
        <v>0</v>
      </c>
    </row>
    <row r="534" spans="1:7" ht="15">
      <c r="A534" s="84" t="s">
        <v>2448</v>
      </c>
      <c r="B534" s="84">
        <v>8</v>
      </c>
      <c r="C534" s="122">
        <v>0</v>
      </c>
      <c r="D534" s="84" t="s">
        <v>2245</v>
      </c>
      <c r="E534" s="84" t="b">
        <v>0</v>
      </c>
      <c r="F534" s="84" t="b">
        <v>0</v>
      </c>
      <c r="G534" s="84" t="b">
        <v>0</v>
      </c>
    </row>
    <row r="535" spans="1:7" ht="15">
      <c r="A535" s="84" t="s">
        <v>2449</v>
      </c>
      <c r="B535" s="84">
        <v>8</v>
      </c>
      <c r="C535" s="122">
        <v>0</v>
      </c>
      <c r="D535" s="84" t="s">
        <v>2245</v>
      </c>
      <c r="E535" s="84" t="b">
        <v>0</v>
      </c>
      <c r="F535" s="84" t="b">
        <v>0</v>
      </c>
      <c r="G535" s="84" t="b">
        <v>0</v>
      </c>
    </row>
    <row r="536" spans="1:7" ht="15">
      <c r="A536" s="84" t="s">
        <v>2450</v>
      </c>
      <c r="B536" s="84">
        <v>8</v>
      </c>
      <c r="C536" s="122">
        <v>0</v>
      </c>
      <c r="D536" s="84" t="s">
        <v>2245</v>
      </c>
      <c r="E536" s="84" t="b">
        <v>0</v>
      </c>
      <c r="F536" s="84" t="b">
        <v>0</v>
      </c>
      <c r="G536" s="84" t="b">
        <v>0</v>
      </c>
    </row>
    <row r="537" spans="1:7" ht="15">
      <c r="A537" s="84" t="s">
        <v>2402</v>
      </c>
      <c r="B537" s="84">
        <v>8</v>
      </c>
      <c r="C537" s="122">
        <v>0</v>
      </c>
      <c r="D537" s="84" t="s">
        <v>2245</v>
      </c>
      <c r="E537" s="84" t="b">
        <v>0</v>
      </c>
      <c r="F537" s="84" t="b">
        <v>0</v>
      </c>
      <c r="G537" s="84" t="b">
        <v>0</v>
      </c>
    </row>
    <row r="538" spans="1:7" ht="15">
      <c r="A538" s="84" t="s">
        <v>2451</v>
      </c>
      <c r="B538" s="84">
        <v>8</v>
      </c>
      <c r="C538" s="122">
        <v>0</v>
      </c>
      <c r="D538" s="84" t="s">
        <v>2245</v>
      </c>
      <c r="E538" s="84" t="b">
        <v>1</v>
      </c>
      <c r="F538" s="84" t="b">
        <v>0</v>
      </c>
      <c r="G538" s="84" t="b">
        <v>0</v>
      </c>
    </row>
    <row r="539" spans="1:7" ht="15">
      <c r="A539" s="84" t="s">
        <v>291</v>
      </c>
      <c r="B539" s="84">
        <v>7</v>
      </c>
      <c r="C539" s="122">
        <v>0.004019243849938685</v>
      </c>
      <c r="D539" s="84" t="s">
        <v>2245</v>
      </c>
      <c r="E539" s="84" t="b">
        <v>0</v>
      </c>
      <c r="F539" s="84" t="b">
        <v>0</v>
      </c>
      <c r="G539" s="84" t="b">
        <v>0</v>
      </c>
    </row>
    <row r="540" spans="1:7" ht="15">
      <c r="A540" s="84" t="s">
        <v>2889</v>
      </c>
      <c r="B540" s="84">
        <v>7</v>
      </c>
      <c r="C540" s="122">
        <v>0.004019243849938685</v>
      </c>
      <c r="D540" s="84" t="s">
        <v>2245</v>
      </c>
      <c r="E540" s="84" t="b">
        <v>0</v>
      </c>
      <c r="F540" s="84" t="b">
        <v>0</v>
      </c>
      <c r="G540" s="84" t="b">
        <v>0</v>
      </c>
    </row>
    <row r="541" spans="1:7" ht="15">
      <c r="A541" s="84" t="s">
        <v>304</v>
      </c>
      <c r="B541" s="84">
        <v>21</v>
      </c>
      <c r="C541" s="122">
        <v>0.00795428370016299</v>
      </c>
      <c r="D541" s="84" t="s">
        <v>2246</v>
      </c>
      <c r="E541" s="84" t="b">
        <v>0</v>
      </c>
      <c r="F541" s="84" t="b">
        <v>0</v>
      </c>
      <c r="G541" s="84" t="b">
        <v>0</v>
      </c>
    </row>
    <row r="542" spans="1:7" ht="15">
      <c r="A542" s="84" t="s">
        <v>2402</v>
      </c>
      <c r="B542" s="84">
        <v>18</v>
      </c>
      <c r="C542" s="122">
        <v>0.008767863951378093</v>
      </c>
      <c r="D542" s="84" t="s">
        <v>2246</v>
      </c>
      <c r="E542" s="84" t="b">
        <v>0</v>
      </c>
      <c r="F542" s="84" t="b">
        <v>0</v>
      </c>
      <c r="G542" s="84" t="b">
        <v>0</v>
      </c>
    </row>
    <row r="543" spans="1:7" ht="15">
      <c r="A543" s="84" t="s">
        <v>2453</v>
      </c>
      <c r="B543" s="84">
        <v>18</v>
      </c>
      <c r="C543" s="122">
        <v>0.008767863951378093</v>
      </c>
      <c r="D543" s="84" t="s">
        <v>2246</v>
      </c>
      <c r="E543" s="84" t="b">
        <v>0</v>
      </c>
      <c r="F543" s="84" t="b">
        <v>0</v>
      </c>
      <c r="G543" s="84" t="b">
        <v>0</v>
      </c>
    </row>
    <row r="544" spans="1:7" ht="15">
      <c r="A544" s="84" t="s">
        <v>2454</v>
      </c>
      <c r="B544" s="84">
        <v>16</v>
      </c>
      <c r="C544" s="122">
        <v>0.010619403626900953</v>
      </c>
      <c r="D544" s="84" t="s">
        <v>2246</v>
      </c>
      <c r="E544" s="84" t="b">
        <v>0</v>
      </c>
      <c r="F544" s="84" t="b">
        <v>0</v>
      </c>
      <c r="G544" s="84" t="b">
        <v>0</v>
      </c>
    </row>
    <row r="545" spans="1:7" ht="15">
      <c r="A545" s="84" t="s">
        <v>2455</v>
      </c>
      <c r="B545" s="84">
        <v>15</v>
      </c>
      <c r="C545" s="122">
        <v>0.009955690900219642</v>
      </c>
      <c r="D545" s="84" t="s">
        <v>2246</v>
      </c>
      <c r="E545" s="84" t="b">
        <v>0</v>
      </c>
      <c r="F545" s="84" t="b">
        <v>0</v>
      </c>
      <c r="G545" s="84" t="b">
        <v>0</v>
      </c>
    </row>
    <row r="546" spans="1:7" ht="15">
      <c r="A546" s="84" t="s">
        <v>2404</v>
      </c>
      <c r="B546" s="84">
        <v>15</v>
      </c>
      <c r="C546" s="122">
        <v>0.012497811058472384</v>
      </c>
      <c r="D546" s="84" t="s">
        <v>2246</v>
      </c>
      <c r="E546" s="84" t="b">
        <v>0</v>
      </c>
      <c r="F546" s="84" t="b">
        <v>0</v>
      </c>
      <c r="G546" s="84" t="b">
        <v>0</v>
      </c>
    </row>
    <row r="547" spans="1:7" ht="15">
      <c r="A547" s="84" t="s">
        <v>2456</v>
      </c>
      <c r="B547" s="84">
        <v>14</v>
      </c>
      <c r="C547" s="122">
        <v>0.010808572113390412</v>
      </c>
      <c r="D547" s="84" t="s">
        <v>2246</v>
      </c>
      <c r="E547" s="84" t="b">
        <v>0</v>
      </c>
      <c r="F547" s="84" t="b">
        <v>0</v>
      </c>
      <c r="G547" s="84" t="b">
        <v>0</v>
      </c>
    </row>
    <row r="548" spans="1:7" ht="15">
      <c r="A548" s="84" t="s">
        <v>2457</v>
      </c>
      <c r="B548" s="84">
        <v>13</v>
      </c>
      <c r="C548" s="122">
        <v>0.010831436250676067</v>
      </c>
      <c r="D548" s="84" t="s">
        <v>2246</v>
      </c>
      <c r="E548" s="84" t="b">
        <v>0</v>
      </c>
      <c r="F548" s="84" t="b">
        <v>0</v>
      </c>
      <c r="G548" s="84" t="b">
        <v>0</v>
      </c>
    </row>
    <row r="549" spans="1:7" ht="15">
      <c r="A549" s="84" t="s">
        <v>2458</v>
      </c>
      <c r="B549" s="84">
        <v>12</v>
      </c>
      <c r="C549" s="122">
        <v>0.009264490382906066</v>
      </c>
      <c r="D549" s="84" t="s">
        <v>2246</v>
      </c>
      <c r="E549" s="84" t="b">
        <v>0</v>
      </c>
      <c r="F549" s="84" t="b">
        <v>0</v>
      </c>
      <c r="G549" s="84" t="b">
        <v>0</v>
      </c>
    </row>
    <row r="550" spans="1:7" ht="15">
      <c r="A550" s="84" t="s">
        <v>2459</v>
      </c>
      <c r="B550" s="84">
        <v>12</v>
      </c>
      <c r="C550" s="122">
        <v>0.009264490382906066</v>
      </c>
      <c r="D550" s="84" t="s">
        <v>2246</v>
      </c>
      <c r="E550" s="84" t="b">
        <v>0</v>
      </c>
      <c r="F550" s="84" t="b">
        <v>0</v>
      </c>
      <c r="G550" s="84" t="b">
        <v>0</v>
      </c>
    </row>
    <row r="551" spans="1:7" ht="15">
      <c r="A551" s="84" t="s">
        <v>2894</v>
      </c>
      <c r="B551" s="84">
        <v>12</v>
      </c>
      <c r="C551" s="122">
        <v>0.009264490382906066</v>
      </c>
      <c r="D551" s="84" t="s">
        <v>2246</v>
      </c>
      <c r="E551" s="84" t="b">
        <v>0</v>
      </c>
      <c r="F551" s="84" t="b">
        <v>0</v>
      </c>
      <c r="G551" s="84" t="b">
        <v>0</v>
      </c>
    </row>
    <row r="552" spans="1:7" ht="15">
      <c r="A552" s="84" t="s">
        <v>2896</v>
      </c>
      <c r="B552" s="84">
        <v>11</v>
      </c>
      <c r="C552" s="122">
        <v>0.009165061442879749</v>
      </c>
      <c r="D552" s="84" t="s">
        <v>2246</v>
      </c>
      <c r="E552" s="84" t="b">
        <v>0</v>
      </c>
      <c r="F552" s="84" t="b">
        <v>0</v>
      </c>
      <c r="G552" s="84" t="b">
        <v>0</v>
      </c>
    </row>
    <row r="553" spans="1:7" ht="15">
      <c r="A553" s="84" t="s">
        <v>2897</v>
      </c>
      <c r="B553" s="84">
        <v>11</v>
      </c>
      <c r="C553" s="122">
        <v>0.009165061442879749</v>
      </c>
      <c r="D553" s="84" t="s">
        <v>2246</v>
      </c>
      <c r="E553" s="84" t="b">
        <v>1</v>
      </c>
      <c r="F553" s="84" t="b">
        <v>0</v>
      </c>
      <c r="G553" s="84" t="b">
        <v>0</v>
      </c>
    </row>
    <row r="554" spans="1:7" ht="15">
      <c r="A554" s="84" t="s">
        <v>2898</v>
      </c>
      <c r="B554" s="84">
        <v>11</v>
      </c>
      <c r="C554" s="122">
        <v>0.009165061442879749</v>
      </c>
      <c r="D554" s="84" t="s">
        <v>2246</v>
      </c>
      <c r="E554" s="84" t="b">
        <v>1</v>
      </c>
      <c r="F554" s="84" t="b">
        <v>0</v>
      </c>
      <c r="G554" s="84" t="b">
        <v>0</v>
      </c>
    </row>
    <row r="555" spans="1:7" ht="15">
      <c r="A555" s="84" t="s">
        <v>2345</v>
      </c>
      <c r="B555" s="84">
        <v>11</v>
      </c>
      <c r="C555" s="122">
        <v>0.009165061442879749</v>
      </c>
      <c r="D555" s="84" t="s">
        <v>2246</v>
      </c>
      <c r="E555" s="84" t="b">
        <v>0</v>
      </c>
      <c r="F555" s="84" t="b">
        <v>0</v>
      </c>
      <c r="G555" s="84" t="b">
        <v>0</v>
      </c>
    </row>
    <row r="556" spans="1:7" ht="15">
      <c r="A556" s="84" t="s">
        <v>2899</v>
      </c>
      <c r="B556" s="84">
        <v>11</v>
      </c>
      <c r="C556" s="122">
        <v>0.009165061442879749</v>
      </c>
      <c r="D556" s="84" t="s">
        <v>2246</v>
      </c>
      <c r="E556" s="84" t="b">
        <v>1</v>
      </c>
      <c r="F556" s="84" t="b">
        <v>0</v>
      </c>
      <c r="G556" s="84" t="b">
        <v>0</v>
      </c>
    </row>
    <row r="557" spans="1:7" ht="15">
      <c r="A557" s="84" t="s">
        <v>2900</v>
      </c>
      <c r="B557" s="84">
        <v>11</v>
      </c>
      <c r="C557" s="122">
        <v>0.009165061442879749</v>
      </c>
      <c r="D557" s="84" t="s">
        <v>2246</v>
      </c>
      <c r="E557" s="84" t="b">
        <v>0</v>
      </c>
      <c r="F557" s="84" t="b">
        <v>0</v>
      </c>
      <c r="G557" s="84" t="b">
        <v>0</v>
      </c>
    </row>
    <row r="558" spans="1:7" ht="15">
      <c r="A558" s="84" t="s">
        <v>2892</v>
      </c>
      <c r="B558" s="84">
        <v>10</v>
      </c>
      <c r="C558" s="122">
        <v>0.012591444180965106</v>
      </c>
      <c r="D558" s="84" t="s">
        <v>2246</v>
      </c>
      <c r="E558" s="84" t="b">
        <v>0</v>
      </c>
      <c r="F558" s="84" t="b">
        <v>0</v>
      </c>
      <c r="G558" s="84" t="b">
        <v>0</v>
      </c>
    </row>
    <row r="559" spans="1:7" ht="15">
      <c r="A559" s="84" t="s">
        <v>2903</v>
      </c>
      <c r="B559" s="84">
        <v>9</v>
      </c>
      <c r="C559" s="122">
        <v>0.008767863951378093</v>
      </c>
      <c r="D559" s="84" t="s">
        <v>2246</v>
      </c>
      <c r="E559" s="84" t="b">
        <v>0</v>
      </c>
      <c r="F559" s="84" t="b">
        <v>0</v>
      </c>
      <c r="G559" s="84" t="b">
        <v>0</v>
      </c>
    </row>
    <row r="560" spans="1:7" ht="15">
      <c r="A560" s="84" t="s">
        <v>2905</v>
      </c>
      <c r="B560" s="84">
        <v>9</v>
      </c>
      <c r="C560" s="122">
        <v>0.008767863951378093</v>
      </c>
      <c r="D560" s="84" t="s">
        <v>2246</v>
      </c>
      <c r="E560" s="84" t="b">
        <v>0</v>
      </c>
      <c r="F560" s="84" t="b">
        <v>0</v>
      </c>
      <c r="G560" s="84" t="b">
        <v>0</v>
      </c>
    </row>
    <row r="561" spans="1:7" ht="15">
      <c r="A561" s="84" t="s">
        <v>2904</v>
      </c>
      <c r="B561" s="84">
        <v>9</v>
      </c>
      <c r="C561" s="122">
        <v>0.008767863951378093</v>
      </c>
      <c r="D561" s="84" t="s">
        <v>2246</v>
      </c>
      <c r="E561" s="84" t="b">
        <v>0</v>
      </c>
      <c r="F561" s="84" t="b">
        <v>0</v>
      </c>
      <c r="G561" s="84" t="b">
        <v>0</v>
      </c>
    </row>
    <row r="562" spans="1:7" ht="15">
      <c r="A562" s="84" t="s">
        <v>2445</v>
      </c>
      <c r="B562" s="84">
        <v>8</v>
      </c>
      <c r="C562" s="122">
        <v>0.008455825421040048</v>
      </c>
      <c r="D562" s="84" t="s">
        <v>2246</v>
      </c>
      <c r="E562" s="84" t="b">
        <v>0</v>
      </c>
      <c r="F562" s="84" t="b">
        <v>0</v>
      </c>
      <c r="G562" s="84" t="b">
        <v>0</v>
      </c>
    </row>
    <row r="563" spans="1:7" ht="15">
      <c r="A563" s="84" t="s">
        <v>2907</v>
      </c>
      <c r="B563" s="84">
        <v>8</v>
      </c>
      <c r="C563" s="122">
        <v>0.008455825421040048</v>
      </c>
      <c r="D563" s="84" t="s">
        <v>2246</v>
      </c>
      <c r="E563" s="84" t="b">
        <v>0</v>
      </c>
      <c r="F563" s="84" t="b">
        <v>0</v>
      </c>
      <c r="G563" s="84" t="b">
        <v>0</v>
      </c>
    </row>
    <row r="564" spans="1:7" ht="15">
      <c r="A564" s="84" t="s">
        <v>2914</v>
      </c>
      <c r="B564" s="84">
        <v>7</v>
      </c>
      <c r="C564" s="122">
        <v>0.008055713956749536</v>
      </c>
      <c r="D564" s="84" t="s">
        <v>2246</v>
      </c>
      <c r="E564" s="84" t="b">
        <v>0</v>
      </c>
      <c r="F564" s="84" t="b">
        <v>0</v>
      </c>
      <c r="G564" s="84" t="b">
        <v>0</v>
      </c>
    </row>
    <row r="565" spans="1:7" ht="15">
      <c r="A565" s="84" t="s">
        <v>2915</v>
      </c>
      <c r="B565" s="84">
        <v>7</v>
      </c>
      <c r="C565" s="122">
        <v>0.008055713956749536</v>
      </c>
      <c r="D565" s="84" t="s">
        <v>2246</v>
      </c>
      <c r="E565" s="84" t="b">
        <v>0</v>
      </c>
      <c r="F565" s="84" t="b">
        <v>0</v>
      </c>
      <c r="G565" s="84" t="b">
        <v>0</v>
      </c>
    </row>
    <row r="566" spans="1:7" ht="15">
      <c r="A566" s="84" t="s">
        <v>2916</v>
      </c>
      <c r="B566" s="84">
        <v>7</v>
      </c>
      <c r="C566" s="122">
        <v>0.008055713956749536</v>
      </c>
      <c r="D566" s="84" t="s">
        <v>2246</v>
      </c>
      <c r="E566" s="84" t="b">
        <v>1</v>
      </c>
      <c r="F566" s="84" t="b">
        <v>0</v>
      </c>
      <c r="G566" s="84" t="b">
        <v>0</v>
      </c>
    </row>
    <row r="567" spans="1:7" ht="15">
      <c r="A567" s="84" t="s">
        <v>2906</v>
      </c>
      <c r="B567" s="84">
        <v>7</v>
      </c>
      <c r="C567" s="122">
        <v>0.008055713956749536</v>
      </c>
      <c r="D567" s="84" t="s">
        <v>2246</v>
      </c>
      <c r="E567" s="84" t="b">
        <v>0</v>
      </c>
      <c r="F567" s="84" t="b">
        <v>0</v>
      </c>
      <c r="G567" s="84" t="b">
        <v>0</v>
      </c>
    </row>
    <row r="568" spans="1:7" ht="15">
      <c r="A568" s="84" t="s">
        <v>2917</v>
      </c>
      <c r="B568" s="84">
        <v>7</v>
      </c>
      <c r="C568" s="122">
        <v>0.008055713956749536</v>
      </c>
      <c r="D568" s="84" t="s">
        <v>2246</v>
      </c>
      <c r="E568" s="84" t="b">
        <v>0</v>
      </c>
      <c r="F568" s="84" t="b">
        <v>1</v>
      </c>
      <c r="G568" s="84" t="b">
        <v>0</v>
      </c>
    </row>
    <row r="569" spans="1:7" ht="15">
      <c r="A569" s="84" t="s">
        <v>2918</v>
      </c>
      <c r="B569" s="84">
        <v>7</v>
      </c>
      <c r="C569" s="122">
        <v>0.008055713956749536</v>
      </c>
      <c r="D569" s="84" t="s">
        <v>2246</v>
      </c>
      <c r="E569" s="84" t="b">
        <v>0</v>
      </c>
      <c r="F569" s="84" t="b">
        <v>0</v>
      </c>
      <c r="G569" s="84" t="b">
        <v>0</v>
      </c>
    </row>
    <row r="570" spans="1:7" ht="15">
      <c r="A570" s="84" t="s">
        <v>2919</v>
      </c>
      <c r="B570" s="84">
        <v>7</v>
      </c>
      <c r="C570" s="122">
        <v>0.008055713956749536</v>
      </c>
      <c r="D570" s="84" t="s">
        <v>2246</v>
      </c>
      <c r="E570" s="84" t="b">
        <v>0</v>
      </c>
      <c r="F570" s="84" t="b">
        <v>0</v>
      </c>
      <c r="G570" s="84" t="b">
        <v>0</v>
      </c>
    </row>
    <row r="571" spans="1:7" ht="15">
      <c r="A571" s="84" t="s">
        <v>2920</v>
      </c>
      <c r="B571" s="84">
        <v>7</v>
      </c>
      <c r="C571" s="122">
        <v>0.008055713956749536</v>
      </c>
      <c r="D571" s="84" t="s">
        <v>2246</v>
      </c>
      <c r="E571" s="84" t="b">
        <v>0</v>
      </c>
      <c r="F571" s="84" t="b">
        <v>0</v>
      </c>
      <c r="G571" s="84" t="b">
        <v>0</v>
      </c>
    </row>
    <row r="572" spans="1:7" ht="15">
      <c r="A572" s="84" t="s">
        <v>2921</v>
      </c>
      <c r="B572" s="84">
        <v>6</v>
      </c>
      <c r="C572" s="122">
        <v>0.007554866508579064</v>
      </c>
      <c r="D572" s="84" t="s">
        <v>2246</v>
      </c>
      <c r="E572" s="84" t="b">
        <v>0</v>
      </c>
      <c r="F572" s="84" t="b">
        <v>0</v>
      </c>
      <c r="G572" s="84" t="b">
        <v>0</v>
      </c>
    </row>
    <row r="573" spans="1:7" ht="15">
      <c r="A573" s="84" t="s">
        <v>2922</v>
      </c>
      <c r="B573" s="84">
        <v>6</v>
      </c>
      <c r="C573" s="122">
        <v>0.007554866508579064</v>
      </c>
      <c r="D573" s="84" t="s">
        <v>2246</v>
      </c>
      <c r="E573" s="84" t="b">
        <v>0</v>
      </c>
      <c r="F573" s="84" t="b">
        <v>0</v>
      </c>
      <c r="G573" s="84" t="b">
        <v>0</v>
      </c>
    </row>
    <row r="574" spans="1:7" ht="15">
      <c r="A574" s="84" t="s">
        <v>2341</v>
      </c>
      <c r="B574" s="84">
        <v>6</v>
      </c>
      <c r="C574" s="122">
        <v>0.007554866508579064</v>
      </c>
      <c r="D574" s="84" t="s">
        <v>2246</v>
      </c>
      <c r="E574" s="84" t="b">
        <v>0</v>
      </c>
      <c r="F574" s="84" t="b">
        <v>0</v>
      </c>
      <c r="G574" s="84" t="b">
        <v>0</v>
      </c>
    </row>
    <row r="575" spans="1:7" ht="15">
      <c r="A575" s="84" t="s">
        <v>2446</v>
      </c>
      <c r="B575" s="84">
        <v>5</v>
      </c>
      <c r="C575" s="122">
        <v>0.006936347058505408</v>
      </c>
      <c r="D575" s="84" t="s">
        <v>2246</v>
      </c>
      <c r="E575" s="84" t="b">
        <v>0</v>
      </c>
      <c r="F575" s="84" t="b">
        <v>0</v>
      </c>
      <c r="G575" s="84" t="b">
        <v>0</v>
      </c>
    </row>
    <row r="576" spans="1:7" ht="15">
      <c r="A576" s="84" t="s">
        <v>2447</v>
      </c>
      <c r="B576" s="84">
        <v>5</v>
      </c>
      <c r="C576" s="122">
        <v>0.006936347058505408</v>
      </c>
      <c r="D576" s="84" t="s">
        <v>2246</v>
      </c>
      <c r="E576" s="84" t="b">
        <v>0</v>
      </c>
      <c r="F576" s="84" t="b">
        <v>0</v>
      </c>
      <c r="G576" s="84" t="b">
        <v>0</v>
      </c>
    </row>
    <row r="577" spans="1:7" ht="15">
      <c r="A577" s="84" t="s">
        <v>2936</v>
      </c>
      <c r="B577" s="84">
        <v>5</v>
      </c>
      <c r="C577" s="122">
        <v>0.006936347058505408</v>
      </c>
      <c r="D577" s="84" t="s">
        <v>2246</v>
      </c>
      <c r="E577" s="84" t="b">
        <v>0</v>
      </c>
      <c r="F577" s="84" t="b">
        <v>0</v>
      </c>
      <c r="G577" s="84" t="b">
        <v>0</v>
      </c>
    </row>
    <row r="578" spans="1:7" ht="15">
      <c r="A578" s="84" t="s">
        <v>2427</v>
      </c>
      <c r="B578" s="84">
        <v>5</v>
      </c>
      <c r="C578" s="122">
        <v>0.006936347058505408</v>
      </c>
      <c r="D578" s="84" t="s">
        <v>2246</v>
      </c>
      <c r="E578" s="84" t="b">
        <v>0</v>
      </c>
      <c r="F578" s="84" t="b">
        <v>0</v>
      </c>
      <c r="G578" s="84" t="b">
        <v>0</v>
      </c>
    </row>
    <row r="579" spans="1:7" ht="15">
      <c r="A579" s="84" t="s">
        <v>2930</v>
      </c>
      <c r="B579" s="84">
        <v>5</v>
      </c>
      <c r="C579" s="122">
        <v>0.006936347058505408</v>
      </c>
      <c r="D579" s="84" t="s">
        <v>2246</v>
      </c>
      <c r="E579" s="84" t="b">
        <v>0</v>
      </c>
      <c r="F579" s="84" t="b">
        <v>0</v>
      </c>
      <c r="G579" s="84" t="b">
        <v>0</v>
      </c>
    </row>
    <row r="580" spans="1:7" ht="15">
      <c r="A580" s="84" t="s">
        <v>2908</v>
      </c>
      <c r="B580" s="84">
        <v>5</v>
      </c>
      <c r="C580" s="122">
        <v>0.006936347058505408</v>
      </c>
      <c r="D580" s="84" t="s">
        <v>2246</v>
      </c>
      <c r="E580" s="84" t="b">
        <v>0</v>
      </c>
      <c r="F580" s="84" t="b">
        <v>0</v>
      </c>
      <c r="G580" s="84" t="b">
        <v>0</v>
      </c>
    </row>
    <row r="581" spans="1:7" ht="15">
      <c r="A581" s="84" t="s">
        <v>2931</v>
      </c>
      <c r="B581" s="84">
        <v>5</v>
      </c>
      <c r="C581" s="122">
        <v>0.006936347058505408</v>
      </c>
      <c r="D581" s="84" t="s">
        <v>2246</v>
      </c>
      <c r="E581" s="84" t="b">
        <v>0</v>
      </c>
      <c r="F581" s="84" t="b">
        <v>0</v>
      </c>
      <c r="G581" s="84" t="b">
        <v>0</v>
      </c>
    </row>
    <row r="582" spans="1:7" ht="15">
      <c r="A582" s="84" t="s">
        <v>2932</v>
      </c>
      <c r="B582" s="84">
        <v>5</v>
      </c>
      <c r="C582" s="122">
        <v>0.006936347058505408</v>
      </c>
      <c r="D582" s="84" t="s">
        <v>2246</v>
      </c>
      <c r="E582" s="84" t="b">
        <v>0</v>
      </c>
      <c r="F582" s="84" t="b">
        <v>0</v>
      </c>
      <c r="G582" s="84" t="b">
        <v>0</v>
      </c>
    </row>
    <row r="583" spans="1:7" ht="15">
      <c r="A583" s="84" t="s">
        <v>2933</v>
      </c>
      <c r="B583" s="84">
        <v>5</v>
      </c>
      <c r="C583" s="122">
        <v>0.006936347058505408</v>
      </c>
      <c r="D583" s="84" t="s">
        <v>2246</v>
      </c>
      <c r="E583" s="84" t="b">
        <v>0</v>
      </c>
      <c r="F583" s="84" t="b">
        <v>0</v>
      </c>
      <c r="G583" s="84" t="b">
        <v>0</v>
      </c>
    </row>
    <row r="584" spans="1:7" ht="15">
      <c r="A584" s="84" t="s">
        <v>2934</v>
      </c>
      <c r="B584" s="84">
        <v>5</v>
      </c>
      <c r="C584" s="122">
        <v>0.006936347058505408</v>
      </c>
      <c r="D584" s="84" t="s">
        <v>2246</v>
      </c>
      <c r="E584" s="84" t="b">
        <v>0</v>
      </c>
      <c r="F584" s="84" t="b">
        <v>0</v>
      </c>
      <c r="G584" s="84" t="b">
        <v>0</v>
      </c>
    </row>
    <row r="585" spans="1:7" ht="15">
      <c r="A585" s="84" t="s">
        <v>2940</v>
      </c>
      <c r="B585" s="84">
        <v>4</v>
      </c>
      <c r="C585" s="122">
        <v>0.006176326921937378</v>
      </c>
      <c r="D585" s="84" t="s">
        <v>2246</v>
      </c>
      <c r="E585" s="84" t="b">
        <v>1</v>
      </c>
      <c r="F585" s="84" t="b">
        <v>0</v>
      </c>
      <c r="G585" s="84" t="b">
        <v>0</v>
      </c>
    </row>
    <row r="586" spans="1:7" ht="15">
      <c r="A586" s="84" t="s">
        <v>2941</v>
      </c>
      <c r="B586" s="84">
        <v>4</v>
      </c>
      <c r="C586" s="122">
        <v>0.006176326921937378</v>
      </c>
      <c r="D586" s="84" t="s">
        <v>2246</v>
      </c>
      <c r="E586" s="84" t="b">
        <v>0</v>
      </c>
      <c r="F586" s="84" t="b">
        <v>1</v>
      </c>
      <c r="G586" s="84" t="b">
        <v>0</v>
      </c>
    </row>
    <row r="587" spans="1:7" ht="15">
      <c r="A587" s="84" t="s">
        <v>305</v>
      </c>
      <c r="B587" s="84">
        <v>4</v>
      </c>
      <c r="C587" s="122">
        <v>0.006176326921937378</v>
      </c>
      <c r="D587" s="84" t="s">
        <v>2246</v>
      </c>
      <c r="E587" s="84" t="b">
        <v>0</v>
      </c>
      <c r="F587" s="84" t="b">
        <v>0</v>
      </c>
      <c r="G587" s="84" t="b">
        <v>0</v>
      </c>
    </row>
    <row r="588" spans="1:7" ht="15">
      <c r="A588" s="84" t="s">
        <v>2942</v>
      </c>
      <c r="B588" s="84">
        <v>4</v>
      </c>
      <c r="C588" s="122">
        <v>0.006176326921937378</v>
      </c>
      <c r="D588" s="84" t="s">
        <v>2246</v>
      </c>
      <c r="E588" s="84" t="b">
        <v>0</v>
      </c>
      <c r="F588" s="84" t="b">
        <v>0</v>
      </c>
      <c r="G588" s="84" t="b">
        <v>0</v>
      </c>
    </row>
    <row r="589" spans="1:7" ht="15">
      <c r="A589" s="84" t="s">
        <v>2943</v>
      </c>
      <c r="B589" s="84">
        <v>4</v>
      </c>
      <c r="C589" s="122">
        <v>0.006176326921937378</v>
      </c>
      <c r="D589" s="84" t="s">
        <v>2246</v>
      </c>
      <c r="E589" s="84" t="b">
        <v>0</v>
      </c>
      <c r="F589" s="84" t="b">
        <v>0</v>
      </c>
      <c r="G589" s="84" t="b">
        <v>0</v>
      </c>
    </row>
    <row r="590" spans="1:7" ht="15">
      <c r="A590" s="84" t="s">
        <v>2958</v>
      </c>
      <c r="B590" s="84">
        <v>4</v>
      </c>
      <c r="C590" s="122">
        <v>0.006176326921937378</v>
      </c>
      <c r="D590" s="84" t="s">
        <v>2246</v>
      </c>
      <c r="E590" s="84" t="b">
        <v>0</v>
      </c>
      <c r="F590" s="84" t="b">
        <v>0</v>
      </c>
      <c r="G590" s="84" t="b">
        <v>0</v>
      </c>
    </row>
    <row r="591" spans="1:7" ht="15">
      <c r="A591" s="84" t="s">
        <v>2959</v>
      </c>
      <c r="B591" s="84">
        <v>4</v>
      </c>
      <c r="C591" s="122">
        <v>0.006176326921937378</v>
      </c>
      <c r="D591" s="84" t="s">
        <v>2246</v>
      </c>
      <c r="E591" s="84" t="b">
        <v>0</v>
      </c>
      <c r="F591" s="84" t="b">
        <v>0</v>
      </c>
      <c r="G591" s="84" t="b">
        <v>0</v>
      </c>
    </row>
    <row r="592" spans="1:7" ht="15">
      <c r="A592" s="84" t="s">
        <v>2960</v>
      </c>
      <c r="B592" s="84">
        <v>4</v>
      </c>
      <c r="C592" s="122">
        <v>0.006176326921937378</v>
      </c>
      <c r="D592" s="84" t="s">
        <v>2246</v>
      </c>
      <c r="E592" s="84" t="b">
        <v>0</v>
      </c>
      <c r="F592" s="84" t="b">
        <v>1</v>
      </c>
      <c r="G592" s="84" t="b">
        <v>0</v>
      </c>
    </row>
    <row r="593" spans="1:7" ht="15">
      <c r="A593" s="84" t="s">
        <v>2961</v>
      </c>
      <c r="B593" s="84">
        <v>4</v>
      </c>
      <c r="C593" s="122">
        <v>0.006176326921937378</v>
      </c>
      <c r="D593" s="84" t="s">
        <v>2246</v>
      </c>
      <c r="E593" s="84" t="b">
        <v>0</v>
      </c>
      <c r="F593" s="84" t="b">
        <v>0</v>
      </c>
      <c r="G593" s="84" t="b">
        <v>0</v>
      </c>
    </row>
    <row r="594" spans="1:7" ht="15">
      <c r="A594" s="84" t="s">
        <v>2962</v>
      </c>
      <c r="B594" s="84">
        <v>4</v>
      </c>
      <c r="C594" s="122">
        <v>0.008124741133354731</v>
      </c>
      <c r="D594" s="84" t="s">
        <v>2246</v>
      </c>
      <c r="E594" s="84" t="b">
        <v>0</v>
      </c>
      <c r="F594" s="84" t="b">
        <v>0</v>
      </c>
      <c r="G594" s="84" t="b">
        <v>0</v>
      </c>
    </row>
    <row r="595" spans="1:7" ht="15">
      <c r="A595" s="84" t="s">
        <v>2956</v>
      </c>
      <c r="B595" s="84">
        <v>4</v>
      </c>
      <c r="C595" s="122">
        <v>0.006176326921937378</v>
      </c>
      <c r="D595" s="84" t="s">
        <v>2246</v>
      </c>
      <c r="E595" s="84" t="b">
        <v>0</v>
      </c>
      <c r="F595" s="84" t="b">
        <v>0</v>
      </c>
      <c r="G595" s="84" t="b">
        <v>0</v>
      </c>
    </row>
    <row r="596" spans="1:7" ht="15">
      <c r="A596" s="84" t="s">
        <v>2957</v>
      </c>
      <c r="B596" s="84">
        <v>4</v>
      </c>
      <c r="C596" s="122">
        <v>0.006176326921937378</v>
      </c>
      <c r="D596" s="84" t="s">
        <v>2246</v>
      </c>
      <c r="E596" s="84" t="b">
        <v>0</v>
      </c>
      <c r="F596" s="84" t="b">
        <v>0</v>
      </c>
      <c r="G596" s="84" t="b">
        <v>0</v>
      </c>
    </row>
    <row r="597" spans="1:7" ht="15">
      <c r="A597" s="84" t="s">
        <v>2946</v>
      </c>
      <c r="B597" s="84">
        <v>4</v>
      </c>
      <c r="C597" s="122">
        <v>0.006176326921937378</v>
      </c>
      <c r="D597" s="84" t="s">
        <v>2246</v>
      </c>
      <c r="E597" s="84" t="b">
        <v>0</v>
      </c>
      <c r="F597" s="84" t="b">
        <v>0</v>
      </c>
      <c r="G597" s="84" t="b">
        <v>0</v>
      </c>
    </row>
    <row r="598" spans="1:7" ht="15">
      <c r="A598" s="84" t="s">
        <v>2947</v>
      </c>
      <c r="B598" s="84">
        <v>4</v>
      </c>
      <c r="C598" s="122">
        <v>0.006176326921937378</v>
      </c>
      <c r="D598" s="84" t="s">
        <v>2246</v>
      </c>
      <c r="E598" s="84" t="b">
        <v>0</v>
      </c>
      <c r="F598" s="84" t="b">
        <v>0</v>
      </c>
      <c r="G598" s="84" t="b">
        <v>0</v>
      </c>
    </row>
    <row r="599" spans="1:7" ht="15">
      <c r="A599" s="84" t="s">
        <v>2948</v>
      </c>
      <c r="B599" s="84">
        <v>4</v>
      </c>
      <c r="C599" s="122">
        <v>0.006176326921937378</v>
      </c>
      <c r="D599" s="84" t="s">
        <v>2246</v>
      </c>
      <c r="E599" s="84" t="b">
        <v>0</v>
      </c>
      <c r="F599" s="84" t="b">
        <v>0</v>
      </c>
      <c r="G599" s="84" t="b">
        <v>0</v>
      </c>
    </row>
    <row r="600" spans="1:7" ht="15">
      <c r="A600" s="84" t="s">
        <v>2944</v>
      </c>
      <c r="B600" s="84">
        <v>4</v>
      </c>
      <c r="C600" s="122">
        <v>0.006176326921937378</v>
      </c>
      <c r="D600" s="84" t="s">
        <v>2246</v>
      </c>
      <c r="E600" s="84" t="b">
        <v>0</v>
      </c>
      <c r="F600" s="84" t="b">
        <v>0</v>
      </c>
      <c r="G600" s="84" t="b">
        <v>0</v>
      </c>
    </row>
    <row r="601" spans="1:7" ht="15">
      <c r="A601" s="84" t="s">
        <v>2483</v>
      </c>
      <c r="B601" s="84">
        <v>4</v>
      </c>
      <c r="C601" s="122">
        <v>0.006176326921937378</v>
      </c>
      <c r="D601" s="84" t="s">
        <v>2246</v>
      </c>
      <c r="E601" s="84" t="b">
        <v>0</v>
      </c>
      <c r="F601" s="84" t="b">
        <v>0</v>
      </c>
      <c r="G601" s="84" t="b">
        <v>0</v>
      </c>
    </row>
    <row r="602" spans="1:7" ht="15">
      <c r="A602" s="84" t="s">
        <v>2954</v>
      </c>
      <c r="B602" s="84">
        <v>4</v>
      </c>
      <c r="C602" s="122">
        <v>0.006176326921937378</v>
      </c>
      <c r="D602" s="84" t="s">
        <v>2246</v>
      </c>
      <c r="E602" s="84" t="b">
        <v>0</v>
      </c>
      <c r="F602" s="84" t="b">
        <v>0</v>
      </c>
      <c r="G602" s="84" t="b">
        <v>0</v>
      </c>
    </row>
    <row r="603" spans="1:7" ht="15">
      <c r="A603" s="84" t="s">
        <v>2945</v>
      </c>
      <c r="B603" s="84">
        <v>4</v>
      </c>
      <c r="C603" s="122">
        <v>0.006176326921937378</v>
      </c>
      <c r="D603" s="84" t="s">
        <v>2246</v>
      </c>
      <c r="E603" s="84" t="b">
        <v>0</v>
      </c>
      <c r="F603" s="84" t="b">
        <v>0</v>
      </c>
      <c r="G603" s="84" t="b">
        <v>0</v>
      </c>
    </row>
    <row r="604" spans="1:7" ht="15">
      <c r="A604" s="84" t="s">
        <v>2909</v>
      </c>
      <c r="B604" s="84">
        <v>4</v>
      </c>
      <c r="C604" s="122">
        <v>0.008124741133354731</v>
      </c>
      <c r="D604" s="84" t="s">
        <v>2246</v>
      </c>
      <c r="E604" s="84" t="b">
        <v>0</v>
      </c>
      <c r="F604" s="84" t="b">
        <v>0</v>
      </c>
      <c r="G604" s="84" t="b">
        <v>0</v>
      </c>
    </row>
    <row r="605" spans="1:7" ht="15">
      <c r="A605" s="84" t="s">
        <v>2977</v>
      </c>
      <c r="B605" s="84">
        <v>3</v>
      </c>
      <c r="C605" s="122">
        <v>0.005238743912852548</v>
      </c>
      <c r="D605" s="84" t="s">
        <v>2246</v>
      </c>
      <c r="E605" s="84" t="b">
        <v>0</v>
      </c>
      <c r="F605" s="84" t="b">
        <v>0</v>
      </c>
      <c r="G605" s="84" t="b">
        <v>0</v>
      </c>
    </row>
    <row r="606" spans="1:7" ht="15">
      <c r="A606" s="84" t="s">
        <v>2993</v>
      </c>
      <c r="B606" s="84">
        <v>3</v>
      </c>
      <c r="C606" s="122">
        <v>0.005238743912852548</v>
      </c>
      <c r="D606" s="84" t="s">
        <v>2246</v>
      </c>
      <c r="E606" s="84" t="b">
        <v>0</v>
      </c>
      <c r="F606" s="84" t="b">
        <v>0</v>
      </c>
      <c r="G606" s="84" t="b">
        <v>0</v>
      </c>
    </row>
    <row r="607" spans="1:7" ht="15">
      <c r="A607" s="84" t="s">
        <v>2974</v>
      </c>
      <c r="B607" s="84">
        <v>3</v>
      </c>
      <c r="C607" s="122">
        <v>0.005238743912852548</v>
      </c>
      <c r="D607" s="84" t="s">
        <v>2246</v>
      </c>
      <c r="E607" s="84" t="b">
        <v>0</v>
      </c>
      <c r="F607" s="84" t="b">
        <v>0</v>
      </c>
      <c r="G607" s="84" t="b">
        <v>0</v>
      </c>
    </row>
    <row r="608" spans="1:7" ht="15">
      <c r="A608" s="84" t="s">
        <v>2975</v>
      </c>
      <c r="B608" s="84">
        <v>3</v>
      </c>
      <c r="C608" s="122">
        <v>0.005238743912852548</v>
      </c>
      <c r="D608" s="84" t="s">
        <v>2246</v>
      </c>
      <c r="E608" s="84" t="b">
        <v>0</v>
      </c>
      <c r="F608" s="84" t="b">
        <v>0</v>
      </c>
      <c r="G608" s="84" t="b">
        <v>0</v>
      </c>
    </row>
    <row r="609" spans="1:7" ht="15">
      <c r="A609" s="84" t="s">
        <v>2976</v>
      </c>
      <c r="B609" s="84">
        <v>3</v>
      </c>
      <c r="C609" s="122">
        <v>0.005238743912852548</v>
      </c>
      <c r="D609" s="84" t="s">
        <v>2246</v>
      </c>
      <c r="E609" s="84" t="b">
        <v>0</v>
      </c>
      <c r="F609" s="84" t="b">
        <v>0</v>
      </c>
      <c r="G609" s="84" t="b">
        <v>0</v>
      </c>
    </row>
    <row r="610" spans="1:7" ht="15">
      <c r="A610" s="84" t="s">
        <v>3020</v>
      </c>
      <c r="B610" s="84">
        <v>2</v>
      </c>
      <c r="C610" s="122">
        <v>0.004062370566677366</v>
      </c>
      <c r="D610" s="84" t="s">
        <v>2246</v>
      </c>
      <c r="E610" s="84" t="b">
        <v>0</v>
      </c>
      <c r="F610" s="84" t="b">
        <v>0</v>
      </c>
      <c r="G610" s="84" t="b">
        <v>0</v>
      </c>
    </row>
    <row r="611" spans="1:7" ht="15">
      <c r="A611" s="84" t="s">
        <v>3116</v>
      </c>
      <c r="B611" s="84">
        <v>2</v>
      </c>
      <c r="C611" s="122">
        <v>0.004062370566677366</v>
      </c>
      <c r="D611" s="84" t="s">
        <v>2246</v>
      </c>
      <c r="E611" s="84" t="b">
        <v>0</v>
      </c>
      <c r="F611" s="84" t="b">
        <v>0</v>
      </c>
      <c r="G611" s="84" t="b">
        <v>0</v>
      </c>
    </row>
    <row r="612" spans="1:7" ht="15">
      <c r="A612" s="84" t="s">
        <v>3105</v>
      </c>
      <c r="B612" s="84">
        <v>2</v>
      </c>
      <c r="C612" s="122">
        <v>0.004062370566677366</v>
      </c>
      <c r="D612" s="84" t="s">
        <v>2246</v>
      </c>
      <c r="E612" s="84" t="b">
        <v>0</v>
      </c>
      <c r="F612" s="84" t="b">
        <v>0</v>
      </c>
      <c r="G612" s="84" t="b">
        <v>0</v>
      </c>
    </row>
    <row r="613" spans="1:7" ht="15">
      <c r="A613" s="84" t="s">
        <v>3106</v>
      </c>
      <c r="B613" s="84">
        <v>2</v>
      </c>
      <c r="C613" s="122">
        <v>0.004062370566677366</v>
      </c>
      <c r="D613" s="84" t="s">
        <v>2246</v>
      </c>
      <c r="E613" s="84" t="b">
        <v>0</v>
      </c>
      <c r="F613" s="84" t="b">
        <v>0</v>
      </c>
      <c r="G613" s="84" t="b">
        <v>0</v>
      </c>
    </row>
    <row r="614" spans="1:7" ht="15">
      <c r="A614" s="84" t="s">
        <v>3107</v>
      </c>
      <c r="B614" s="84">
        <v>2</v>
      </c>
      <c r="C614" s="122">
        <v>0.004062370566677366</v>
      </c>
      <c r="D614" s="84" t="s">
        <v>2246</v>
      </c>
      <c r="E614" s="84" t="b">
        <v>1</v>
      </c>
      <c r="F614" s="84" t="b">
        <v>0</v>
      </c>
      <c r="G614" s="84" t="b">
        <v>0</v>
      </c>
    </row>
    <row r="615" spans="1:7" ht="15">
      <c r="A615" s="84" t="s">
        <v>3108</v>
      </c>
      <c r="B615" s="84">
        <v>2</v>
      </c>
      <c r="C615" s="122">
        <v>0.004062370566677366</v>
      </c>
      <c r="D615" s="84" t="s">
        <v>2246</v>
      </c>
      <c r="E615" s="84" t="b">
        <v>0</v>
      </c>
      <c r="F615" s="84" t="b">
        <v>0</v>
      </c>
      <c r="G615" s="84" t="b">
        <v>0</v>
      </c>
    </row>
    <row r="616" spans="1:7" ht="15">
      <c r="A616" s="84" t="s">
        <v>3109</v>
      </c>
      <c r="B616" s="84">
        <v>2</v>
      </c>
      <c r="C616" s="122">
        <v>0.004062370566677366</v>
      </c>
      <c r="D616" s="84" t="s">
        <v>2246</v>
      </c>
      <c r="E616" s="84" t="b">
        <v>0</v>
      </c>
      <c r="F616" s="84" t="b">
        <v>0</v>
      </c>
      <c r="G616" s="84" t="b">
        <v>0</v>
      </c>
    </row>
    <row r="617" spans="1:7" ht="15">
      <c r="A617" s="84" t="s">
        <v>3110</v>
      </c>
      <c r="B617" s="84">
        <v>2</v>
      </c>
      <c r="C617" s="122">
        <v>0.004062370566677366</v>
      </c>
      <c r="D617" s="84" t="s">
        <v>2246</v>
      </c>
      <c r="E617" s="84" t="b">
        <v>0</v>
      </c>
      <c r="F617" s="84" t="b">
        <v>0</v>
      </c>
      <c r="G617" s="84" t="b">
        <v>0</v>
      </c>
    </row>
    <row r="618" spans="1:7" ht="15">
      <c r="A618" s="84" t="s">
        <v>3111</v>
      </c>
      <c r="B618" s="84">
        <v>2</v>
      </c>
      <c r="C618" s="122">
        <v>0.004062370566677366</v>
      </c>
      <c r="D618" s="84" t="s">
        <v>2246</v>
      </c>
      <c r="E618" s="84" t="b">
        <v>0</v>
      </c>
      <c r="F618" s="84" t="b">
        <v>0</v>
      </c>
      <c r="G618" s="84" t="b">
        <v>0</v>
      </c>
    </row>
    <row r="619" spans="1:7" ht="15">
      <c r="A619" s="84" t="s">
        <v>3112</v>
      </c>
      <c r="B619" s="84">
        <v>2</v>
      </c>
      <c r="C619" s="122">
        <v>0.004062370566677366</v>
      </c>
      <c r="D619" s="84" t="s">
        <v>2246</v>
      </c>
      <c r="E619" s="84" t="b">
        <v>0</v>
      </c>
      <c r="F619" s="84" t="b">
        <v>0</v>
      </c>
      <c r="G619" s="84" t="b">
        <v>0</v>
      </c>
    </row>
    <row r="620" spans="1:7" ht="15">
      <c r="A620" s="84" t="s">
        <v>3113</v>
      </c>
      <c r="B620" s="84">
        <v>2</v>
      </c>
      <c r="C620" s="122">
        <v>0.004062370566677366</v>
      </c>
      <c r="D620" s="84" t="s">
        <v>2246</v>
      </c>
      <c r="E620" s="84" t="b">
        <v>0</v>
      </c>
      <c r="F620" s="84" t="b">
        <v>0</v>
      </c>
      <c r="G620" s="84" t="b">
        <v>0</v>
      </c>
    </row>
    <row r="621" spans="1:7" ht="15">
      <c r="A621" s="84" t="s">
        <v>3114</v>
      </c>
      <c r="B621" s="84">
        <v>2</v>
      </c>
      <c r="C621" s="122">
        <v>0.004062370566677366</v>
      </c>
      <c r="D621" s="84" t="s">
        <v>2246</v>
      </c>
      <c r="E621" s="84" t="b">
        <v>0</v>
      </c>
      <c r="F621" s="84" t="b">
        <v>0</v>
      </c>
      <c r="G621" s="84" t="b">
        <v>0</v>
      </c>
    </row>
    <row r="622" spans="1:7" ht="15">
      <c r="A622" s="84" t="s">
        <v>3115</v>
      </c>
      <c r="B622" s="84">
        <v>2</v>
      </c>
      <c r="C622" s="122">
        <v>0.004062370566677366</v>
      </c>
      <c r="D622" s="84" t="s">
        <v>2246</v>
      </c>
      <c r="E622" s="84" t="b">
        <v>0</v>
      </c>
      <c r="F622" s="84" t="b">
        <v>1</v>
      </c>
      <c r="G622" s="84" t="b">
        <v>0</v>
      </c>
    </row>
    <row r="623" spans="1:7" ht="15">
      <c r="A623" s="84" t="s">
        <v>3098</v>
      </c>
      <c r="B623" s="84">
        <v>2</v>
      </c>
      <c r="C623" s="122">
        <v>0.004062370566677366</v>
      </c>
      <c r="D623" s="84" t="s">
        <v>2246</v>
      </c>
      <c r="E623" s="84" t="b">
        <v>0</v>
      </c>
      <c r="F623" s="84" t="b">
        <v>0</v>
      </c>
      <c r="G623" s="84" t="b">
        <v>0</v>
      </c>
    </row>
    <row r="624" spans="1:7" ht="15">
      <c r="A624" s="84" t="s">
        <v>3099</v>
      </c>
      <c r="B624" s="84">
        <v>2</v>
      </c>
      <c r="C624" s="122">
        <v>0.004062370566677366</v>
      </c>
      <c r="D624" s="84" t="s">
        <v>2246</v>
      </c>
      <c r="E624" s="84" t="b">
        <v>0</v>
      </c>
      <c r="F624" s="84" t="b">
        <v>0</v>
      </c>
      <c r="G624" s="84" t="b">
        <v>0</v>
      </c>
    </row>
    <row r="625" spans="1:7" ht="15">
      <c r="A625" s="84" t="s">
        <v>3100</v>
      </c>
      <c r="B625" s="84">
        <v>2</v>
      </c>
      <c r="C625" s="122">
        <v>0.004062370566677366</v>
      </c>
      <c r="D625" s="84" t="s">
        <v>2246</v>
      </c>
      <c r="E625" s="84" t="b">
        <v>0</v>
      </c>
      <c r="F625" s="84" t="b">
        <v>1</v>
      </c>
      <c r="G625" s="84" t="b">
        <v>0</v>
      </c>
    </row>
    <row r="626" spans="1:7" ht="15">
      <c r="A626" s="84" t="s">
        <v>3101</v>
      </c>
      <c r="B626" s="84">
        <v>2</v>
      </c>
      <c r="C626" s="122">
        <v>0.004062370566677366</v>
      </c>
      <c r="D626" s="84" t="s">
        <v>2246</v>
      </c>
      <c r="E626" s="84" t="b">
        <v>0</v>
      </c>
      <c r="F626" s="84" t="b">
        <v>0</v>
      </c>
      <c r="G626" s="84" t="b">
        <v>0</v>
      </c>
    </row>
    <row r="627" spans="1:7" ht="15">
      <c r="A627" s="84" t="s">
        <v>3102</v>
      </c>
      <c r="B627" s="84">
        <v>2</v>
      </c>
      <c r="C627" s="122">
        <v>0.004062370566677366</v>
      </c>
      <c r="D627" s="84" t="s">
        <v>2246</v>
      </c>
      <c r="E627" s="84" t="b">
        <v>0</v>
      </c>
      <c r="F627" s="84" t="b">
        <v>0</v>
      </c>
      <c r="G627" s="84" t="b">
        <v>0</v>
      </c>
    </row>
    <row r="628" spans="1:7" ht="15">
      <c r="A628" s="84" t="s">
        <v>3103</v>
      </c>
      <c r="B628" s="84">
        <v>2</v>
      </c>
      <c r="C628" s="122">
        <v>0.004062370566677366</v>
      </c>
      <c r="D628" s="84" t="s">
        <v>2246</v>
      </c>
      <c r="E628" s="84" t="b">
        <v>0</v>
      </c>
      <c r="F628" s="84" t="b">
        <v>0</v>
      </c>
      <c r="G628" s="84" t="b">
        <v>0</v>
      </c>
    </row>
    <row r="629" spans="1:7" ht="15">
      <c r="A629" s="84" t="s">
        <v>3031</v>
      </c>
      <c r="B629" s="84">
        <v>2</v>
      </c>
      <c r="C629" s="122">
        <v>0.004062370566677366</v>
      </c>
      <c r="D629" s="84" t="s">
        <v>2246</v>
      </c>
      <c r="E629" s="84" t="b">
        <v>0</v>
      </c>
      <c r="F629" s="84" t="b">
        <v>0</v>
      </c>
      <c r="G629" s="84" t="b">
        <v>0</v>
      </c>
    </row>
    <row r="630" spans="1:7" ht="15">
      <c r="A630" s="84" t="s">
        <v>3032</v>
      </c>
      <c r="B630" s="84">
        <v>2</v>
      </c>
      <c r="C630" s="122">
        <v>0.004062370566677366</v>
      </c>
      <c r="D630" s="84" t="s">
        <v>2246</v>
      </c>
      <c r="E630" s="84" t="b">
        <v>0</v>
      </c>
      <c r="F630" s="84" t="b">
        <v>0</v>
      </c>
      <c r="G630" s="84" t="b">
        <v>0</v>
      </c>
    </row>
    <row r="631" spans="1:7" ht="15">
      <c r="A631" s="84" t="s">
        <v>3104</v>
      </c>
      <c r="B631" s="84">
        <v>2</v>
      </c>
      <c r="C631" s="122">
        <v>0.004062370566677366</v>
      </c>
      <c r="D631" s="84" t="s">
        <v>2246</v>
      </c>
      <c r="E631" s="84" t="b">
        <v>0</v>
      </c>
      <c r="F631" s="84" t="b">
        <v>0</v>
      </c>
      <c r="G631" s="84" t="b">
        <v>0</v>
      </c>
    </row>
    <row r="632" spans="1:7" ht="15">
      <c r="A632" s="84" t="s">
        <v>3097</v>
      </c>
      <c r="B632" s="84">
        <v>2</v>
      </c>
      <c r="C632" s="122">
        <v>0.004062370566677366</v>
      </c>
      <c r="D632" s="84" t="s">
        <v>2246</v>
      </c>
      <c r="E632" s="84" t="b">
        <v>0</v>
      </c>
      <c r="F632" s="84" t="b">
        <v>0</v>
      </c>
      <c r="G632" s="84" t="b">
        <v>0</v>
      </c>
    </row>
    <row r="633" spans="1:7" ht="15">
      <c r="A633" s="84" t="s">
        <v>3033</v>
      </c>
      <c r="B633" s="84">
        <v>2</v>
      </c>
      <c r="C633" s="122">
        <v>0.004062370566677366</v>
      </c>
      <c r="D633" s="84" t="s">
        <v>2246</v>
      </c>
      <c r="E633" s="84" t="b">
        <v>0</v>
      </c>
      <c r="F633" s="84" t="b">
        <v>0</v>
      </c>
      <c r="G633" s="84" t="b">
        <v>0</v>
      </c>
    </row>
    <row r="634" spans="1:7" ht="15">
      <c r="A634" s="84" t="s">
        <v>3089</v>
      </c>
      <c r="B634" s="84">
        <v>2</v>
      </c>
      <c r="C634" s="122">
        <v>0.004062370566677366</v>
      </c>
      <c r="D634" s="84" t="s">
        <v>2246</v>
      </c>
      <c r="E634" s="84" t="b">
        <v>0</v>
      </c>
      <c r="F634" s="84" t="b">
        <v>1</v>
      </c>
      <c r="G634" s="84" t="b">
        <v>0</v>
      </c>
    </row>
    <row r="635" spans="1:7" ht="15">
      <c r="A635" s="84" t="s">
        <v>3090</v>
      </c>
      <c r="B635" s="84">
        <v>2</v>
      </c>
      <c r="C635" s="122">
        <v>0.004062370566677366</v>
      </c>
      <c r="D635" s="84" t="s">
        <v>2246</v>
      </c>
      <c r="E635" s="84" t="b">
        <v>0</v>
      </c>
      <c r="F635" s="84" t="b">
        <v>0</v>
      </c>
      <c r="G635" s="84" t="b">
        <v>0</v>
      </c>
    </row>
    <row r="636" spans="1:7" ht="15">
      <c r="A636" s="84" t="s">
        <v>3091</v>
      </c>
      <c r="B636" s="84">
        <v>2</v>
      </c>
      <c r="C636" s="122">
        <v>0.004062370566677366</v>
      </c>
      <c r="D636" s="84" t="s">
        <v>2246</v>
      </c>
      <c r="E636" s="84" t="b">
        <v>0</v>
      </c>
      <c r="F636" s="84" t="b">
        <v>0</v>
      </c>
      <c r="G636" s="84" t="b">
        <v>0</v>
      </c>
    </row>
    <row r="637" spans="1:7" ht="15">
      <c r="A637" s="84" t="s">
        <v>3092</v>
      </c>
      <c r="B637" s="84">
        <v>2</v>
      </c>
      <c r="C637" s="122">
        <v>0.004062370566677366</v>
      </c>
      <c r="D637" s="84" t="s">
        <v>2246</v>
      </c>
      <c r="E637" s="84" t="b">
        <v>0</v>
      </c>
      <c r="F637" s="84" t="b">
        <v>0</v>
      </c>
      <c r="G637" s="84" t="b">
        <v>0</v>
      </c>
    </row>
    <row r="638" spans="1:7" ht="15">
      <c r="A638" s="84" t="s">
        <v>3093</v>
      </c>
      <c r="B638" s="84">
        <v>2</v>
      </c>
      <c r="C638" s="122">
        <v>0.004062370566677366</v>
      </c>
      <c r="D638" s="84" t="s">
        <v>2246</v>
      </c>
      <c r="E638" s="84" t="b">
        <v>0</v>
      </c>
      <c r="F638" s="84" t="b">
        <v>0</v>
      </c>
      <c r="G638" s="84" t="b">
        <v>0</v>
      </c>
    </row>
    <row r="639" spans="1:7" ht="15">
      <c r="A639" s="84" t="s">
        <v>3094</v>
      </c>
      <c r="B639" s="84">
        <v>2</v>
      </c>
      <c r="C639" s="122">
        <v>0.004062370566677366</v>
      </c>
      <c r="D639" s="84" t="s">
        <v>2246</v>
      </c>
      <c r="E639" s="84" t="b">
        <v>0</v>
      </c>
      <c r="F639" s="84" t="b">
        <v>0</v>
      </c>
      <c r="G639" s="84" t="b">
        <v>0</v>
      </c>
    </row>
    <row r="640" spans="1:7" ht="15">
      <c r="A640" s="84" t="s">
        <v>3095</v>
      </c>
      <c r="B640" s="84">
        <v>2</v>
      </c>
      <c r="C640" s="122">
        <v>0.004062370566677366</v>
      </c>
      <c r="D640" s="84" t="s">
        <v>2246</v>
      </c>
      <c r="E640" s="84" t="b">
        <v>0</v>
      </c>
      <c r="F640" s="84" t="b">
        <v>0</v>
      </c>
      <c r="G640" s="84" t="b">
        <v>0</v>
      </c>
    </row>
    <row r="641" spans="1:7" ht="15">
      <c r="A641" s="84" t="s">
        <v>3096</v>
      </c>
      <c r="B641" s="84">
        <v>2</v>
      </c>
      <c r="C641" s="122">
        <v>0.004062370566677366</v>
      </c>
      <c r="D641" s="84" t="s">
        <v>2246</v>
      </c>
      <c r="E641" s="84" t="b">
        <v>0</v>
      </c>
      <c r="F641" s="84" t="b">
        <v>0</v>
      </c>
      <c r="G641" s="84" t="b">
        <v>0</v>
      </c>
    </row>
    <row r="642" spans="1:7" ht="15">
      <c r="A642" s="84" t="s">
        <v>3029</v>
      </c>
      <c r="B642" s="84">
        <v>2</v>
      </c>
      <c r="C642" s="122">
        <v>0.004062370566677366</v>
      </c>
      <c r="D642" s="84" t="s">
        <v>2246</v>
      </c>
      <c r="E642" s="84" t="b">
        <v>0</v>
      </c>
      <c r="F642" s="84" t="b">
        <v>0</v>
      </c>
      <c r="G642" s="84" t="b">
        <v>0</v>
      </c>
    </row>
    <row r="643" spans="1:7" ht="15">
      <c r="A643" s="84" t="s">
        <v>3030</v>
      </c>
      <c r="B643" s="84">
        <v>2</v>
      </c>
      <c r="C643" s="122">
        <v>0.004062370566677366</v>
      </c>
      <c r="D643" s="84" t="s">
        <v>2246</v>
      </c>
      <c r="E643" s="84" t="b">
        <v>0</v>
      </c>
      <c r="F643" s="84" t="b">
        <v>0</v>
      </c>
      <c r="G643" s="84" t="b">
        <v>0</v>
      </c>
    </row>
    <row r="644" spans="1:7" ht="15">
      <c r="A644" s="84" t="s">
        <v>358</v>
      </c>
      <c r="B644" s="84">
        <v>2</v>
      </c>
      <c r="C644" s="122">
        <v>0.004062370566677366</v>
      </c>
      <c r="D644" s="84" t="s">
        <v>2246</v>
      </c>
      <c r="E644" s="84" t="b">
        <v>0</v>
      </c>
      <c r="F644" s="84" t="b">
        <v>0</v>
      </c>
      <c r="G644" s="84" t="b">
        <v>0</v>
      </c>
    </row>
    <row r="645" spans="1:7" ht="15">
      <c r="A645" s="84" t="s">
        <v>359</v>
      </c>
      <c r="B645" s="84">
        <v>2</v>
      </c>
      <c r="C645" s="122">
        <v>0.004062370566677366</v>
      </c>
      <c r="D645" s="84" t="s">
        <v>2246</v>
      </c>
      <c r="E645" s="84" t="b">
        <v>0</v>
      </c>
      <c r="F645" s="84" t="b">
        <v>0</v>
      </c>
      <c r="G645" s="84" t="b">
        <v>0</v>
      </c>
    </row>
    <row r="646" spans="1:7" ht="15">
      <c r="A646" s="84" t="s">
        <v>3021</v>
      </c>
      <c r="B646" s="84">
        <v>2</v>
      </c>
      <c r="C646" s="122">
        <v>0.004062370566677366</v>
      </c>
      <c r="D646" s="84" t="s">
        <v>2246</v>
      </c>
      <c r="E646" s="84" t="b">
        <v>0</v>
      </c>
      <c r="F646" s="84" t="b">
        <v>0</v>
      </c>
      <c r="G646" s="84" t="b">
        <v>0</v>
      </c>
    </row>
    <row r="647" spans="1:7" ht="15">
      <c r="A647" s="84" t="s">
        <v>3022</v>
      </c>
      <c r="B647" s="84">
        <v>2</v>
      </c>
      <c r="C647" s="122">
        <v>0.004062370566677366</v>
      </c>
      <c r="D647" s="84" t="s">
        <v>2246</v>
      </c>
      <c r="E647" s="84" t="b">
        <v>1</v>
      </c>
      <c r="F647" s="84" t="b">
        <v>0</v>
      </c>
      <c r="G647" s="84" t="b">
        <v>0</v>
      </c>
    </row>
    <row r="648" spans="1:7" ht="15">
      <c r="A648" s="84" t="s">
        <v>3023</v>
      </c>
      <c r="B648" s="84">
        <v>2</v>
      </c>
      <c r="C648" s="122">
        <v>0.004062370566677366</v>
      </c>
      <c r="D648" s="84" t="s">
        <v>2246</v>
      </c>
      <c r="E648" s="84" t="b">
        <v>0</v>
      </c>
      <c r="F648" s="84" t="b">
        <v>0</v>
      </c>
      <c r="G648" s="84" t="b">
        <v>0</v>
      </c>
    </row>
    <row r="649" spans="1:7" ht="15">
      <c r="A649" s="84" t="s">
        <v>2477</v>
      </c>
      <c r="B649" s="84">
        <v>2</v>
      </c>
      <c r="C649" s="122">
        <v>0.004062370566677366</v>
      </c>
      <c r="D649" s="84" t="s">
        <v>2246</v>
      </c>
      <c r="E649" s="84" t="b">
        <v>1</v>
      </c>
      <c r="F649" s="84" t="b">
        <v>0</v>
      </c>
      <c r="G649" s="84" t="b">
        <v>0</v>
      </c>
    </row>
    <row r="650" spans="1:7" ht="15">
      <c r="A650" s="84" t="s">
        <v>2461</v>
      </c>
      <c r="B650" s="84">
        <v>3</v>
      </c>
      <c r="C650" s="122">
        <v>0</v>
      </c>
      <c r="D650" s="84" t="s">
        <v>2247</v>
      </c>
      <c r="E650" s="84" t="b">
        <v>0</v>
      </c>
      <c r="F650" s="84" t="b">
        <v>0</v>
      </c>
      <c r="G650" s="84" t="b">
        <v>0</v>
      </c>
    </row>
    <row r="651" spans="1:7" ht="15">
      <c r="A651" s="84" t="s">
        <v>2462</v>
      </c>
      <c r="B651" s="84">
        <v>3</v>
      </c>
      <c r="C651" s="122">
        <v>0</v>
      </c>
      <c r="D651" s="84" t="s">
        <v>2247</v>
      </c>
      <c r="E651" s="84" t="b">
        <v>0</v>
      </c>
      <c r="F651" s="84" t="b">
        <v>0</v>
      </c>
      <c r="G651" s="84" t="b">
        <v>0</v>
      </c>
    </row>
    <row r="652" spans="1:7" ht="15">
      <c r="A652" s="84" t="s">
        <v>2463</v>
      </c>
      <c r="B652" s="84">
        <v>3</v>
      </c>
      <c r="C652" s="122">
        <v>0</v>
      </c>
      <c r="D652" s="84" t="s">
        <v>2247</v>
      </c>
      <c r="E652" s="84" t="b">
        <v>0</v>
      </c>
      <c r="F652" s="84" t="b">
        <v>0</v>
      </c>
      <c r="G652" s="84" t="b">
        <v>0</v>
      </c>
    </row>
    <row r="653" spans="1:7" ht="15">
      <c r="A653" s="84" t="s">
        <v>2464</v>
      </c>
      <c r="B653" s="84">
        <v>3</v>
      </c>
      <c r="C653" s="122">
        <v>0</v>
      </c>
      <c r="D653" s="84" t="s">
        <v>2247</v>
      </c>
      <c r="E653" s="84" t="b">
        <v>0</v>
      </c>
      <c r="F653" s="84" t="b">
        <v>0</v>
      </c>
      <c r="G653" s="84" t="b">
        <v>0</v>
      </c>
    </row>
    <row r="654" spans="1:7" ht="15">
      <c r="A654" s="84" t="s">
        <v>2465</v>
      </c>
      <c r="B654" s="84">
        <v>3</v>
      </c>
      <c r="C654" s="122">
        <v>0</v>
      </c>
      <c r="D654" s="84" t="s">
        <v>2247</v>
      </c>
      <c r="E654" s="84" t="b">
        <v>0</v>
      </c>
      <c r="F654" s="84" t="b">
        <v>0</v>
      </c>
      <c r="G654" s="84" t="b">
        <v>0</v>
      </c>
    </row>
    <row r="655" spans="1:7" ht="15">
      <c r="A655" s="84" t="s">
        <v>2466</v>
      </c>
      <c r="B655" s="84">
        <v>3</v>
      </c>
      <c r="C655" s="122">
        <v>0</v>
      </c>
      <c r="D655" s="84" t="s">
        <v>2247</v>
      </c>
      <c r="E655" s="84" t="b">
        <v>0</v>
      </c>
      <c r="F655" s="84" t="b">
        <v>0</v>
      </c>
      <c r="G655" s="84" t="b">
        <v>0</v>
      </c>
    </row>
    <row r="656" spans="1:7" ht="15">
      <c r="A656" s="84" t="s">
        <v>2467</v>
      </c>
      <c r="B656" s="84">
        <v>3</v>
      </c>
      <c r="C656" s="122">
        <v>0</v>
      </c>
      <c r="D656" s="84" t="s">
        <v>2247</v>
      </c>
      <c r="E656" s="84" t="b">
        <v>0</v>
      </c>
      <c r="F656" s="84" t="b">
        <v>0</v>
      </c>
      <c r="G656" s="84" t="b">
        <v>0</v>
      </c>
    </row>
    <row r="657" spans="1:7" ht="15">
      <c r="A657" s="84" t="s">
        <v>2468</v>
      </c>
      <c r="B657" s="84">
        <v>3</v>
      </c>
      <c r="C657" s="122">
        <v>0</v>
      </c>
      <c r="D657" s="84" t="s">
        <v>2247</v>
      </c>
      <c r="E657" s="84" t="b">
        <v>0</v>
      </c>
      <c r="F657" s="84" t="b">
        <v>0</v>
      </c>
      <c r="G657" s="84" t="b">
        <v>0</v>
      </c>
    </row>
    <row r="658" spans="1:7" ht="15">
      <c r="A658" s="84" t="s">
        <v>2469</v>
      </c>
      <c r="B658" s="84">
        <v>3</v>
      </c>
      <c r="C658" s="122">
        <v>0</v>
      </c>
      <c r="D658" s="84" t="s">
        <v>2247</v>
      </c>
      <c r="E658" s="84" t="b">
        <v>1</v>
      </c>
      <c r="F658" s="84" t="b">
        <v>0</v>
      </c>
      <c r="G658" s="84" t="b">
        <v>0</v>
      </c>
    </row>
    <row r="659" spans="1:7" ht="15">
      <c r="A659" s="84" t="s">
        <v>2470</v>
      </c>
      <c r="B659" s="84">
        <v>3</v>
      </c>
      <c r="C659" s="122">
        <v>0</v>
      </c>
      <c r="D659" s="84" t="s">
        <v>2247</v>
      </c>
      <c r="E659" s="84" t="b">
        <v>0</v>
      </c>
      <c r="F659" s="84" t="b">
        <v>0</v>
      </c>
      <c r="G659" s="84" t="b">
        <v>0</v>
      </c>
    </row>
    <row r="660" spans="1:7" ht="15">
      <c r="A660" s="84" t="s">
        <v>3016</v>
      </c>
      <c r="B660" s="84">
        <v>3</v>
      </c>
      <c r="C660" s="122">
        <v>0</v>
      </c>
      <c r="D660" s="84" t="s">
        <v>2247</v>
      </c>
      <c r="E660" s="84" t="b">
        <v>0</v>
      </c>
      <c r="F660" s="84" t="b">
        <v>0</v>
      </c>
      <c r="G660" s="84" t="b">
        <v>0</v>
      </c>
    </row>
    <row r="661" spans="1:7" ht="15">
      <c r="A661" s="84" t="s">
        <v>3017</v>
      </c>
      <c r="B661" s="84">
        <v>3</v>
      </c>
      <c r="C661" s="122">
        <v>0</v>
      </c>
      <c r="D661" s="84" t="s">
        <v>2247</v>
      </c>
      <c r="E661" s="84" t="b">
        <v>0</v>
      </c>
      <c r="F661" s="84" t="b">
        <v>0</v>
      </c>
      <c r="G661" s="84" t="b">
        <v>0</v>
      </c>
    </row>
    <row r="662" spans="1:7" ht="15">
      <c r="A662" s="84" t="s">
        <v>215</v>
      </c>
      <c r="B662" s="84">
        <v>2</v>
      </c>
      <c r="C662" s="122">
        <v>0.007337135793986718</v>
      </c>
      <c r="D662" s="84" t="s">
        <v>2247</v>
      </c>
      <c r="E662" s="84" t="b">
        <v>0</v>
      </c>
      <c r="F662" s="84" t="b">
        <v>0</v>
      </c>
      <c r="G662" s="84" t="b">
        <v>0</v>
      </c>
    </row>
    <row r="663" spans="1:7" ht="15">
      <c r="A663" s="84" t="s">
        <v>2472</v>
      </c>
      <c r="B663" s="84">
        <v>6</v>
      </c>
      <c r="C663" s="122">
        <v>0</v>
      </c>
      <c r="D663" s="84" t="s">
        <v>2248</v>
      </c>
      <c r="E663" s="84" t="b">
        <v>0</v>
      </c>
      <c r="F663" s="84" t="b">
        <v>0</v>
      </c>
      <c r="G663" s="84" t="b">
        <v>0</v>
      </c>
    </row>
    <row r="664" spans="1:7" ht="15">
      <c r="A664" s="84" t="s">
        <v>2473</v>
      </c>
      <c r="B664" s="84">
        <v>6</v>
      </c>
      <c r="C664" s="122">
        <v>0</v>
      </c>
      <c r="D664" s="84" t="s">
        <v>2248</v>
      </c>
      <c r="E664" s="84" t="b">
        <v>0</v>
      </c>
      <c r="F664" s="84" t="b">
        <v>0</v>
      </c>
      <c r="G664" s="84" t="b">
        <v>0</v>
      </c>
    </row>
    <row r="665" spans="1:7" ht="15">
      <c r="A665" s="84" t="s">
        <v>2474</v>
      </c>
      <c r="B665" s="84">
        <v>6</v>
      </c>
      <c r="C665" s="122">
        <v>0</v>
      </c>
      <c r="D665" s="84" t="s">
        <v>2248</v>
      </c>
      <c r="E665" s="84" t="b">
        <v>0</v>
      </c>
      <c r="F665" s="84" t="b">
        <v>0</v>
      </c>
      <c r="G665" s="84" t="b">
        <v>0</v>
      </c>
    </row>
    <row r="666" spans="1:7" ht="15">
      <c r="A666" s="84" t="s">
        <v>2475</v>
      </c>
      <c r="B666" s="84">
        <v>6</v>
      </c>
      <c r="C666" s="122">
        <v>0</v>
      </c>
      <c r="D666" s="84" t="s">
        <v>2248</v>
      </c>
      <c r="E666" s="84" t="b">
        <v>0</v>
      </c>
      <c r="F666" s="84" t="b">
        <v>0</v>
      </c>
      <c r="G666" s="84" t="b">
        <v>0</v>
      </c>
    </row>
    <row r="667" spans="1:7" ht="15">
      <c r="A667" s="84" t="s">
        <v>2476</v>
      </c>
      <c r="B667" s="84">
        <v>6</v>
      </c>
      <c r="C667" s="122">
        <v>0</v>
      </c>
      <c r="D667" s="84" t="s">
        <v>2248</v>
      </c>
      <c r="E667" s="84" t="b">
        <v>0</v>
      </c>
      <c r="F667" s="84" t="b">
        <v>0</v>
      </c>
      <c r="G667" s="84" t="b">
        <v>0</v>
      </c>
    </row>
    <row r="668" spans="1:7" ht="15">
      <c r="A668" s="84" t="s">
        <v>2403</v>
      </c>
      <c r="B668" s="84">
        <v>6</v>
      </c>
      <c r="C668" s="122">
        <v>0</v>
      </c>
      <c r="D668" s="84" t="s">
        <v>2248</v>
      </c>
      <c r="E668" s="84" t="b">
        <v>0</v>
      </c>
      <c r="F668" s="84" t="b">
        <v>0</v>
      </c>
      <c r="G668" s="84" t="b">
        <v>0</v>
      </c>
    </row>
    <row r="669" spans="1:7" ht="15">
      <c r="A669" s="84" t="s">
        <v>332</v>
      </c>
      <c r="B669" s="84">
        <v>6</v>
      </c>
      <c r="C669" s="122">
        <v>0</v>
      </c>
      <c r="D669" s="84" t="s">
        <v>2248</v>
      </c>
      <c r="E669" s="84" t="b">
        <v>0</v>
      </c>
      <c r="F669" s="84" t="b">
        <v>0</v>
      </c>
      <c r="G669" s="84" t="b">
        <v>0</v>
      </c>
    </row>
    <row r="670" spans="1:7" ht="15">
      <c r="A670" s="84" t="s">
        <v>2477</v>
      </c>
      <c r="B670" s="84">
        <v>6</v>
      </c>
      <c r="C670" s="122">
        <v>0</v>
      </c>
      <c r="D670" s="84" t="s">
        <v>2248</v>
      </c>
      <c r="E670" s="84" t="b">
        <v>1</v>
      </c>
      <c r="F670" s="84" t="b">
        <v>0</v>
      </c>
      <c r="G670" s="84" t="b">
        <v>0</v>
      </c>
    </row>
    <row r="671" spans="1:7" ht="15">
      <c r="A671" s="84" t="s">
        <v>2478</v>
      </c>
      <c r="B671" s="84">
        <v>6</v>
      </c>
      <c r="C671" s="122">
        <v>0</v>
      </c>
      <c r="D671" s="84" t="s">
        <v>2248</v>
      </c>
      <c r="E671" s="84" t="b">
        <v>0</v>
      </c>
      <c r="F671" s="84" t="b">
        <v>0</v>
      </c>
      <c r="G671" s="84" t="b">
        <v>0</v>
      </c>
    </row>
    <row r="672" spans="1:7" ht="15">
      <c r="A672" s="84" t="s">
        <v>2479</v>
      </c>
      <c r="B672" s="84">
        <v>6</v>
      </c>
      <c r="C672" s="122">
        <v>0</v>
      </c>
      <c r="D672" s="84" t="s">
        <v>2248</v>
      </c>
      <c r="E672" s="84" t="b">
        <v>0</v>
      </c>
      <c r="F672" s="84" t="b">
        <v>0</v>
      </c>
      <c r="G672" s="84" t="b">
        <v>0</v>
      </c>
    </row>
    <row r="673" spans="1:7" ht="15">
      <c r="A673" s="84" t="s">
        <v>2910</v>
      </c>
      <c r="B673" s="84">
        <v>6</v>
      </c>
      <c r="C673" s="122">
        <v>0</v>
      </c>
      <c r="D673" s="84" t="s">
        <v>2248</v>
      </c>
      <c r="E673" s="84" t="b">
        <v>0</v>
      </c>
      <c r="F673" s="84" t="b">
        <v>0</v>
      </c>
      <c r="G673" s="84" t="b">
        <v>0</v>
      </c>
    </row>
    <row r="674" spans="1:7" ht="15">
      <c r="A674" s="84" t="s">
        <v>2927</v>
      </c>
      <c r="B674" s="84">
        <v>6</v>
      </c>
      <c r="C674" s="122">
        <v>0</v>
      </c>
      <c r="D674" s="84" t="s">
        <v>2248</v>
      </c>
      <c r="E674" s="84" t="b">
        <v>0</v>
      </c>
      <c r="F674" s="84" t="b">
        <v>0</v>
      </c>
      <c r="G674" s="84" t="b">
        <v>0</v>
      </c>
    </row>
    <row r="675" spans="1:7" ht="15">
      <c r="A675" s="84" t="s">
        <v>278</v>
      </c>
      <c r="B675" s="84">
        <v>5</v>
      </c>
      <c r="C675" s="122">
        <v>0.004398958113756934</v>
      </c>
      <c r="D675" s="84" t="s">
        <v>2248</v>
      </c>
      <c r="E675" s="84" t="b">
        <v>0</v>
      </c>
      <c r="F675" s="84" t="b">
        <v>0</v>
      </c>
      <c r="G675" s="84" t="b">
        <v>0</v>
      </c>
    </row>
    <row r="676" spans="1:7" ht="15">
      <c r="A676" s="84" t="s">
        <v>2937</v>
      </c>
      <c r="B676" s="84">
        <v>5</v>
      </c>
      <c r="C676" s="122">
        <v>0.004398958113756934</v>
      </c>
      <c r="D676" s="84" t="s">
        <v>2248</v>
      </c>
      <c r="E676" s="84" t="b">
        <v>0</v>
      </c>
      <c r="F676" s="84" t="b">
        <v>0</v>
      </c>
      <c r="G676" s="84" t="b">
        <v>0</v>
      </c>
    </row>
    <row r="677" spans="1:7" ht="15">
      <c r="A677" s="84" t="s">
        <v>2402</v>
      </c>
      <c r="B677" s="84">
        <v>5</v>
      </c>
      <c r="C677" s="122">
        <v>0</v>
      </c>
      <c r="D677" s="84" t="s">
        <v>2250</v>
      </c>
      <c r="E677" s="84" t="b">
        <v>0</v>
      </c>
      <c r="F677" s="84" t="b">
        <v>0</v>
      </c>
      <c r="G677" s="84" t="b">
        <v>0</v>
      </c>
    </row>
    <row r="678" spans="1:7" ht="15">
      <c r="A678" s="84" t="s">
        <v>2482</v>
      </c>
      <c r="B678" s="84">
        <v>4</v>
      </c>
      <c r="C678" s="122">
        <v>0.0056179717685829805</v>
      </c>
      <c r="D678" s="84" t="s">
        <v>2250</v>
      </c>
      <c r="E678" s="84" t="b">
        <v>0</v>
      </c>
      <c r="F678" s="84" t="b">
        <v>0</v>
      </c>
      <c r="G678" s="84" t="b">
        <v>0</v>
      </c>
    </row>
    <row r="679" spans="1:7" ht="15">
      <c r="A679" s="84" t="s">
        <v>2483</v>
      </c>
      <c r="B679" s="84">
        <v>4</v>
      </c>
      <c r="C679" s="122">
        <v>0.0056179717685829805</v>
      </c>
      <c r="D679" s="84" t="s">
        <v>2250</v>
      </c>
      <c r="E679" s="84" t="b">
        <v>0</v>
      </c>
      <c r="F679" s="84" t="b">
        <v>0</v>
      </c>
      <c r="G679" s="84" t="b">
        <v>0</v>
      </c>
    </row>
    <row r="680" spans="1:7" ht="15">
      <c r="A680" s="84" t="s">
        <v>2484</v>
      </c>
      <c r="B680" s="84">
        <v>4</v>
      </c>
      <c r="C680" s="122">
        <v>0.0056179717685829805</v>
      </c>
      <c r="D680" s="84" t="s">
        <v>2250</v>
      </c>
      <c r="E680" s="84" t="b">
        <v>0</v>
      </c>
      <c r="F680" s="84" t="b">
        <v>0</v>
      </c>
      <c r="G680" s="84" t="b">
        <v>0</v>
      </c>
    </row>
    <row r="681" spans="1:7" ht="15">
      <c r="A681" s="84" t="s">
        <v>2485</v>
      </c>
      <c r="B681" s="84">
        <v>4</v>
      </c>
      <c r="C681" s="122">
        <v>0.0056179717685829805</v>
      </c>
      <c r="D681" s="84" t="s">
        <v>2250</v>
      </c>
      <c r="E681" s="84" t="b">
        <v>0</v>
      </c>
      <c r="F681" s="84" t="b">
        <v>0</v>
      </c>
      <c r="G681" s="84" t="b">
        <v>0</v>
      </c>
    </row>
    <row r="682" spans="1:7" ht="15">
      <c r="A682" s="84" t="s">
        <v>2486</v>
      </c>
      <c r="B682" s="84">
        <v>4</v>
      </c>
      <c r="C682" s="122">
        <v>0.0056179717685829805</v>
      </c>
      <c r="D682" s="84" t="s">
        <v>2250</v>
      </c>
      <c r="E682" s="84" t="b">
        <v>0</v>
      </c>
      <c r="F682" s="84" t="b">
        <v>0</v>
      </c>
      <c r="G682" s="84" t="b">
        <v>0</v>
      </c>
    </row>
    <row r="683" spans="1:7" ht="15">
      <c r="A683" s="84" t="s">
        <v>2487</v>
      </c>
      <c r="B683" s="84">
        <v>4</v>
      </c>
      <c r="C683" s="122">
        <v>0.0056179717685829805</v>
      </c>
      <c r="D683" s="84" t="s">
        <v>2250</v>
      </c>
      <c r="E683" s="84" t="b">
        <v>0</v>
      </c>
      <c r="F683" s="84" t="b">
        <v>0</v>
      </c>
      <c r="G683" s="84" t="b">
        <v>0</v>
      </c>
    </row>
    <row r="684" spans="1:7" ht="15">
      <c r="A684" s="84" t="s">
        <v>2488</v>
      </c>
      <c r="B684" s="84">
        <v>4</v>
      </c>
      <c r="C684" s="122">
        <v>0.0056179717685829805</v>
      </c>
      <c r="D684" s="84" t="s">
        <v>2250</v>
      </c>
      <c r="E684" s="84" t="b">
        <v>0</v>
      </c>
      <c r="F684" s="84" t="b">
        <v>0</v>
      </c>
      <c r="G684" s="84" t="b">
        <v>0</v>
      </c>
    </row>
    <row r="685" spans="1:7" ht="15">
      <c r="A685" s="84" t="s">
        <v>2489</v>
      </c>
      <c r="B685" s="84">
        <v>4</v>
      </c>
      <c r="C685" s="122">
        <v>0.0056179717685829805</v>
      </c>
      <c r="D685" s="84" t="s">
        <v>2250</v>
      </c>
      <c r="E685" s="84" t="b">
        <v>0</v>
      </c>
      <c r="F685" s="84" t="b">
        <v>0</v>
      </c>
      <c r="G685" s="84" t="b">
        <v>0</v>
      </c>
    </row>
    <row r="686" spans="1:7" ht="15">
      <c r="A686" s="84" t="s">
        <v>2490</v>
      </c>
      <c r="B686" s="84">
        <v>4</v>
      </c>
      <c r="C686" s="122">
        <v>0.0056179717685829805</v>
      </c>
      <c r="D686" s="84" t="s">
        <v>2250</v>
      </c>
      <c r="E686" s="84" t="b">
        <v>0</v>
      </c>
      <c r="F686" s="84" t="b">
        <v>0</v>
      </c>
      <c r="G686" s="84" t="b">
        <v>0</v>
      </c>
    </row>
    <row r="687" spans="1:7" ht="15">
      <c r="A687" s="84" t="s">
        <v>2966</v>
      </c>
      <c r="B687" s="84">
        <v>4</v>
      </c>
      <c r="C687" s="122">
        <v>0.0056179717685829805</v>
      </c>
      <c r="D687" s="84" t="s">
        <v>2250</v>
      </c>
      <c r="E687" s="84" t="b">
        <v>0</v>
      </c>
      <c r="F687" s="84" t="b">
        <v>0</v>
      </c>
      <c r="G687" s="84" t="b">
        <v>0</v>
      </c>
    </row>
    <row r="688" spans="1:7" ht="15">
      <c r="A688" s="84" t="s">
        <v>307</v>
      </c>
      <c r="B688" s="84">
        <v>3</v>
      </c>
      <c r="C688" s="122">
        <v>0.009645597809406799</v>
      </c>
      <c r="D688" s="84" t="s">
        <v>2250</v>
      </c>
      <c r="E688" s="84" t="b">
        <v>0</v>
      </c>
      <c r="F688" s="84" t="b">
        <v>0</v>
      </c>
      <c r="G688" s="84" t="b">
        <v>0</v>
      </c>
    </row>
    <row r="689" spans="1:7" ht="15">
      <c r="A689" s="84" t="s">
        <v>2477</v>
      </c>
      <c r="B689" s="84">
        <v>2</v>
      </c>
      <c r="C689" s="122">
        <v>0.011534493004986598</v>
      </c>
      <c r="D689" s="84" t="s">
        <v>2250</v>
      </c>
      <c r="E689" s="84" t="b">
        <v>1</v>
      </c>
      <c r="F689" s="84" t="b">
        <v>0</v>
      </c>
      <c r="G689" s="84" t="b">
        <v>0</v>
      </c>
    </row>
    <row r="690" spans="1:7" ht="15">
      <c r="A690" s="84" t="s">
        <v>2429</v>
      </c>
      <c r="B690" s="84">
        <v>6</v>
      </c>
      <c r="C690" s="122">
        <v>0</v>
      </c>
      <c r="D690" s="84" t="s">
        <v>2251</v>
      </c>
      <c r="E690" s="84" t="b">
        <v>0</v>
      </c>
      <c r="F690" s="84" t="b">
        <v>0</v>
      </c>
      <c r="G690" s="84" t="b">
        <v>0</v>
      </c>
    </row>
    <row r="691" spans="1:7" ht="15">
      <c r="A691" s="84" t="s">
        <v>2911</v>
      </c>
      <c r="B691" s="84">
        <v>3</v>
      </c>
      <c r="C691" s="122">
        <v>0</v>
      </c>
      <c r="D691" s="84" t="s">
        <v>2251</v>
      </c>
      <c r="E691" s="84" t="b">
        <v>0</v>
      </c>
      <c r="F691" s="84" t="b">
        <v>0</v>
      </c>
      <c r="G691" s="84" t="b">
        <v>0</v>
      </c>
    </row>
    <row r="692" spans="1:7" ht="15">
      <c r="A692" s="84" t="s">
        <v>2402</v>
      </c>
      <c r="B692" s="84">
        <v>3</v>
      </c>
      <c r="C692" s="122">
        <v>0</v>
      </c>
      <c r="D692" s="84" t="s">
        <v>2251</v>
      </c>
      <c r="E692" s="84" t="b">
        <v>0</v>
      </c>
      <c r="F692" s="84" t="b">
        <v>0</v>
      </c>
      <c r="G692" s="84" t="b">
        <v>0</v>
      </c>
    </row>
    <row r="693" spans="1:7" ht="15">
      <c r="A693" s="84" t="s">
        <v>1475</v>
      </c>
      <c r="B693" s="84">
        <v>2</v>
      </c>
      <c r="C693" s="122">
        <v>0.0056803631953445555</v>
      </c>
      <c r="D693" s="84" t="s">
        <v>2251</v>
      </c>
      <c r="E693" s="84" t="b">
        <v>0</v>
      </c>
      <c r="F693" s="84" t="b">
        <v>0</v>
      </c>
      <c r="G693" s="84" t="b">
        <v>0</v>
      </c>
    </row>
    <row r="694" spans="1:7" ht="15">
      <c r="A694" s="84" t="s">
        <v>3079</v>
      </c>
      <c r="B694" s="84">
        <v>2</v>
      </c>
      <c r="C694" s="122">
        <v>0.0056803631953445555</v>
      </c>
      <c r="D694" s="84" t="s">
        <v>2251</v>
      </c>
      <c r="E694" s="84" t="b">
        <v>0</v>
      </c>
      <c r="F694" s="84" t="b">
        <v>0</v>
      </c>
      <c r="G694" s="84" t="b">
        <v>0</v>
      </c>
    </row>
    <row r="695" spans="1:7" ht="15">
      <c r="A695" s="84" t="s">
        <v>3080</v>
      </c>
      <c r="B695" s="84">
        <v>2</v>
      </c>
      <c r="C695" s="122">
        <v>0.0056803631953445555</v>
      </c>
      <c r="D695" s="84" t="s">
        <v>2251</v>
      </c>
      <c r="E695" s="84" t="b">
        <v>0</v>
      </c>
      <c r="F695" s="84" t="b">
        <v>0</v>
      </c>
      <c r="G695" s="84" t="b">
        <v>0</v>
      </c>
    </row>
    <row r="696" spans="1:7" ht="15">
      <c r="A696" s="84" t="s">
        <v>3081</v>
      </c>
      <c r="B696" s="84">
        <v>2</v>
      </c>
      <c r="C696" s="122">
        <v>0.0056803631953445555</v>
      </c>
      <c r="D696" s="84" t="s">
        <v>2251</v>
      </c>
      <c r="E696" s="84" t="b">
        <v>0</v>
      </c>
      <c r="F696" s="84" t="b">
        <v>0</v>
      </c>
      <c r="G696" s="84" t="b">
        <v>0</v>
      </c>
    </row>
    <row r="697" spans="1:7" ht="15">
      <c r="A697" s="84" t="s">
        <v>2991</v>
      </c>
      <c r="B697" s="84">
        <v>2</v>
      </c>
      <c r="C697" s="122">
        <v>0.0056803631953445555</v>
      </c>
      <c r="D697" s="84" t="s">
        <v>2251</v>
      </c>
      <c r="E697" s="84" t="b">
        <v>0</v>
      </c>
      <c r="F697" s="84" t="b">
        <v>0</v>
      </c>
      <c r="G697" s="84" t="b">
        <v>0</v>
      </c>
    </row>
    <row r="698" spans="1:7" ht="15">
      <c r="A698" s="84" t="s">
        <v>3082</v>
      </c>
      <c r="B698" s="84">
        <v>2</v>
      </c>
      <c r="C698" s="122">
        <v>0.0056803631953445555</v>
      </c>
      <c r="D698" s="84" t="s">
        <v>2251</v>
      </c>
      <c r="E698" s="84" t="b">
        <v>0</v>
      </c>
      <c r="F698" s="84" t="b">
        <v>0</v>
      </c>
      <c r="G698" s="84" t="b">
        <v>0</v>
      </c>
    </row>
    <row r="699" spans="1:7" ht="15">
      <c r="A699" s="84" t="s">
        <v>3083</v>
      </c>
      <c r="B699" s="84">
        <v>2</v>
      </c>
      <c r="C699" s="122">
        <v>0.0056803631953445555</v>
      </c>
      <c r="D699" s="84" t="s">
        <v>2251</v>
      </c>
      <c r="E699" s="84" t="b">
        <v>0</v>
      </c>
      <c r="F699" s="84" t="b">
        <v>0</v>
      </c>
      <c r="G699" s="84" t="b">
        <v>0</v>
      </c>
    </row>
    <row r="700" spans="1:7" ht="15">
      <c r="A700" s="84" t="s">
        <v>3084</v>
      </c>
      <c r="B700" s="84">
        <v>2</v>
      </c>
      <c r="C700" s="122">
        <v>0.0056803631953445555</v>
      </c>
      <c r="D700" s="84" t="s">
        <v>2251</v>
      </c>
      <c r="E700" s="84" t="b">
        <v>0</v>
      </c>
      <c r="F700" s="84" t="b">
        <v>0</v>
      </c>
      <c r="G700" s="84" t="b">
        <v>0</v>
      </c>
    </row>
    <row r="701" spans="1:7" ht="15">
      <c r="A701" s="84" t="s">
        <v>2952</v>
      </c>
      <c r="B701" s="84">
        <v>2</v>
      </c>
      <c r="C701" s="122">
        <v>0.0056803631953445555</v>
      </c>
      <c r="D701" s="84" t="s">
        <v>2251</v>
      </c>
      <c r="E701" s="84" t="b">
        <v>0</v>
      </c>
      <c r="F701" s="84" t="b">
        <v>0</v>
      </c>
      <c r="G701" s="84" t="b">
        <v>0</v>
      </c>
    </row>
    <row r="702" spans="1:7" ht="15">
      <c r="A702" s="84" t="s">
        <v>3085</v>
      </c>
      <c r="B702" s="84">
        <v>2</v>
      </c>
      <c r="C702" s="122">
        <v>0.0056803631953445555</v>
      </c>
      <c r="D702" s="84" t="s">
        <v>2251</v>
      </c>
      <c r="E702" s="84" t="b">
        <v>0</v>
      </c>
      <c r="F702" s="84" t="b">
        <v>0</v>
      </c>
      <c r="G702" s="84" t="b">
        <v>0</v>
      </c>
    </row>
    <row r="703" spans="1:7" ht="15">
      <c r="A703" s="84" t="s">
        <v>3086</v>
      </c>
      <c r="B703" s="84">
        <v>2</v>
      </c>
      <c r="C703" s="122">
        <v>0.0056803631953445555</v>
      </c>
      <c r="D703" s="84" t="s">
        <v>2251</v>
      </c>
      <c r="E703" s="84" t="b">
        <v>0</v>
      </c>
      <c r="F703" s="84" t="b">
        <v>0</v>
      </c>
      <c r="G703" s="84" t="b">
        <v>0</v>
      </c>
    </row>
    <row r="704" spans="1:7" ht="15">
      <c r="A704" s="84" t="s">
        <v>2953</v>
      </c>
      <c r="B704" s="84">
        <v>2</v>
      </c>
      <c r="C704" s="122">
        <v>0.0056803631953445555</v>
      </c>
      <c r="D704" s="84" t="s">
        <v>2251</v>
      </c>
      <c r="E704" s="84" t="b">
        <v>0</v>
      </c>
      <c r="F704" s="84" t="b">
        <v>0</v>
      </c>
      <c r="G704" s="84" t="b">
        <v>0</v>
      </c>
    </row>
    <row r="705" spans="1:7" ht="15">
      <c r="A705" s="84" t="s">
        <v>2402</v>
      </c>
      <c r="B705" s="84">
        <v>3</v>
      </c>
      <c r="C705" s="122">
        <v>0.006352817115676268</v>
      </c>
      <c r="D705" s="84" t="s">
        <v>2252</v>
      </c>
      <c r="E705" s="84" t="b">
        <v>0</v>
      </c>
      <c r="F705" s="84" t="b">
        <v>0</v>
      </c>
      <c r="G705" s="84" t="b">
        <v>0</v>
      </c>
    </row>
    <row r="706" spans="1:7" ht="15">
      <c r="A706" s="84" t="s">
        <v>2404</v>
      </c>
      <c r="B706" s="84">
        <v>3</v>
      </c>
      <c r="C706" s="122">
        <v>0.015306609949015995</v>
      </c>
      <c r="D706" s="84" t="s">
        <v>2252</v>
      </c>
      <c r="E706" s="84" t="b">
        <v>0</v>
      </c>
      <c r="F706" s="84" t="b">
        <v>0</v>
      </c>
      <c r="G706" s="84" t="b">
        <v>0</v>
      </c>
    </row>
    <row r="707" spans="1:7" ht="15">
      <c r="A707" s="84" t="s">
        <v>299</v>
      </c>
      <c r="B707" s="84">
        <v>2</v>
      </c>
      <c r="C707" s="122">
        <v>0.010204406632677328</v>
      </c>
      <c r="D707" s="84" t="s">
        <v>2252</v>
      </c>
      <c r="E707" s="84" t="b">
        <v>0</v>
      </c>
      <c r="F707" s="84" t="b">
        <v>0</v>
      </c>
      <c r="G707" s="84" t="b">
        <v>0</v>
      </c>
    </row>
    <row r="708" spans="1:7" ht="15">
      <c r="A708" s="84" t="s">
        <v>3040</v>
      </c>
      <c r="B708" s="84">
        <v>2</v>
      </c>
      <c r="C708" s="122">
        <v>0.010204406632677328</v>
      </c>
      <c r="D708" s="84" t="s">
        <v>2252</v>
      </c>
      <c r="E708" s="84" t="b">
        <v>0</v>
      </c>
      <c r="F708" s="84" t="b">
        <v>0</v>
      </c>
      <c r="G708" s="84" t="b">
        <v>0</v>
      </c>
    </row>
    <row r="709" spans="1:7" ht="15">
      <c r="A709" s="84" t="s">
        <v>356</v>
      </c>
      <c r="B709" s="84">
        <v>2</v>
      </c>
      <c r="C709" s="122">
        <v>0.010204406632677328</v>
      </c>
      <c r="D709" s="84" t="s">
        <v>2252</v>
      </c>
      <c r="E709" s="84" t="b">
        <v>0</v>
      </c>
      <c r="F709" s="84" t="b">
        <v>0</v>
      </c>
      <c r="G709" s="84" t="b">
        <v>0</v>
      </c>
    </row>
    <row r="710" spans="1:7" ht="15">
      <c r="A710" s="84" t="s">
        <v>3041</v>
      </c>
      <c r="B710" s="84">
        <v>2</v>
      </c>
      <c r="C710" s="122">
        <v>0.010204406632677328</v>
      </c>
      <c r="D710" s="84" t="s">
        <v>2252</v>
      </c>
      <c r="E710" s="84" t="b">
        <v>0</v>
      </c>
      <c r="F710" s="84" t="b">
        <v>0</v>
      </c>
      <c r="G710" s="84" t="b">
        <v>0</v>
      </c>
    </row>
    <row r="711" spans="1:7" ht="15">
      <c r="A711" s="84" t="s">
        <v>2923</v>
      </c>
      <c r="B711" s="84">
        <v>2</v>
      </c>
      <c r="C711" s="122">
        <v>0.010204406632677328</v>
      </c>
      <c r="D711" s="84" t="s">
        <v>2252</v>
      </c>
      <c r="E711" s="84" t="b">
        <v>0</v>
      </c>
      <c r="F711" s="84" t="b">
        <v>0</v>
      </c>
      <c r="G711" s="84" t="b">
        <v>0</v>
      </c>
    </row>
    <row r="712" spans="1:7" ht="15">
      <c r="A712" s="84" t="s">
        <v>2478</v>
      </c>
      <c r="B712" s="84">
        <v>2</v>
      </c>
      <c r="C712" s="122">
        <v>0.010204406632677328</v>
      </c>
      <c r="D712" s="84" t="s">
        <v>2252</v>
      </c>
      <c r="E712" s="84" t="b">
        <v>0</v>
      </c>
      <c r="F712" s="84" t="b">
        <v>0</v>
      </c>
      <c r="G712" s="84" t="b">
        <v>0</v>
      </c>
    </row>
    <row r="713" spans="1:7" ht="15">
      <c r="A713" s="84" t="s">
        <v>2456</v>
      </c>
      <c r="B713" s="84">
        <v>2</v>
      </c>
      <c r="C713" s="122">
        <v>0.010204406632677328</v>
      </c>
      <c r="D713" s="84" t="s">
        <v>2252</v>
      </c>
      <c r="E713" s="84" t="b">
        <v>0</v>
      </c>
      <c r="F713" s="84" t="b">
        <v>0</v>
      </c>
      <c r="G713" s="84" t="b">
        <v>0</v>
      </c>
    </row>
    <row r="714" spans="1:7" ht="15">
      <c r="A714" s="84" t="s">
        <v>3042</v>
      </c>
      <c r="B714" s="84">
        <v>2</v>
      </c>
      <c r="C714" s="122">
        <v>0.010204406632677328</v>
      </c>
      <c r="D714" s="84" t="s">
        <v>2252</v>
      </c>
      <c r="E714" s="84" t="b">
        <v>1</v>
      </c>
      <c r="F714" s="84" t="b">
        <v>0</v>
      </c>
      <c r="G714" s="84" t="b">
        <v>0</v>
      </c>
    </row>
    <row r="715" spans="1:7" ht="15">
      <c r="A715" s="84" t="s">
        <v>3043</v>
      </c>
      <c r="B715" s="84">
        <v>2</v>
      </c>
      <c r="C715" s="122">
        <v>0.010204406632677328</v>
      </c>
      <c r="D715" s="84" t="s">
        <v>2252</v>
      </c>
      <c r="E715" s="84" t="b">
        <v>0</v>
      </c>
      <c r="F715" s="84" t="b">
        <v>0</v>
      </c>
      <c r="G715" s="84" t="b">
        <v>0</v>
      </c>
    </row>
    <row r="716" spans="1:7" ht="15">
      <c r="A716" s="84" t="s">
        <v>3124</v>
      </c>
      <c r="B716" s="84">
        <v>2</v>
      </c>
      <c r="C716" s="122">
        <v>0.010204406632677328</v>
      </c>
      <c r="D716" s="84" t="s">
        <v>2252</v>
      </c>
      <c r="E716" s="84" t="b">
        <v>0</v>
      </c>
      <c r="F716" s="84" t="b">
        <v>0</v>
      </c>
      <c r="G716" s="84" t="b">
        <v>0</v>
      </c>
    </row>
    <row r="717" spans="1:7" ht="15">
      <c r="A717" s="84" t="s">
        <v>3125</v>
      </c>
      <c r="B717" s="84">
        <v>2</v>
      </c>
      <c r="C717" s="122">
        <v>0.010204406632677328</v>
      </c>
      <c r="D717" s="84" t="s">
        <v>2252</v>
      </c>
      <c r="E717" s="84" t="b">
        <v>1</v>
      </c>
      <c r="F717" s="84" t="b">
        <v>0</v>
      </c>
      <c r="G717" s="84" t="b">
        <v>0</v>
      </c>
    </row>
    <row r="718" spans="1:7" ht="15">
      <c r="A718" s="84" t="s">
        <v>3126</v>
      </c>
      <c r="B718" s="84">
        <v>2</v>
      </c>
      <c r="C718" s="122">
        <v>0.010204406632677328</v>
      </c>
      <c r="D718" s="84" t="s">
        <v>2252</v>
      </c>
      <c r="E718" s="84" t="b">
        <v>1</v>
      </c>
      <c r="F718" s="84" t="b">
        <v>0</v>
      </c>
      <c r="G718" s="84" t="b">
        <v>0</v>
      </c>
    </row>
    <row r="719" spans="1:7" ht="15">
      <c r="A719" s="84" t="s">
        <v>3127</v>
      </c>
      <c r="B719" s="84">
        <v>2</v>
      </c>
      <c r="C719" s="122">
        <v>0.010204406632677328</v>
      </c>
      <c r="D719" s="84" t="s">
        <v>2252</v>
      </c>
      <c r="E719" s="84" t="b">
        <v>1</v>
      </c>
      <c r="F719" s="84" t="b">
        <v>0</v>
      </c>
      <c r="G719" s="84" t="b">
        <v>0</v>
      </c>
    </row>
    <row r="720" spans="1:7" ht="15">
      <c r="A720" s="84" t="s">
        <v>3128</v>
      </c>
      <c r="B720" s="84">
        <v>2</v>
      </c>
      <c r="C720" s="122">
        <v>0.010204406632677328</v>
      </c>
      <c r="D720" s="84" t="s">
        <v>2252</v>
      </c>
      <c r="E720" s="84" t="b">
        <v>1</v>
      </c>
      <c r="F720" s="84" t="b">
        <v>0</v>
      </c>
      <c r="G720" s="84" t="b">
        <v>0</v>
      </c>
    </row>
    <row r="721" spans="1:7" ht="15">
      <c r="A721" s="84" t="s">
        <v>3129</v>
      </c>
      <c r="B721" s="84">
        <v>2</v>
      </c>
      <c r="C721" s="122">
        <v>0.010204406632677328</v>
      </c>
      <c r="D721" s="84" t="s">
        <v>2252</v>
      </c>
      <c r="E721" s="84" t="b">
        <v>0</v>
      </c>
      <c r="F721" s="84" t="b">
        <v>0</v>
      </c>
      <c r="G721" s="84" t="b">
        <v>0</v>
      </c>
    </row>
    <row r="722" spans="1:7" ht="15">
      <c r="A722" s="84" t="s">
        <v>3130</v>
      </c>
      <c r="B722" s="84">
        <v>2</v>
      </c>
      <c r="C722" s="122">
        <v>0.010204406632677328</v>
      </c>
      <c r="D722" s="84" t="s">
        <v>2252</v>
      </c>
      <c r="E722" s="84" t="b">
        <v>0</v>
      </c>
      <c r="F722" s="84" t="b">
        <v>0</v>
      </c>
      <c r="G722" s="84" t="b">
        <v>0</v>
      </c>
    </row>
    <row r="723" spans="1:7" ht="15">
      <c r="A723" s="84" t="s">
        <v>3131</v>
      </c>
      <c r="B723" s="84">
        <v>2</v>
      </c>
      <c r="C723" s="122">
        <v>0.010204406632677328</v>
      </c>
      <c r="D723" s="84" t="s">
        <v>2252</v>
      </c>
      <c r="E723" s="84" t="b">
        <v>0</v>
      </c>
      <c r="F723" s="84" t="b">
        <v>0</v>
      </c>
      <c r="G723" s="84" t="b">
        <v>0</v>
      </c>
    </row>
    <row r="724" spans="1:7" ht="15">
      <c r="A724" s="84" t="s">
        <v>2996</v>
      </c>
      <c r="B724" s="84">
        <v>2</v>
      </c>
      <c r="C724" s="122">
        <v>0.010204406632677328</v>
      </c>
      <c r="D724" s="84" t="s">
        <v>2252</v>
      </c>
      <c r="E724" s="84" t="b">
        <v>0</v>
      </c>
      <c r="F724" s="84" t="b">
        <v>0</v>
      </c>
      <c r="G724" s="84" t="b">
        <v>0</v>
      </c>
    </row>
    <row r="725" spans="1:7" ht="15">
      <c r="A725" s="84" t="s">
        <v>3178</v>
      </c>
      <c r="B725" s="84">
        <v>2</v>
      </c>
      <c r="C725" s="122">
        <v>0</v>
      </c>
      <c r="D725" s="84" t="s">
        <v>2253</v>
      </c>
      <c r="E725" s="84" t="b">
        <v>1</v>
      </c>
      <c r="F725" s="84" t="b">
        <v>0</v>
      </c>
      <c r="G725" s="84" t="b">
        <v>0</v>
      </c>
    </row>
    <row r="726" spans="1:7" ht="15">
      <c r="A726" s="84" t="s">
        <v>3179</v>
      </c>
      <c r="B726" s="84">
        <v>2</v>
      </c>
      <c r="C726" s="122">
        <v>0</v>
      </c>
      <c r="D726" s="84" t="s">
        <v>2253</v>
      </c>
      <c r="E726" s="84" t="b">
        <v>0</v>
      </c>
      <c r="F726" s="84" t="b">
        <v>0</v>
      </c>
      <c r="G726" s="84" t="b">
        <v>0</v>
      </c>
    </row>
    <row r="727" spans="1:7" ht="15">
      <c r="A727" s="84" t="s">
        <v>318</v>
      </c>
      <c r="B727" s="84">
        <v>2</v>
      </c>
      <c r="C727" s="122">
        <v>0</v>
      </c>
      <c r="D727" s="84" t="s">
        <v>2253</v>
      </c>
      <c r="E727" s="84" t="b">
        <v>0</v>
      </c>
      <c r="F727" s="84" t="b">
        <v>0</v>
      </c>
      <c r="G727" s="84" t="b">
        <v>0</v>
      </c>
    </row>
    <row r="728" spans="1:7" ht="15">
      <c r="A728" s="84" t="s">
        <v>3180</v>
      </c>
      <c r="B728" s="84">
        <v>2</v>
      </c>
      <c r="C728" s="122">
        <v>0</v>
      </c>
      <c r="D728" s="84" t="s">
        <v>2253</v>
      </c>
      <c r="E728" s="84" t="b">
        <v>0</v>
      </c>
      <c r="F728" s="84" t="b">
        <v>0</v>
      </c>
      <c r="G728" s="84" t="b">
        <v>0</v>
      </c>
    </row>
    <row r="729" spans="1:7" ht="15">
      <c r="A729" s="84" t="s">
        <v>2994</v>
      </c>
      <c r="B729" s="84">
        <v>2</v>
      </c>
      <c r="C729" s="122">
        <v>0</v>
      </c>
      <c r="D729" s="84" t="s">
        <v>2253</v>
      </c>
      <c r="E729" s="84" t="b">
        <v>0</v>
      </c>
      <c r="F729" s="84" t="b">
        <v>0</v>
      </c>
      <c r="G729" s="84" t="b">
        <v>0</v>
      </c>
    </row>
    <row r="730" spans="1:7" ht="15">
      <c r="A730" s="84" t="s">
        <v>3181</v>
      </c>
      <c r="B730" s="84">
        <v>2</v>
      </c>
      <c r="C730" s="122">
        <v>0</v>
      </c>
      <c r="D730" s="84" t="s">
        <v>2253</v>
      </c>
      <c r="E730" s="84" t="b">
        <v>0</v>
      </c>
      <c r="F730" s="84" t="b">
        <v>0</v>
      </c>
      <c r="G730" s="84" t="b">
        <v>0</v>
      </c>
    </row>
    <row r="731" spans="1:7" ht="15">
      <c r="A731" s="84" t="s">
        <v>3182</v>
      </c>
      <c r="B731" s="84">
        <v>2</v>
      </c>
      <c r="C731" s="122">
        <v>0</v>
      </c>
      <c r="D731" s="84" t="s">
        <v>2253</v>
      </c>
      <c r="E731" s="84" t="b">
        <v>0</v>
      </c>
      <c r="F731" s="84" t="b">
        <v>0</v>
      </c>
      <c r="G731" s="84" t="b">
        <v>0</v>
      </c>
    </row>
    <row r="732" spans="1:7" ht="15">
      <c r="A732" s="84" t="s">
        <v>3015</v>
      </c>
      <c r="B732" s="84">
        <v>2</v>
      </c>
      <c r="C732" s="122">
        <v>0</v>
      </c>
      <c r="D732" s="84" t="s">
        <v>2253</v>
      </c>
      <c r="E732" s="84" t="b">
        <v>0</v>
      </c>
      <c r="F732" s="84" t="b">
        <v>0</v>
      </c>
      <c r="G732" s="84" t="b">
        <v>0</v>
      </c>
    </row>
    <row r="733" spans="1:7" ht="15">
      <c r="A733" s="84" t="s">
        <v>2951</v>
      </c>
      <c r="B733" s="84">
        <v>2</v>
      </c>
      <c r="C733" s="122">
        <v>0</v>
      </c>
      <c r="D733" s="84" t="s">
        <v>2253</v>
      </c>
      <c r="E733" s="84" t="b">
        <v>0</v>
      </c>
      <c r="F733" s="84" t="b">
        <v>0</v>
      </c>
      <c r="G733" s="84" t="b">
        <v>0</v>
      </c>
    </row>
    <row r="734" spans="1:7" ht="15">
      <c r="A734" s="84" t="s">
        <v>3183</v>
      </c>
      <c r="B734" s="84">
        <v>2</v>
      </c>
      <c r="C734" s="122">
        <v>0</v>
      </c>
      <c r="D734" s="84" t="s">
        <v>2253</v>
      </c>
      <c r="E734" s="84" t="b">
        <v>0</v>
      </c>
      <c r="F734" s="84" t="b">
        <v>0</v>
      </c>
      <c r="G734" s="84" t="b">
        <v>0</v>
      </c>
    </row>
    <row r="735" spans="1:7" ht="15">
      <c r="A735" s="84" t="s">
        <v>3184</v>
      </c>
      <c r="B735" s="84">
        <v>2</v>
      </c>
      <c r="C735" s="122">
        <v>0</v>
      </c>
      <c r="D735" s="84" t="s">
        <v>2253</v>
      </c>
      <c r="E735" s="84" t="b">
        <v>0</v>
      </c>
      <c r="F735" s="84" t="b">
        <v>0</v>
      </c>
      <c r="G735" s="84" t="b">
        <v>0</v>
      </c>
    </row>
    <row r="736" spans="1:7" ht="15">
      <c r="A736" s="84" t="s">
        <v>2928</v>
      </c>
      <c r="B736" s="84">
        <v>2</v>
      </c>
      <c r="C736" s="122">
        <v>0</v>
      </c>
      <c r="D736" s="84" t="s">
        <v>2253</v>
      </c>
      <c r="E736" s="84" t="b">
        <v>1</v>
      </c>
      <c r="F736" s="84" t="b">
        <v>0</v>
      </c>
      <c r="G736" s="84" t="b">
        <v>0</v>
      </c>
    </row>
    <row r="737" spans="1:7" ht="15">
      <c r="A737" s="84" t="s">
        <v>2978</v>
      </c>
      <c r="B737" s="84">
        <v>2</v>
      </c>
      <c r="C737" s="122">
        <v>0</v>
      </c>
      <c r="D737" s="84" t="s">
        <v>2253</v>
      </c>
      <c r="E737" s="84" t="b">
        <v>0</v>
      </c>
      <c r="F737" s="84" t="b">
        <v>0</v>
      </c>
      <c r="G737" s="84" t="b">
        <v>0</v>
      </c>
    </row>
    <row r="738" spans="1:7" ht="15">
      <c r="A738" s="84" t="s">
        <v>2402</v>
      </c>
      <c r="B738" s="84">
        <v>2</v>
      </c>
      <c r="C738" s="122">
        <v>0</v>
      </c>
      <c r="D738" s="84" t="s">
        <v>2254</v>
      </c>
      <c r="E738" s="84" t="b">
        <v>0</v>
      </c>
      <c r="F738" s="84" t="b">
        <v>0</v>
      </c>
      <c r="G738" s="84" t="b">
        <v>0</v>
      </c>
    </row>
    <row r="739" spans="1:7" ht="15">
      <c r="A739" s="84" t="s">
        <v>2949</v>
      </c>
      <c r="B739" s="84">
        <v>2</v>
      </c>
      <c r="C739" s="122">
        <v>0</v>
      </c>
      <c r="D739" s="84" t="s">
        <v>2254</v>
      </c>
      <c r="E739" s="84" t="b">
        <v>0</v>
      </c>
      <c r="F739" s="84" t="b">
        <v>0</v>
      </c>
      <c r="G739" s="84" t="b">
        <v>0</v>
      </c>
    </row>
    <row r="740" spans="1:7" ht="15">
      <c r="A740" s="84" t="s">
        <v>3034</v>
      </c>
      <c r="B740" s="84">
        <v>2</v>
      </c>
      <c r="C740" s="122">
        <v>0</v>
      </c>
      <c r="D740" s="84" t="s">
        <v>2254</v>
      </c>
      <c r="E740" s="84" t="b">
        <v>0</v>
      </c>
      <c r="F740" s="84" t="b">
        <v>0</v>
      </c>
      <c r="G740" s="84" t="b">
        <v>0</v>
      </c>
    </row>
    <row r="741" spans="1:7" ht="15">
      <c r="A741" s="84" t="s">
        <v>3035</v>
      </c>
      <c r="B741" s="84">
        <v>2</v>
      </c>
      <c r="C741" s="122">
        <v>0</v>
      </c>
      <c r="D741" s="84" t="s">
        <v>2254</v>
      </c>
      <c r="E741" s="84" t="b">
        <v>0</v>
      </c>
      <c r="F741" s="84" t="b">
        <v>0</v>
      </c>
      <c r="G741" s="84" t="b">
        <v>0</v>
      </c>
    </row>
    <row r="742" spans="1:7" ht="15">
      <c r="A742" s="84" t="s">
        <v>3036</v>
      </c>
      <c r="B742" s="84">
        <v>2</v>
      </c>
      <c r="C742" s="122">
        <v>0</v>
      </c>
      <c r="D742" s="84" t="s">
        <v>2254</v>
      </c>
      <c r="E742" s="84" t="b">
        <v>0</v>
      </c>
      <c r="F742" s="84" t="b">
        <v>0</v>
      </c>
      <c r="G742" s="84" t="b">
        <v>0</v>
      </c>
    </row>
    <row r="743" spans="1:7" ht="15">
      <c r="A743" s="84" t="s">
        <v>3037</v>
      </c>
      <c r="B743" s="84">
        <v>2</v>
      </c>
      <c r="C743" s="122">
        <v>0</v>
      </c>
      <c r="D743" s="84" t="s">
        <v>2254</v>
      </c>
      <c r="E743" s="84" t="b">
        <v>1</v>
      </c>
      <c r="F743" s="84" t="b">
        <v>0</v>
      </c>
      <c r="G743" s="84" t="b">
        <v>0</v>
      </c>
    </row>
    <row r="744" spans="1:7" ht="15">
      <c r="A744" s="84" t="s">
        <v>3038</v>
      </c>
      <c r="B744" s="84">
        <v>2</v>
      </c>
      <c r="C744" s="122">
        <v>0</v>
      </c>
      <c r="D744" s="84" t="s">
        <v>2254</v>
      </c>
      <c r="E744" s="84" t="b">
        <v>0</v>
      </c>
      <c r="F744" s="84" t="b">
        <v>0</v>
      </c>
      <c r="G744" s="84" t="b">
        <v>0</v>
      </c>
    </row>
    <row r="745" spans="1:7" ht="15">
      <c r="A745" s="84" t="s">
        <v>2909</v>
      </c>
      <c r="B745" s="84">
        <v>2</v>
      </c>
      <c r="C745" s="122">
        <v>0</v>
      </c>
      <c r="D745" s="84" t="s">
        <v>2254</v>
      </c>
      <c r="E745" s="84" t="b">
        <v>0</v>
      </c>
      <c r="F745" s="84" t="b">
        <v>0</v>
      </c>
      <c r="G745" s="84" t="b">
        <v>0</v>
      </c>
    </row>
    <row r="746" spans="1:7" ht="15">
      <c r="A746" s="84" t="s">
        <v>2928</v>
      </c>
      <c r="B746" s="84">
        <v>2</v>
      </c>
      <c r="C746" s="122">
        <v>0</v>
      </c>
      <c r="D746" s="84" t="s">
        <v>2254</v>
      </c>
      <c r="E746" s="84" t="b">
        <v>1</v>
      </c>
      <c r="F746" s="84" t="b">
        <v>0</v>
      </c>
      <c r="G746" s="84" t="b">
        <v>0</v>
      </c>
    </row>
    <row r="747" spans="1:7" ht="15">
      <c r="A747" s="84" t="s">
        <v>3039</v>
      </c>
      <c r="B747" s="84">
        <v>2</v>
      </c>
      <c r="C747" s="122">
        <v>0</v>
      </c>
      <c r="D747" s="84" t="s">
        <v>2254</v>
      </c>
      <c r="E747" s="84" t="b">
        <v>0</v>
      </c>
      <c r="F747" s="84" t="b">
        <v>0</v>
      </c>
      <c r="G747" s="84" t="b">
        <v>0</v>
      </c>
    </row>
    <row r="748" spans="1:7" ht="15">
      <c r="A748" s="84" t="s">
        <v>357</v>
      </c>
      <c r="B748" s="84">
        <v>2</v>
      </c>
      <c r="C748" s="122">
        <v>0</v>
      </c>
      <c r="D748" s="84" t="s">
        <v>2254</v>
      </c>
      <c r="E748" s="84" t="b">
        <v>0</v>
      </c>
      <c r="F748" s="84" t="b">
        <v>0</v>
      </c>
      <c r="G748" s="84" t="b">
        <v>0</v>
      </c>
    </row>
    <row r="749" spans="1:7" ht="15">
      <c r="A749" s="84" t="s">
        <v>2997</v>
      </c>
      <c r="B749" s="84">
        <v>3</v>
      </c>
      <c r="C749" s="122">
        <v>0.004515857949697588</v>
      </c>
      <c r="D749" s="84" t="s">
        <v>2255</v>
      </c>
      <c r="E749" s="84" t="b">
        <v>0</v>
      </c>
      <c r="F749" s="84" t="b">
        <v>0</v>
      </c>
      <c r="G749" s="84" t="b">
        <v>0</v>
      </c>
    </row>
    <row r="750" spans="1:7" ht="15">
      <c r="A750" s="84" t="s">
        <v>289</v>
      </c>
      <c r="B750" s="84">
        <v>2</v>
      </c>
      <c r="C750" s="122">
        <v>0.0072537348352766555</v>
      </c>
      <c r="D750" s="84" t="s">
        <v>2255</v>
      </c>
      <c r="E750" s="84" t="b">
        <v>0</v>
      </c>
      <c r="F750" s="84" t="b">
        <v>0</v>
      </c>
      <c r="G750" s="84" t="b">
        <v>0</v>
      </c>
    </row>
    <row r="751" spans="1:7" ht="15">
      <c r="A751" s="84" t="s">
        <v>3045</v>
      </c>
      <c r="B751" s="84">
        <v>2</v>
      </c>
      <c r="C751" s="122">
        <v>0.0072537348352766555</v>
      </c>
      <c r="D751" s="84" t="s">
        <v>2255</v>
      </c>
      <c r="E751" s="84" t="b">
        <v>0</v>
      </c>
      <c r="F751" s="84" t="b">
        <v>0</v>
      </c>
      <c r="G751" s="84" t="b">
        <v>0</v>
      </c>
    </row>
    <row r="752" spans="1:7" ht="15">
      <c r="A752" s="84" t="s">
        <v>3046</v>
      </c>
      <c r="B752" s="84">
        <v>2</v>
      </c>
      <c r="C752" s="122">
        <v>0.0072537348352766555</v>
      </c>
      <c r="D752" s="84" t="s">
        <v>2255</v>
      </c>
      <c r="E752" s="84" t="b">
        <v>0</v>
      </c>
      <c r="F752" s="84" t="b">
        <v>0</v>
      </c>
      <c r="G752" s="84" t="b">
        <v>0</v>
      </c>
    </row>
    <row r="753" spans="1:7" ht="15">
      <c r="A753" s="84" t="s">
        <v>3047</v>
      </c>
      <c r="B753" s="84">
        <v>2</v>
      </c>
      <c r="C753" s="122">
        <v>0.0072537348352766555</v>
      </c>
      <c r="D753" s="84" t="s">
        <v>2255</v>
      </c>
      <c r="E753" s="84" t="b">
        <v>0</v>
      </c>
      <c r="F753" s="84" t="b">
        <v>0</v>
      </c>
      <c r="G753" s="84" t="b">
        <v>0</v>
      </c>
    </row>
    <row r="754" spans="1:7" ht="15">
      <c r="A754" s="84" t="s">
        <v>3048</v>
      </c>
      <c r="B754" s="84">
        <v>2</v>
      </c>
      <c r="C754" s="122">
        <v>0.0072537348352766555</v>
      </c>
      <c r="D754" s="84" t="s">
        <v>2255</v>
      </c>
      <c r="E754" s="84" t="b">
        <v>0</v>
      </c>
      <c r="F754" s="84" t="b">
        <v>0</v>
      </c>
      <c r="G754" s="84" t="b">
        <v>0</v>
      </c>
    </row>
    <row r="755" spans="1:7" ht="15">
      <c r="A755" s="84" t="s">
        <v>3049</v>
      </c>
      <c r="B755" s="84">
        <v>2</v>
      </c>
      <c r="C755" s="122">
        <v>0.0072537348352766555</v>
      </c>
      <c r="D755" s="84" t="s">
        <v>2255</v>
      </c>
      <c r="E755" s="84" t="b">
        <v>0</v>
      </c>
      <c r="F755" s="84" t="b">
        <v>0</v>
      </c>
      <c r="G755" s="84" t="b">
        <v>0</v>
      </c>
    </row>
    <row r="756" spans="1:7" ht="15">
      <c r="A756" s="84" t="s">
        <v>3050</v>
      </c>
      <c r="B756" s="84">
        <v>2</v>
      </c>
      <c r="C756" s="122">
        <v>0.0072537348352766555</v>
      </c>
      <c r="D756" s="84" t="s">
        <v>2255</v>
      </c>
      <c r="E756" s="84" t="b">
        <v>0</v>
      </c>
      <c r="F756" s="84" t="b">
        <v>0</v>
      </c>
      <c r="G756" s="84" t="b">
        <v>0</v>
      </c>
    </row>
    <row r="757" spans="1:7" ht="15">
      <c r="A757" s="84" t="s">
        <v>2979</v>
      </c>
      <c r="B757" s="84">
        <v>2</v>
      </c>
      <c r="C757" s="122">
        <v>0.0072537348352766555</v>
      </c>
      <c r="D757" s="84" t="s">
        <v>2255</v>
      </c>
      <c r="E757" s="84" t="b">
        <v>0</v>
      </c>
      <c r="F757" s="84" t="b">
        <v>0</v>
      </c>
      <c r="G757" s="84" t="b">
        <v>0</v>
      </c>
    </row>
    <row r="758" spans="1:7" ht="15">
      <c r="A758" s="84" t="s">
        <v>3051</v>
      </c>
      <c r="B758" s="84">
        <v>2</v>
      </c>
      <c r="C758" s="122">
        <v>0.0072537348352766555</v>
      </c>
      <c r="D758" s="84" t="s">
        <v>2255</v>
      </c>
      <c r="E758" s="84" t="b">
        <v>0</v>
      </c>
      <c r="F758" s="84" t="b">
        <v>0</v>
      </c>
      <c r="G758" s="84" t="b">
        <v>0</v>
      </c>
    </row>
    <row r="759" spans="1:7" ht="15">
      <c r="A759" s="84" t="s">
        <v>2427</v>
      </c>
      <c r="B759" s="84">
        <v>2</v>
      </c>
      <c r="C759" s="122">
        <v>0.0072537348352766555</v>
      </c>
      <c r="D759" s="84" t="s">
        <v>2255</v>
      </c>
      <c r="E759" s="84" t="b">
        <v>0</v>
      </c>
      <c r="F759" s="84" t="b">
        <v>0</v>
      </c>
      <c r="G759" s="84" t="b">
        <v>0</v>
      </c>
    </row>
    <row r="760" spans="1:7" ht="15">
      <c r="A760" s="84" t="s">
        <v>2949</v>
      </c>
      <c r="B760" s="84">
        <v>2</v>
      </c>
      <c r="C760" s="122">
        <v>0.0072537348352766555</v>
      </c>
      <c r="D760" s="84" t="s">
        <v>2255</v>
      </c>
      <c r="E760" s="84" t="b">
        <v>0</v>
      </c>
      <c r="F760" s="84" t="b">
        <v>0</v>
      </c>
      <c r="G760" s="84" t="b">
        <v>0</v>
      </c>
    </row>
    <row r="761" spans="1:7" ht="15">
      <c r="A761" s="84" t="s">
        <v>2403</v>
      </c>
      <c r="B761" s="84">
        <v>2</v>
      </c>
      <c r="C761" s="122">
        <v>0.0072537348352766555</v>
      </c>
      <c r="D761" s="84" t="s">
        <v>2255</v>
      </c>
      <c r="E761" s="84" t="b">
        <v>0</v>
      </c>
      <c r="F761" s="84" t="b">
        <v>0</v>
      </c>
      <c r="G761" s="84" t="b">
        <v>0</v>
      </c>
    </row>
    <row r="762" spans="1:7" ht="15">
      <c r="A762" s="84" t="s">
        <v>3052</v>
      </c>
      <c r="B762" s="84">
        <v>2</v>
      </c>
      <c r="C762" s="122">
        <v>0.0072537348352766555</v>
      </c>
      <c r="D762" s="84" t="s">
        <v>2255</v>
      </c>
      <c r="E762" s="84" t="b">
        <v>0</v>
      </c>
      <c r="F762" s="84" t="b">
        <v>0</v>
      </c>
      <c r="G762" s="84" t="b">
        <v>0</v>
      </c>
    </row>
    <row r="763" spans="1:7" ht="15">
      <c r="A763" s="84" t="s">
        <v>3053</v>
      </c>
      <c r="B763" s="84">
        <v>2</v>
      </c>
      <c r="C763" s="122">
        <v>0.0072537348352766555</v>
      </c>
      <c r="D763" s="84" t="s">
        <v>2255</v>
      </c>
      <c r="E763" s="84" t="b">
        <v>0</v>
      </c>
      <c r="F763" s="84" t="b">
        <v>0</v>
      </c>
      <c r="G763" s="84" t="b">
        <v>0</v>
      </c>
    </row>
    <row r="764" spans="1:7" ht="15">
      <c r="A764" s="84" t="s">
        <v>2426</v>
      </c>
      <c r="B764" s="84">
        <v>2</v>
      </c>
      <c r="C764" s="122">
        <v>0.0072537348352766555</v>
      </c>
      <c r="D764" s="84" t="s">
        <v>2255</v>
      </c>
      <c r="E764" s="84" t="b">
        <v>0</v>
      </c>
      <c r="F764" s="84" t="b">
        <v>0</v>
      </c>
      <c r="G764" s="84" t="b">
        <v>0</v>
      </c>
    </row>
    <row r="765" spans="1:7" ht="15">
      <c r="A765" s="84" t="s">
        <v>2402</v>
      </c>
      <c r="B765" s="84">
        <v>2</v>
      </c>
      <c r="C765" s="122">
        <v>0.0072537348352766555</v>
      </c>
      <c r="D765" s="84" t="s">
        <v>2255</v>
      </c>
      <c r="E765" s="84" t="b">
        <v>0</v>
      </c>
      <c r="F765" s="84" t="b">
        <v>0</v>
      </c>
      <c r="G765" s="84" t="b">
        <v>0</v>
      </c>
    </row>
    <row r="766" spans="1:7" ht="15">
      <c r="A766" s="84" t="s">
        <v>3132</v>
      </c>
      <c r="B766" s="84">
        <v>2</v>
      </c>
      <c r="C766" s="122">
        <v>0.0072537348352766555</v>
      </c>
      <c r="D766" s="84" t="s">
        <v>2255</v>
      </c>
      <c r="E766" s="84" t="b">
        <v>0</v>
      </c>
      <c r="F766" s="84" t="b">
        <v>0</v>
      </c>
      <c r="G766" s="84" t="b">
        <v>0</v>
      </c>
    </row>
    <row r="767" spans="1:7" ht="15">
      <c r="A767" s="84" t="s">
        <v>3133</v>
      </c>
      <c r="B767" s="84">
        <v>2</v>
      </c>
      <c r="C767" s="122">
        <v>0.0072537348352766555</v>
      </c>
      <c r="D767" s="84" t="s">
        <v>2255</v>
      </c>
      <c r="E767" s="84" t="b">
        <v>0</v>
      </c>
      <c r="F767" s="84" t="b">
        <v>0</v>
      </c>
      <c r="G767" s="84" t="b">
        <v>0</v>
      </c>
    </row>
    <row r="768" spans="1:7" ht="15">
      <c r="A768" s="84" t="s">
        <v>2906</v>
      </c>
      <c r="B768" s="84">
        <v>2</v>
      </c>
      <c r="C768" s="122">
        <v>0.0072537348352766555</v>
      </c>
      <c r="D768" s="84" t="s">
        <v>2255</v>
      </c>
      <c r="E768" s="84" t="b">
        <v>0</v>
      </c>
      <c r="F768" s="84" t="b">
        <v>0</v>
      </c>
      <c r="G768" s="84" t="b">
        <v>0</v>
      </c>
    </row>
    <row r="769" spans="1:7" ht="15">
      <c r="A769" s="84" t="s">
        <v>3134</v>
      </c>
      <c r="B769" s="84">
        <v>2</v>
      </c>
      <c r="C769" s="122">
        <v>0.0072537348352766555</v>
      </c>
      <c r="D769" s="84" t="s">
        <v>2255</v>
      </c>
      <c r="E769" s="84" t="b">
        <v>0</v>
      </c>
      <c r="F769" s="84" t="b">
        <v>0</v>
      </c>
      <c r="G769" s="84" t="b">
        <v>0</v>
      </c>
    </row>
    <row r="770" spans="1:7" ht="15">
      <c r="A770" s="84" t="s">
        <v>3135</v>
      </c>
      <c r="B770" s="84">
        <v>2</v>
      </c>
      <c r="C770" s="122">
        <v>0.0072537348352766555</v>
      </c>
      <c r="D770" s="84" t="s">
        <v>2255</v>
      </c>
      <c r="E770" s="84" t="b">
        <v>0</v>
      </c>
      <c r="F770" s="84" t="b">
        <v>0</v>
      </c>
      <c r="G770" s="84" t="b">
        <v>0</v>
      </c>
    </row>
    <row r="771" spans="1:7" ht="15">
      <c r="A771" s="84" t="s">
        <v>3136</v>
      </c>
      <c r="B771" s="84">
        <v>2</v>
      </c>
      <c r="C771" s="122">
        <v>0.0072537348352766555</v>
      </c>
      <c r="D771" s="84" t="s">
        <v>2255</v>
      </c>
      <c r="E771" s="84" t="b">
        <v>0</v>
      </c>
      <c r="F771" s="84" t="b">
        <v>0</v>
      </c>
      <c r="G771" s="84" t="b">
        <v>0</v>
      </c>
    </row>
    <row r="772" spans="1:7" ht="15">
      <c r="A772" s="84" t="s">
        <v>3137</v>
      </c>
      <c r="B772" s="84">
        <v>2</v>
      </c>
      <c r="C772" s="122">
        <v>0.0072537348352766555</v>
      </c>
      <c r="D772" s="84" t="s">
        <v>2255</v>
      </c>
      <c r="E772" s="84" t="b">
        <v>0</v>
      </c>
      <c r="F772" s="84" t="b">
        <v>0</v>
      </c>
      <c r="G772" s="84" t="b">
        <v>0</v>
      </c>
    </row>
    <row r="773" spans="1:7" ht="15">
      <c r="A773" s="84" t="s">
        <v>3138</v>
      </c>
      <c r="B773" s="84">
        <v>2</v>
      </c>
      <c r="C773" s="122">
        <v>0.0072537348352766555</v>
      </c>
      <c r="D773" s="84" t="s">
        <v>2255</v>
      </c>
      <c r="E773" s="84" t="b">
        <v>0</v>
      </c>
      <c r="F773" s="84" t="b">
        <v>0</v>
      </c>
      <c r="G773" s="84" t="b">
        <v>0</v>
      </c>
    </row>
    <row r="774" spans="1:7" ht="15">
      <c r="A774" s="84" t="s">
        <v>3139</v>
      </c>
      <c r="B774" s="84">
        <v>2</v>
      </c>
      <c r="C774" s="122">
        <v>0.0072537348352766555</v>
      </c>
      <c r="D774" s="84" t="s">
        <v>2255</v>
      </c>
      <c r="E774" s="84" t="b">
        <v>0</v>
      </c>
      <c r="F774" s="84" t="b">
        <v>0</v>
      </c>
      <c r="G774" s="84" t="b">
        <v>0</v>
      </c>
    </row>
    <row r="775" spans="1:7" ht="15">
      <c r="A775" s="84" t="s">
        <v>3140</v>
      </c>
      <c r="B775" s="84">
        <v>2</v>
      </c>
      <c r="C775" s="122">
        <v>0.0072537348352766555</v>
      </c>
      <c r="D775" s="84" t="s">
        <v>2255</v>
      </c>
      <c r="E775" s="84" t="b">
        <v>0</v>
      </c>
      <c r="F775" s="84" t="b">
        <v>0</v>
      </c>
      <c r="G775" s="84" t="b">
        <v>0</v>
      </c>
    </row>
    <row r="776" spans="1:7" ht="15">
      <c r="A776" s="84" t="s">
        <v>3141</v>
      </c>
      <c r="B776" s="84">
        <v>2</v>
      </c>
      <c r="C776" s="122">
        <v>0.0072537348352766555</v>
      </c>
      <c r="D776" s="84" t="s">
        <v>2255</v>
      </c>
      <c r="E776" s="84" t="b">
        <v>0</v>
      </c>
      <c r="F776" s="84" t="b">
        <v>0</v>
      </c>
      <c r="G776" s="84" t="b">
        <v>0</v>
      </c>
    </row>
    <row r="777" spans="1:7" ht="15">
      <c r="A777" s="84" t="s">
        <v>2998</v>
      </c>
      <c r="B777" s="84">
        <v>2</v>
      </c>
      <c r="C777" s="122">
        <v>0.0072537348352766555</v>
      </c>
      <c r="D777" s="84" t="s">
        <v>2255</v>
      </c>
      <c r="E777" s="84" t="b">
        <v>1</v>
      </c>
      <c r="F777" s="84" t="b">
        <v>0</v>
      </c>
      <c r="G777" s="84" t="b">
        <v>0</v>
      </c>
    </row>
    <row r="778" spans="1:7" ht="15">
      <c r="A778" s="84" t="s">
        <v>3142</v>
      </c>
      <c r="B778" s="84">
        <v>2</v>
      </c>
      <c r="C778" s="122">
        <v>0.0072537348352766555</v>
      </c>
      <c r="D778" s="84" t="s">
        <v>2255</v>
      </c>
      <c r="E778" s="84" t="b">
        <v>0</v>
      </c>
      <c r="F778" s="84" t="b">
        <v>0</v>
      </c>
      <c r="G778" s="84" t="b">
        <v>0</v>
      </c>
    </row>
    <row r="779" spans="1:7" ht="15">
      <c r="A779" s="84" t="s">
        <v>2402</v>
      </c>
      <c r="B779" s="84">
        <v>13</v>
      </c>
      <c r="C779" s="122">
        <v>0.003941086769438915</v>
      </c>
      <c r="D779" s="84" t="s">
        <v>2256</v>
      </c>
      <c r="E779" s="84" t="b">
        <v>0</v>
      </c>
      <c r="F779" s="84" t="b">
        <v>0</v>
      </c>
      <c r="G779" s="84" t="b">
        <v>0</v>
      </c>
    </row>
    <row r="780" spans="1:7" ht="15">
      <c r="A780" s="84" t="s">
        <v>2895</v>
      </c>
      <c r="B780" s="84">
        <v>12</v>
      </c>
      <c r="C780" s="122">
        <v>0.005672781249252083</v>
      </c>
      <c r="D780" s="84" t="s">
        <v>2256</v>
      </c>
      <c r="E780" s="84" t="b">
        <v>0</v>
      </c>
      <c r="F780" s="84" t="b">
        <v>0</v>
      </c>
      <c r="G780" s="84" t="b">
        <v>0</v>
      </c>
    </row>
    <row r="781" spans="1:7" ht="15">
      <c r="A781" s="84" t="s">
        <v>2893</v>
      </c>
      <c r="B781" s="84">
        <v>10</v>
      </c>
      <c r="C781" s="122">
        <v>0.00858981751491128</v>
      </c>
      <c r="D781" s="84" t="s">
        <v>2256</v>
      </c>
      <c r="E781" s="84" t="b">
        <v>0</v>
      </c>
      <c r="F781" s="84" t="b">
        <v>0</v>
      </c>
      <c r="G781" s="84" t="b">
        <v>0</v>
      </c>
    </row>
    <row r="782" spans="1:7" ht="15">
      <c r="A782" s="84" t="s">
        <v>2901</v>
      </c>
      <c r="B782" s="84">
        <v>10</v>
      </c>
      <c r="C782" s="122">
        <v>0.00858981751491128</v>
      </c>
      <c r="D782" s="84" t="s">
        <v>2256</v>
      </c>
      <c r="E782" s="84" t="b">
        <v>0</v>
      </c>
      <c r="F782" s="84" t="b">
        <v>0</v>
      </c>
      <c r="G782" s="84" t="b">
        <v>0</v>
      </c>
    </row>
    <row r="783" spans="1:7" ht="15">
      <c r="A783" s="84" t="s">
        <v>2902</v>
      </c>
      <c r="B783" s="84">
        <v>10</v>
      </c>
      <c r="C783" s="122">
        <v>0.00858981751491128</v>
      </c>
      <c r="D783" s="84" t="s">
        <v>2256</v>
      </c>
      <c r="E783" s="84" t="b">
        <v>0</v>
      </c>
      <c r="F783" s="84" t="b">
        <v>0</v>
      </c>
      <c r="G783" s="84" t="b">
        <v>0</v>
      </c>
    </row>
    <row r="784" spans="1:7" ht="15">
      <c r="A784" s="84" t="s">
        <v>2403</v>
      </c>
      <c r="B784" s="84">
        <v>9</v>
      </c>
      <c r="C784" s="122">
        <v>0.009739701202669305</v>
      </c>
      <c r="D784" s="84" t="s">
        <v>2256</v>
      </c>
      <c r="E784" s="84" t="b">
        <v>0</v>
      </c>
      <c r="F784" s="84" t="b">
        <v>0</v>
      </c>
      <c r="G784" s="84" t="b">
        <v>0</v>
      </c>
    </row>
    <row r="785" spans="1:7" ht="15">
      <c r="A785" s="84" t="s">
        <v>2424</v>
      </c>
      <c r="B785" s="84">
        <v>8</v>
      </c>
      <c r="C785" s="122">
        <v>0.010653708178097078</v>
      </c>
      <c r="D785" s="84" t="s">
        <v>2256</v>
      </c>
      <c r="E785" s="84" t="b">
        <v>0</v>
      </c>
      <c r="F785" s="84" t="b">
        <v>0</v>
      </c>
      <c r="G785" s="84" t="b">
        <v>0</v>
      </c>
    </row>
    <row r="786" spans="1:7" ht="15">
      <c r="A786" s="84" t="s">
        <v>286</v>
      </c>
      <c r="B786" s="84">
        <v>8</v>
      </c>
      <c r="C786" s="122">
        <v>0.010653708178097078</v>
      </c>
      <c r="D786" s="84" t="s">
        <v>2256</v>
      </c>
      <c r="E786" s="84" t="b">
        <v>0</v>
      </c>
      <c r="F786" s="84" t="b">
        <v>0</v>
      </c>
      <c r="G786" s="84" t="b">
        <v>0</v>
      </c>
    </row>
    <row r="787" spans="1:7" ht="15">
      <c r="A787" s="84" t="s">
        <v>2426</v>
      </c>
      <c r="B787" s="84">
        <v>7</v>
      </c>
      <c r="C787" s="122">
        <v>0.011302207479463275</v>
      </c>
      <c r="D787" s="84" t="s">
        <v>2256</v>
      </c>
      <c r="E787" s="84" t="b">
        <v>0</v>
      </c>
      <c r="F787" s="84" t="b">
        <v>0</v>
      </c>
      <c r="G787" s="84" t="b">
        <v>0</v>
      </c>
    </row>
    <row r="788" spans="1:7" ht="15">
      <c r="A788" s="84" t="s">
        <v>2924</v>
      </c>
      <c r="B788" s="84">
        <v>6</v>
      </c>
      <c r="C788" s="122">
        <v>0.011647024644059638</v>
      </c>
      <c r="D788" s="84" t="s">
        <v>2256</v>
      </c>
      <c r="E788" s="84" t="b">
        <v>0</v>
      </c>
      <c r="F788" s="84" t="b">
        <v>0</v>
      </c>
      <c r="G788" s="84" t="b">
        <v>0</v>
      </c>
    </row>
    <row r="789" spans="1:7" ht="15">
      <c r="A789" s="84" t="s">
        <v>2925</v>
      </c>
      <c r="B789" s="84">
        <v>6</v>
      </c>
      <c r="C789" s="122">
        <v>0.011647024644059638</v>
      </c>
      <c r="D789" s="84" t="s">
        <v>2256</v>
      </c>
      <c r="E789" s="84" t="b">
        <v>0</v>
      </c>
      <c r="F789" s="84" t="b">
        <v>0</v>
      </c>
      <c r="G789" s="84" t="b">
        <v>0</v>
      </c>
    </row>
    <row r="790" spans="1:7" ht="15">
      <c r="A790" s="84" t="s">
        <v>2926</v>
      </c>
      <c r="B790" s="84">
        <v>6</v>
      </c>
      <c r="C790" s="122">
        <v>0.011647024644059638</v>
      </c>
      <c r="D790" s="84" t="s">
        <v>2256</v>
      </c>
      <c r="E790" s="84" t="b">
        <v>0</v>
      </c>
      <c r="F790" s="84" t="b">
        <v>0</v>
      </c>
      <c r="G790" s="84" t="b">
        <v>0</v>
      </c>
    </row>
    <row r="791" spans="1:7" ht="15">
      <c r="A791" s="84" t="s">
        <v>2913</v>
      </c>
      <c r="B791" s="84">
        <v>3</v>
      </c>
      <c r="C791" s="122">
        <v>0.010228829331746618</v>
      </c>
      <c r="D791" s="84" t="s">
        <v>2256</v>
      </c>
      <c r="E791" s="84" t="b">
        <v>0</v>
      </c>
      <c r="F791" s="84" t="b">
        <v>0</v>
      </c>
      <c r="G791" s="84" t="b">
        <v>0</v>
      </c>
    </row>
    <row r="792" spans="1:7" ht="15">
      <c r="A792" s="84" t="s">
        <v>2987</v>
      </c>
      <c r="B792" s="84">
        <v>3</v>
      </c>
      <c r="C792" s="122">
        <v>0.010228829331746618</v>
      </c>
      <c r="D792" s="84" t="s">
        <v>2256</v>
      </c>
      <c r="E792" s="84" t="b">
        <v>0</v>
      </c>
      <c r="F792" s="84" t="b">
        <v>0</v>
      </c>
      <c r="G792" s="84" t="b">
        <v>0</v>
      </c>
    </row>
    <row r="793" spans="1:7" ht="15">
      <c r="A793" s="84" t="s">
        <v>2988</v>
      </c>
      <c r="B793" s="84">
        <v>3</v>
      </c>
      <c r="C793" s="122">
        <v>0.010228829331746618</v>
      </c>
      <c r="D793" s="84" t="s">
        <v>2256</v>
      </c>
      <c r="E793" s="84" t="b">
        <v>0</v>
      </c>
      <c r="F793" s="84" t="b">
        <v>0</v>
      </c>
      <c r="G793" s="84" t="b">
        <v>0</v>
      </c>
    </row>
    <row r="794" spans="1:7" ht="15">
      <c r="A794" s="84" t="s">
        <v>2984</v>
      </c>
      <c r="B794" s="84">
        <v>3</v>
      </c>
      <c r="C794" s="122">
        <v>0.010228829331746618</v>
      </c>
      <c r="D794" s="84" t="s">
        <v>2256</v>
      </c>
      <c r="E794" s="84" t="b">
        <v>0</v>
      </c>
      <c r="F794" s="84" t="b">
        <v>0</v>
      </c>
      <c r="G794" s="84" t="b">
        <v>0</v>
      </c>
    </row>
    <row r="795" spans="1:7" ht="15">
      <c r="A795" s="84" t="s">
        <v>2985</v>
      </c>
      <c r="B795" s="84">
        <v>3</v>
      </c>
      <c r="C795" s="122">
        <v>0.010228829331746618</v>
      </c>
      <c r="D795" s="84" t="s">
        <v>2256</v>
      </c>
      <c r="E795" s="84" t="b">
        <v>0</v>
      </c>
      <c r="F795" s="84" t="b">
        <v>0</v>
      </c>
      <c r="G795" s="84" t="b">
        <v>0</v>
      </c>
    </row>
    <row r="796" spans="1:7" ht="15">
      <c r="A796" s="84" t="s">
        <v>2982</v>
      </c>
      <c r="B796" s="84">
        <v>3</v>
      </c>
      <c r="C796" s="122">
        <v>0.010228829331746618</v>
      </c>
      <c r="D796" s="84" t="s">
        <v>2256</v>
      </c>
      <c r="E796" s="84" t="b">
        <v>0</v>
      </c>
      <c r="F796" s="84" t="b">
        <v>0</v>
      </c>
      <c r="G796" s="84" t="b">
        <v>0</v>
      </c>
    </row>
    <row r="797" spans="1:7" ht="15">
      <c r="A797" s="84" t="s">
        <v>2990</v>
      </c>
      <c r="B797" s="84">
        <v>3</v>
      </c>
      <c r="C797" s="122">
        <v>0.010228829331746618</v>
      </c>
      <c r="D797" s="84" t="s">
        <v>2256</v>
      </c>
      <c r="E797" s="84" t="b">
        <v>0</v>
      </c>
      <c r="F797" s="84" t="b">
        <v>0</v>
      </c>
      <c r="G797" s="84" t="b">
        <v>0</v>
      </c>
    </row>
    <row r="798" spans="1:7" ht="15">
      <c r="A798" s="84" t="s">
        <v>2892</v>
      </c>
      <c r="B798" s="84">
        <v>2</v>
      </c>
      <c r="C798" s="122">
        <v>0.00853718305748</v>
      </c>
      <c r="D798" s="84" t="s">
        <v>2256</v>
      </c>
      <c r="E798" s="84" t="b">
        <v>0</v>
      </c>
      <c r="F798" s="84" t="b">
        <v>0</v>
      </c>
      <c r="G798" s="84" t="b">
        <v>0</v>
      </c>
    </row>
    <row r="799" spans="1:7" ht="15">
      <c r="A799" s="84" t="s">
        <v>2981</v>
      </c>
      <c r="B799" s="84">
        <v>2</v>
      </c>
      <c r="C799" s="122">
        <v>0.00853718305748</v>
      </c>
      <c r="D799" s="84" t="s">
        <v>2256</v>
      </c>
      <c r="E799" s="84" t="b">
        <v>0</v>
      </c>
      <c r="F799" s="84" t="b">
        <v>0</v>
      </c>
      <c r="G799" s="84" t="b">
        <v>0</v>
      </c>
    </row>
    <row r="800" spans="1:7" ht="15">
      <c r="A800" s="84" t="s">
        <v>3067</v>
      </c>
      <c r="B800" s="84">
        <v>2</v>
      </c>
      <c r="C800" s="122">
        <v>0.00853718305748</v>
      </c>
      <c r="D800" s="84" t="s">
        <v>2256</v>
      </c>
      <c r="E800" s="84" t="b">
        <v>0</v>
      </c>
      <c r="F800" s="84" t="b">
        <v>0</v>
      </c>
      <c r="G800" s="84" t="b">
        <v>0</v>
      </c>
    </row>
    <row r="801" spans="1:7" ht="15">
      <c r="A801" s="84" t="s">
        <v>3068</v>
      </c>
      <c r="B801" s="84">
        <v>2</v>
      </c>
      <c r="C801" s="122">
        <v>0.00853718305748</v>
      </c>
      <c r="D801" s="84" t="s">
        <v>2256</v>
      </c>
      <c r="E801" s="84" t="b">
        <v>0</v>
      </c>
      <c r="F801" s="84" t="b">
        <v>0</v>
      </c>
      <c r="G801" s="84" t="b">
        <v>0</v>
      </c>
    </row>
    <row r="802" spans="1:7" ht="15">
      <c r="A802" s="84" t="s">
        <v>3069</v>
      </c>
      <c r="B802" s="84">
        <v>2</v>
      </c>
      <c r="C802" s="122">
        <v>0.00853718305748</v>
      </c>
      <c r="D802" s="84" t="s">
        <v>2256</v>
      </c>
      <c r="E802" s="84" t="b">
        <v>0</v>
      </c>
      <c r="F802" s="84" t="b">
        <v>0</v>
      </c>
      <c r="G802" s="84" t="b">
        <v>0</v>
      </c>
    </row>
    <row r="803" spans="1:7" ht="15">
      <c r="A803" s="84" t="s">
        <v>2986</v>
      </c>
      <c r="B803" s="84">
        <v>2</v>
      </c>
      <c r="C803" s="122">
        <v>0.00853718305748</v>
      </c>
      <c r="D803" s="84" t="s">
        <v>2256</v>
      </c>
      <c r="E803" s="84" t="b">
        <v>1</v>
      </c>
      <c r="F803" s="84" t="b">
        <v>0</v>
      </c>
      <c r="G803" s="84" t="b">
        <v>0</v>
      </c>
    </row>
    <row r="804" spans="1:7" ht="15">
      <c r="A804" s="84" t="s">
        <v>2411</v>
      </c>
      <c r="B804" s="84">
        <v>2</v>
      </c>
      <c r="C804" s="122">
        <v>0.00853718305748</v>
      </c>
      <c r="D804" s="84" t="s">
        <v>2256</v>
      </c>
      <c r="E804" s="84" t="b">
        <v>0</v>
      </c>
      <c r="F804" s="84" t="b">
        <v>0</v>
      </c>
      <c r="G804" s="84" t="b">
        <v>0</v>
      </c>
    </row>
    <row r="805" spans="1:7" ht="15">
      <c r="A805" s="84" t="s">
        <v>2989</v>
      </c>
      <c r="B805" s="84">
        <v>2</v>
      </c>
      <c r="C805" s="122">
        <v>0.00853718305748</v>
      </c>
      <c r="D805" s="84" t="s">
        <v>2256</v>
      </c>
      <c r="E805" s="84" t="b">
        <v>0</v>
      </c>
      <c r="F805" s="84" t="b">
        <v>0</v>
      </c>
      <c r="G805" s="84" t="b">
        <v>0</v>
      </c>
    </row>
    <row r="806" spans="1:7" ht="15">
      <c r="A806" s="84" t="s">
        <v>3070</v>
      </c>
      <c r="B806" s="84">
        <v>2</v>
      </c>
      <c r="C806" s="122">
        <v>0.00853718305748</v>
      </c>
      <c r="D806" s="84" t="s">
        <v>2256</v>
      </c>
      <c r="E806" s="84" t="b">
        <v>0</v>
      </c>
      <c r="F806" s="84" t="b">
        <v>0</v>
      </c>
      <c r="G806" s="84" t="b">
        <v>0</v>
      </c>
    </row>
    <row r="807" spans="1:7" ht="15">
      <c r="A807" s="84" t="s">
        <v>3071</v>
      </c>
      <c r="B807" s="84">
        <v>2</v>
      </c>
      <c r="C807" s="122">
        <v>0.00853718305748</v>
      </c>
      <c r="D807" s="84" t="s">
        <v>2256</v>
      </c>
      <c r="E807" s="84" t="b">
        <v>0</v>
      </c>
      <c r="F807" s="84" t="b">
        <v>0</v>
      </c>
      <c r="G807" s="84" t="b">
        <v>0</v>
      </c>
    </row>
    <row r="808" spans="1:7" ht="15">
      <c r="A808" s="84" t="s">
        <v>2935</v>
      </c>
      <c r="B808" s="84">
        <v>2</v>
      </c>
      <c r="C808" s="122">
        <v>0.00853718305748</v>
      </c>
      <c r="D808" s="84" t="s">
        <v>2256</v>
      </c>
      <c r="E808" s="84" t="b">
        <v>0</v>
      </c>
      <c r="F808" s="84" t="b">
        <v>0</v>
      </c>
      <c r="G808" s="84" t="b">
        <v>0</v>
      </c>
    </row>
    <row r="809" spans="1:7" ht="15">
      <c r="A809" s="84" t="s">
        <v>3066</v>
      </c>
      <c r="B809" s="84">
        <v>2</v>
      </c>
      <c r="C809" s="122">
        <v>0.00853718305748</v>
      </c>
      <c r="D809" s="84" t="s">
        <v>2256</v>
      </c>
      <c r="E809" s="84" t="b">
        <v>0</v>
      </c>
      <c r="F809" s="84" t="b">
        <v>0</v>
      </c>
      <c r="G809" s="84" t="b">
        <v>0</v>
      </c>
    </row>
    <row r="810" spans="1:7" ht="15">
      <c r="A810" s="84" t="s">
        <v>3065</v>
      </c>
      <c r="B810" s="84">
        <v>2</v>
      </c>
      <c r="C810" s="122">
        <v>0.00853718305748</v>
      </c>
      <c r="D810" s="84" t="s">
        <v>2256</v>
      </c>
      <c r="E810" s="84" t="b">
        <v>0</v>
      </c>
      <c r="F810" s="84" t="b">
        <v>0</v>
      </c>
      <c r="G810" s="84" t="b">
        <v>0</v>
      </c>
    </row>
    <row r="811" spans="1:7" ht="15">
      <c r="A811" s="84" t="s">
        <v>3055</v>
      </c>
      <c r="B811" s="84">
        <v>2</v>
      </c>
      <c r="C811" s="122">
        <v>0.00853718305748</v>
      </c>
      <c r="D811" s="84" t="s">
        <v>2256</v>
      </c>
      <c r="E811" s="84" t="b">
        <v>0</v>
      </c>
      <c r="F811" s="84" t="b">
        <v>0</v>
      </c>
      <c r="G811" s="84" t="b">
        <v>0</v>
      </c>
    </row>
    <row r="812" spans="1:7" ht="15">
      <c r="A812" s="84" t="s">
        <v>3056</v>
      </c>
      <c r="B812" s="84">
        <v>2</v>
      </c>
      <c r="C812" s="122">
        <v>0.00853718305748</v>
      </c>
      <c r="D812" s="84" t="s">
        <v>2256</v>
      </c>
      <c r="E812" s="84" t="b">
        <v>0</v>
      </c>
      <c r="F812" s="84" t="b">
        <v>0</v>
      </c>
      <c r="G812" s="84" t="b">
        <v>0</v>
      </c>
    </row>
    <row r="813" spans="1:7" ht="15">
      <c r="A813" s="84" t="s">
        <v>3057</v>
      </c>
      <c r="B813" s="84">
        <v>2</v>
      </c>
      <c r="C813" s="122">
        <v>0.00853718305748</v>
      </c>
      <c r="D813" s="84" t="s">
        <v>2256</v>
      </c>
      <c r="E813" s="84" t="b">
        <v>0</v>
      </c>
      <c r="F813" s="84" t="b">
        <v>0</v>
      </c>
      <c r="G813" s="84" t="b">
        <v>0</v>
      </c>
    </row>
    <row r="814" spans="1:7" ht="15">
      <c r="A814" s="84" t="s">
        <v>2346</v>
      </c>
      <c r="B814" s="84">
        <v>2</v>
      </c>
      <c r="C814" s="122">
        <v>0.00853718305748</v>
      </c>
      <c r="D814" s="84" t="s">
        <v>2256</v>
      </c>
      <c r="E814" s="84" t="b">
        <v>0</v>
      </c>
      <c r="F814" s="84" t="b">
        <v>0</v>
      </c>
      <c r="G814" s="84" t="b">
        <v>0</v>
      </c>
    </row>
    <row r="815" spans="1:7" ht="15">
      <c r="A815" s="84" t="s">
        <v>3058</v>
      </c>
      <c r="B815" s="84">
        <v>2</v>
      </c>
      <c r="C815" s="122">
        <v>0.00853718305748</v>
      </c>
      <c r="D815" s="84" t="s">
        <v>2256</v>
      </c>
      <c r="E815" s="84" t="b">
        <v>0</v>
      </c>
      <c r="F815" s="84" t="b">
        <v>0</v>
      </c>
      <c r="G815" s="84" t="b">
        <v>0</v>
      </c>
    </row>
    <row r="816" spans="1:7" ht="15">
      <c r="A816" s="84" t="s">
        <v>3059</v>
      </c>
      <c r="B816" s="84">
        <v>2</v>
      </c>
      <c r="C816" s="122">
        <v>0.00853718305748</v>
      </c>
      <c r="D816" s="84" t="s">
        <v>2256</v>
      </c>
      <c r="E816" s="84" t="b">
        <v>0</v>
      </c>
      <c r="F816" s="84" t="b">
        <v>0</v>
      </c>
      <c r="G816" s="84" t="b">
        <v>0</v>
      </c>
    </row>
    <row r="817" spans="1:7" ht="15">
      <c r="A817" s="84" t="s">
        <v>3060</v>
      </c>
      <c r="B817" s="84">
        <v>2</v>
      </c>
      <c r="C817" s="122">
        <v>0.00853718305748</v>
      </c>
      <c r="D817" s="84" t="s">
        <v>2256</v>
      </c>
      <c r="E817" s="84" t="b">
        <v>0</v>
      </c>
      <c r="F817" s="84" t="b">
        <v>0</v>
      </c>
      <c r="G817" s="84" t="b">
        <v>0</v>
      </c>
    </row>
    <row r="818" spans="1:7" ht="15">
      <c r="A818" s="84" t="s">
        <v>3061</v>
      </c>
      <c r="B818" s="84">
        <v>2</v>
      </c>
      <c r="C818" s="122">
        <v>0.00853718305748</v>
      </c>
      <c r="D818" s="84" t="s">
        <v>2256</v>
      </c>
      <c r="E818" s="84" t="b">
        <v>0</v>
      </c>
      <c r="F818" s="84" t="b">
        <v>0</v>
      </c>
      <c r="G818" s="84" t="b">
        <v>0</v>
      </c>
    </row>
    <row r="819" spans="1:7" ht="15">
      <c r="A819" s="84" t="s">
        <v>3062</v>
      </c>
      <c r="B819" s="84">
        <v>2</v>
      </c>
      <c r="C819" s="122">
        <v>0.00853718305748</v>
      </c>
      <c r="D819" s="84" t="s">
        <v>2256</v>
      </c>
      <c r="E819" s="84" t="b">
        <v>0</v>
      </c>
      <c r="F819" s="84" t="b">
        <v>0</v>
      </c>
      <c r="G819" s="84" t="b">
        <v>0</v>
      </c>
    </row>
    <row r="820" spans="1:7" ht="15">
      <c r="A820" s="84" t="s">
        <v>3063</v>
      </c>
      <c r="B820" s="84">
        <v>2</v>
      </c>
      <c r="C820" s="122">
        <v>0.00853718305748</v>
      </c>
      <c r="D820" s="84" t="s">
        <v>2256</v>
      </c>
      <c r="E820" s="84" t="b">
        <v>0</v>
      </c>
      <c r="F820" s="84" t="b">
        <v>0</v>
      </c>
      <c r="G820" s="84" t="b">
        <v>0</v>
      </c>
    </row>
    <row r="821" spans="1:7" ht="15">
      <c r="A821" s="84" t="s">
        <v>3064</v>
      </c>
      <c r="B821" s="84">
        <v>2</v>
      </c>
      <c r="C821" s="122">
        <v>0.00853718305748</v>
      </c>
      <c r="D821" s="84" t="s">
        <v>2256</v>
      </c>
      <c r="E821" s="84" t="b">
        <v>0</v>
      </c>
      <c r="F821" s="84" t="b">
        <v>0</v>
      </c>
      <c r="G821" s="84" t="b">
        <v>0</v>
      </c>
    </row>
    <row r="822" spans="1:7" ht="15">
      <c r="A822" s="84" t="s">
        <v>2983</v>
      </c>
      <c r="B822" s="84">
        <v>2</v>
      </c>
      <c r="C822" s="122">
        <v>0.00853718305748</v>
      </c>
      <c r="D822" s="84" t="s">
        <v>2256</v>
      </c>
      <c r="E822" s="84" t="b">
        <v>0</v>
      </c>
      <c r="F822" s="84" t="b">
        <v>0</v>
      </c>
      <c r="G822" s="84" t="b">
        <v>0</v>
      </c>
    </row>
    <row r="823" spans="1:7" ht="15">
      <c r="A823" s="84" t="s">
        <v>3072</v>
      </c>
      <c r="B823" s="84">
        <v>2</v>
      </c>
      <c r="C823" s="122">
        <v>0.00853718305748</v>
      </c>
      <c r="D823" s="84" t="s">
        <v>2256</v>
      </c>
      <c r="E823" s="84" t="b">
        <v>0</v>
      </c>
      <c r="F823" s="84" t="b">
        <v>0</v>
      </c>
      <c r="G823" s="84" t="b">
        <v>0</v>
      </c>
    </row>
    <row r="824" spans="1:7" ht="15">
      <c r="A824" s="84" t="s">
        <v>3073</v>
      </c>
      <c r="B824" s="84">
        <v>2</v>
      </c>
      <c r="C824" s="122">
        <v>0.00853718305748</v>
      </c>
      <c r="D824" s="84" t="s">
        <v>2256</v>
      </c>
      <c r="E824" s="84" t="b">
        <v>0</v>
      </c>
      <c r="F824" s="84" t="b">
        <v>0</v>
      </c>
      <c r="G824" s="84" t="b">
        <v>0</v>
      </c>
    </row>
    <row r="825" spans="1:7" ht="15">
      <c r="A825" s="84" t="s">
        <v>3074</v>
      </c>
      <c r="B825" s="84">
        <v>2</v>
      </c>
      <c r="C825" s="122">
        <v>0.00853718305748</v>
      </c>
      <c r="D825" s="84" t="s">
        <v>2256</v>
      </c>
      <c r="E825" s="84" t="b">
        <v>0</v>
      </c>
      <c r="F825" s="84" t="b">
        <v>0</v>
      </c>
      <c r="G825" s="84" t="b">
        <v>0</v>
      </c>
    </row>
    <row r="826" spans="1:7" ht="15">
      <c r="A826" s="84" t="s">
        <v>3075</v>
      </c>
      <c r="B826" s="84">
        <v>2</v>
      </c>
      <c r="C826" s="122">
        <v>0.00853718305748</v>
      </c>
      <c r="D826" s="84" t="s">
        <v>2256</v>
      </c>
      <c r="E826" s="84" t="b">
        <v>0</v>
      </c>
      <c r="F826" s="84" t="b">
        <v>0</v>
      </c>
      <c r="G826" s="84" t="b">
        <v>0</v>
      </c>
    </row>
    <row r="827" spans="1:7" ht="15">
      <c r="A827" s="84" t="s">
        <v>3076</v>
      </c>
      <c r="B827" s="84">
        <v>2</v>
      </c>
      <c r="C827" s="122">
        <v>0.00853718305748</v>
      </c>
      <c r="D827" s="84" t="s">
        <v>2256</v>
      </c>
      <c r="E827" s="84" t="b">
        <v>0</v>
      </c>
      <c r="F827" s="84" t="b">
        <v>0</v>
      </c>
      <c r="G827" s="84" t="b">
        <v>0</v>
      </c>
    </row>
    <row r="828" spans="1:7" ht="15">
      <c r="A828" s="84" t="s">
        <v>2341</v>
      </c>
      <c r="B828" s="84">
        <v>5</v>
      </c>
      <c r="C828" s="122">
        <v>0</v>
      </c>
      <c r="D828" s="84" t="s">
        <v>2257</v>
      </c>
      <c r="E828" s="84" t="b">
        <v>0</v>
      </c>
      <c r="F828" s="84" t="b">
        <v>0</v>
      </c>
      <c r="G828" s="84" t="b">
        <v>0</v>
      </c>
    </row>
    <row r="829" spans="1:7" ht="15">
      <c r="A829" s="84" t="s">
        <v>2963</v>
      </c>
      <c r="B829" s="84">
        <v>4</v>
      </c>
      <c r="C829" s="122">
        <v>0</v>
      </c>
      <c r="D829" s="84" t="s">
        <v>2257</v>
      </c>
      <c r="E829" s="84" t="b">
        <v>0</v>
      </c>
      <c r="F829" s="84" t="b">
        <v>0</v>
      </c>
      <c r="G829" s="84" t="b">
        <v>0</v>
      </c>
    </row>
    <row r="830" spans="1:7" ht="15">
      <c r="A830" s="84" t="s">
        <v>2964</v>
      </c>
      <c r="B830" s="84">
        <v>4</v>
      </c>
      <c r="C830" s="122">
        <v>0</v>
      </c>
      <c r="D830" s="84" t="s">
        <v>2257</v>
      </c>
      <c r="E830" s="84" t="b">
        <v>0</v>
      </c>
      <c r="F830" s="84" t="b">
        <v>0</v>
      </c>
      <c r="G830" s="84" t="b">
        <v>0</v>
      </c>
    </row>
    <row r="831" spans="1:7" ht="15">
      <c r="A831" s="84" t="s">
        <v>2965</v>
      </c>
      <c r="B831" s="84">
        <v>4</v>
      </c>
      <c r="C831" s="122">
        <v>0</v>
      </c>
      <c r="D831" s="84" t="s">
        <v>2257</v>
      </c>
      <c r="E831" s="84" t="b">
        <v>0</v>
      </c>
      <c r="F831" s="84" t="b">
        <v>0</v>
      </c>
      <c r="G831" s="84" t="b">
        <v>0</v>
      </c>
    </row>
    <row r="832" spans="1:7" ht="15">
      <c r="A832" s="84" t="s">
        <v>3002</v>
      </c>
      <c r="B832" s="84">
        <v>3</v>
      </c>
      <c r="C832" s="122">
        <v>0.005065083916552701</v>
      </c>
      <c r="D832" s="84" t="s">
        <v>2257</v>
      </c>
      <c r="E832" s="84" t="b">
        <v>1</v>
      </c>
      <c r="F832" s="84" t="b">
        <v>0</v>
      </c>
      <c r="G832" s="84" t="b">
        <v>0</v>
      </c>
    </row>
    <row r="833" spans="1:7" ht="15">
      <c r="A833" s="84" t="s">
        <v>3003</v>
      </c>
      <c r="B833" s="84">
        <v>3</v>
      </c>
      <c r="C833" s="122">
        <v>0.005065083916552701</v>
      </c>
      <c r="D833" s="84" t="s">
        <v>2257</v>
      </c>
      <c r="E833" s="84" t="b">
        <v>0</v>
      </c>
      <c r="F833" s="84" t="b">
        <v>0</v>
      </c>
      <c r="G833" s="84" t="b">
        <v>0</v>
      </c>
    </row>
    <row r="834" spans="1:7" ht="15">
      <c r="A834" s="84" t="s">
        <v>3004</v>
      </c>
      <c r="B834" s="84">
        <v>3</v>
      </c>
      <c r="C834" s="122">
        <v>0.005065083916552701</v>
      </c>
      <c r="D834" s="84" t="s">
        <v>2257</v>
      </c>
      <c r="E834" s="84" t="b">
        <v>0</v>
      </c>
      <c r="F834" s="84" t="b">
        <v>0</v>
      </c>
      <c r="G834" s="84" t="b">
        <v>0</v>
      </c>
    </row>
    <row r="835" spans="1:7" ht="15">
      <c r="A835" s="84" t="s">
        <v>3005</v>
      </c>
      <c r="B835" s="84">
        <v>3</v>
      </c>
      <c r="C835" s="122">
        <v>0.005065083916552701</v>
      </c>
      <c r="D835" s="84" t="s">
        <v>2257</v>
      </c>
      <c r="E835" s="84" t="b">
        <v>0</v>
      </c>
      <c r="F835" s="84" t="b">
        <v>0</v>
      </c>
      <c r="G835" s="84" t="b">
        <v>0</v>
      </c>
    </row>
    <row r="836" spans="1:7" ht="15">
      <c r="A836" s="84" t="s">
        <v>3006</v>
      </c>
      <c r="B836" s="84">
        <v>3</v>
      </c>
      <c r="C836" s="122">
        <v>0.005065083916552701</v>
      </c>
      <c r="D836" s="84" t="s">
        <v>2257</v>
      </c>
      <c r="E836" s="84" t="b">
        <v>0</v>
      </c>
      <c r="F836" s="84" t="b">
        <v>0</v>
      </c>
      <c r="G836" s="84" t="b">
        <v>0</v>
      </c>
    </row>
    <row r="837" spans="1:7" ht="15">
      <c r="A837" s="84" t="s">
        <v>3007</v>
      </c>
      <c r="B837" s="84">
        <v>3</v>
      </c>
      <c r="C837" s="122">
        <v>0.005065083916552701</v>
      </c>
      <c r="D837" s="84" t="s">
        <v>2257</v>
      </c>
      <c r="E837" s="84" t="b">
        <v>0</v>
      </c>
      <c r="F837" s="84" t="b">
        <v>0</v>
      </c>
      <c r="G837" s="84" t="b">
        <v>0</v>
      </c>
    </row>
    <row r="838" spans="1:7" ht="15">
      <c r="A838" s="84" t="s">
        <v>3008</v>
      </c>
      <c r="B838" s="84">
        <v>3</v>
      </c>
      <c r="C838" s="122">
        <v>0.005065083916552701</v>
      </c>
      <c r="D838" s="84" t="s">
        <v>2257</v>
      </c>
      <c r="E838" s="84" t="b">
        <v>0</v>
      </c>
      <c r="F838" s="84" t="b">
        <v>0</v>
      </c>
      <c r="G838" s="84" t="b">
        <v>0</v>
      </c>
    </row>
    <row r="839" spans="1:7" ht="15">
      <c r="A839" s="84" t="s">
        <v>3009</v>
      </c>
      <c r="B839" s="84">
        <v>3</v>
      </c>
      <c r="C839" s="122">
        <v>0.005065083916552701</v>
      </c>
      <c r="D839" s="84" t="s">
        <v>2257</v>
      </c>
      <c r="E839" s="84" t="b">
        <v>0</v>
      </c>
      <c r="F839" s="84" t="b">
        <v>0</v>
      </c>
      <c r="G839" s="84" t="b">
        <v>0</v>
      </c>
    </row>
    <row r="840" spans="1:7" ht="15">
      <c r="A840" s="84" t="s">
        <v>257</v>
      </c>
      <c r="B840" s="84">
        <v>2</v>
      </c>
      <c r="C840" s="122">
        <v>0.00813594582875625</v>
      </c>
      <c r="D840" s="84" t="s">
        <v>2257</v>
      </c>
      <c r="E840" s="84" t="b">
        <v>0</v>
      </c>
      <c r="F840" s="84" t="b">
        <v>0</v>
      </c>
      <c r="G840" s="84" t="b">
        <v>0</v>
      </c>
    </row>
    <row r="841" spans="1:7" ht="15">
      <c r="A841" s="84" t="s">
        <v>3157</v>
      </c>
      <c r="B841" s="84">
        <v>2</v>
      </c>
      <c r="C841" s="122">
        <v>0.00813594582875625</v>
      </c>
      <c r="D841" s="84" t="s">
        <v>2257</v>
      </c>
      <c r="E841" s="84" t="b">
        <v>0</v>
      </c>
      <c r="F841" s="84" t="b">
        <v>0</v>
      </c>
      <c r="G841" s="84" t="b">
        <v>0</v>
      </c>
    </row>
    <row r="842" spans="1:7" ht="15">
      <c r="A842" s="84" t="s">
        <v>2935</v>
      </c>
      <c r="B842" s="84">
        <v>2</v>
      </c>
      <c r="C842" s="122">
        <v>0.00813594582875625</v>
      </c>
      <c r="D842" s="84" t="s">
        <v>2257</v>
      </c>
      <c r="E842" s="84" t="b">
        <v>0</v>
      </c>
      <c r="F842" s="84" t="b">
        <v>0</v>
      </c>
      <c r="G842" s="84" t="b">
        <v>0</v>
      </c>
    </row>
    <row r="843" spans="1:7" ht="15">
      <c r="A843" s="84" t="s">
        <v>2912</v>
      </c>
      <c r="B843" s="84">
        <v>2</v>
      </c>
      <c r="C843" s="122">
        <v>0.00813594582875625</v>
      </c>
      <c r="D843" s="84" t="s">
        <v>2257</v>
      </c>
      <c r="E843" s="84" t="b">
        <v>0</v>
      </c>
      <c r="F843" s="84" t="b">
        <v>0</v>
      </c>
      <c r="G843" s="84" t="b">
        <v>0</v>
      </c>
    </row>
    <row r="844" spans="1:7" ht="15">
      <c r="A844" s="84" t="s">
        <v>2893</v>
      </c>
      <c r="B844" s="84">
        <v>2</v>
      </c>
      <c r="C844" s="122">
        <v>0.00813594582875625</v>
      </c>
      <c r="D844" s="84" t="s">
        <v>2257</v>
      </c>
      <c r="E844" s="84" t="b">
        <v>0</v>
      </c>
      <c r="F844" s="84" t="b">
        <v>0</v>
      </c>
      <c r="G844" s="84" t="b">
        <v>0</v>
      </c>
    </row>
    <row r="845" spans="1:7" ht="15">
      <c r="A845" s="84" t="s">
        <v>2424</v>
      </c>
      <c r="B845" s="84">
        <v>2</v>
      </c>
      <c r="C845" s="122">
        <v>0.00813594582875625</v>
      </c>
      <c r="D845" s="84" t="s">
        <v>2257</v>
      </c>
      <c r="E845" s="84" t="b">
        <v>0</v>
      </c>
      <c r="F845" s="84" t="b">
        <v>0</v>
      </c>
      <c r="G845" s="84" t="b">
        <v>0</v>
      </c>
    </row>
    <row r="846" spans="1:7" ht="15">
      <c r="A846" s="84" t="s">
        <v>3158</v>
      </c>
      <c r="B846" s="84">
        <v>2</v>
      </c>
      <c r="C846" s="122">
        <v>0.00813594582875625</v>
      </c>
      <c r="D846" s="84" t="s">
        <v>2257</v>
      </c>
      <c r="E846" s="84" t="b">
        <v>0</v>
      </c>
      <c r="F846" s="84" t="b">
        <v>0</v>
      </c>
      <c r="G846" s="84" t="b">
        <v>0</v>
      </c>
    </row>
    <row r="847" spans="1:7" ht="15">
      <c r="A847" s="84" t="s">
        <v>3159</v>
      </c>
      <c r="B847" s="84">
        <v>2</v>
      </c>
      <c r="C847" s="122">
        <v>0.00813594582875625</v>
      </c>
      <c r="D847" s="84" t="s">
        <v>2257</v>
      </c>
      <c r="E847" s="84" t="b">
        <v>0</v>
      </c>
      <c r="F847" s="84" t="b">
        <v>0</v>
      </c>
      <c r="G847" s="84" t="b">
        <v>0</v>
      </c>
    </row>
    <row r="848" spans="1:7" ht="15">
      <c r="A848" s="84" t="s">
        <v>3160</v>
      </c>
      <c r="B848" s="84">
        <v>2</v>
      </c>
      <c r="C848" s="122">
        <v>0.00813594582875625</v>
      </c>
      <c r="D848" s="84" t="s">
        <v>2257</v>
      </c>
      <c r="E848" s="84" t="b">
        <v>0</v>
      </c>
      <c r="F848" s="84" t="b">
        <v>0</v>
      </c>
      <c r="G848" s="84" t="b">
        <v>0</v>
      </c>
    </row>
    <row r="849" spans="1:7" ht="15">
      <c r="A849" s="84" t="s">
        <v>2402</v>
      </c>
      <c r="B849" s="84">
        <v>2</v>
      </c>
      <c r="C849" s="122">
        <v>0.00813594582875625</v>
      </c>
      <c r="D849" s="84" t="s">
        <v>2257</v>
      </c>
      <c r="E849" s="84" t="b">
        <v>0</v>
      </c>
      <c r="F849" s="84" t="b">
        <v>0</v>
      </c>
      <c r="G849" s="84" t="b">
        <v>0</v>
      </c>
    </row>
    <row r="850" spans="1:7" ht="15">
      <c r="A850" s="84" t="s">
        <v>3161</v>
      </c>
      <c r="B850" s="84">
        <v>2</v>
      </c>
      <c r="C850" s="122">
        <v>0.00813594582875625</v>
      </c>
      <c r="D850" s="84" t="s">
        <v>2257</v>
      </c>
      <c r="E850" s="84" t="b">
        <v>0</v>
      </c>
      <c r="F850" s="84" t="b">
        <v>0</v>
      </c>
      <c r="G850" s="84" t="b">
        <v>0</v>
      </c>
    </row>
    <row r="851" spans="1:7" ht="15">
      <c r="A851" s="84" t="s">
        <v>2404</v>
      </c>
      <c r="B851" s="84">
        <v>3</v>
      </c>
      <c r="C851" s="122">
        <v>0</v>
      </c>
      <c r="D851" s="84" t="s">
        <v>2258</v>
      </c>
      <c r="E851" s="84" t="b">
        <v>0</v>
      </c>
      <c r="F851" s="84" t="b">
        <v>0</v>
      </c>
      <c r="G851" s="84" t="b">
        <v>0</v>
      </c>
    </row>
    <row r="852" spans="1:7" ht="15">
      <c r="A852" s="84" t="s">
        <v>317</v>
      </c>
      <c r="B852" s="84">
        <v>2</v>
      </c>
      <c r="C852" s="122">
        <v>0</v>
      </c>
      <c r="D852" s="84" t="s">
        <v>2258</v>
      </c>
      <c r="E852" s="84" t="b">
        <v>0</v>
      </c>
      <c r="F852" s="84" t="b">
        <v>0</v>
      </c>
      <c r="G852" s="84" t="b">
        <v>0</v>
      </c>
    </row>
    <row r="853" spans="1:7" ht="15">
      <c r="A853" s="84" t="s">
        <v>2889</v>
      </c>
      <c r="B853" s="84">
        <v>2</v>
      </c>
      <c r="C853" s="122">
        <v>0</v>
      </c>
      <c r="D853" s="84" t="s">
        <v>2258</v>
      </c>
      <c r="E853" s="84" t="b">
        <v>0</v>
      </c>
      <c r="F853" s="84" t="b">
        <v>0</v>
      </c>
      <c r="G853" s="84" t="b">
        <v>0</v>
      </c>
    </row>
    <row r="854" spans="1:7" ht="15">
      <c r="A854" s="84" t="s">
        <v>3193</v>
      </c>
      <c r="B854" s="84">
        <v>2</v>
      </c>
      <c r="C854" s="122">
        <v>0</v>
      </c>
      <c r="D854" s="84" t="s">
        <v>2258</v>
      </c>
      <c r="E854" s="84" t="b">
        <v>1</v>
      </c>
      <c r="F854" s="84" t="b">
        <v>0</v>
      </c>
      <c r="G854" s="84" t="b">
        <v>0</v>
      </c>
    </row>
    <row r="855" spans="1:7" ht="15">
      <c r="A855" s="84" t="s">
        <v>3194</v>
      </c>
      <c r="B855" s="84">
        <v>2</v>
      </c>
      <c r="C855" s="122">
        <v>0</v>
      </c>
      <c r="D855" s="84" t="s">
        <v>2258</v>
      </c>
      <c r="E855" s="84" t="b">
        <v>0</v>
      </c>
      <c r="F855" s="84" t="b">
        <v>0</v>
      </c>
      <c r="G855" s="84" t="b">
        <v>0</v>
      </c>
    </row>
    <row r="856" spans="1:7" ht="15">
      <c r="A856" s="84" t="s">
        <v>3195</v>
      </c>
      <c r="B856" s="84">
        <v>2</v>
      </c>
      <c r="C856" s="122">
        <v>0</v>
      </c>
      <c r="D856" s="84" t="s">
        <v>2258</v>
      </c>
      <c r="E856" s="84" t="b">
        <v>0</v>
      </c>
      <c r="F856" s="84" t="b">
        <v>0</v>
      </c>
      <c r="G856" s="84" t="b">
        <v>0</v>
      </c>
    </row>
    <row r="857" spans="1:7" ht="15">
      <c r="A857" s="84" t="s">
        <v>2908</v>
      </c>
      <c r="B857" s="84">
        <v>2</v>
      </c>
      <c r="C857" s="122">
        <v>0</v>
      </c>
      <c r="D857" s="84" t="s">
        <v>2258</v>
      </c>
      <c r="E857" s="84" t="b">
        <v>0</v>
      </c>
      <c r="F857" s="84" t="b">
        <v>0</v>
      </c>
      <c r="G857" s="84" t="b">
        <v>0</v>
      </c>
    </row>
    <row r="858" spans="1:7" ht="15">
      <c r="A858" s="84" t="s">
        <v>2402</v>
      </c>
      <c r="B858" s="84">
        <v>2</v>
      </c>
      <c r="C858" s="122">
        <v>0</v>
      </c>
      <c r="D858" s="84" t="s">
        <v>2258</v>
      </c>
      <c r="E858" s="84" t="b">
        <v>0</v>
      </c>
      <c r="F858" s="84" t="b">
        <v>0</v>
      </c>
      <c r="G858" s="84" t="b">
        <v>0</v>
      </c>
    </row>
    <row r="859" spans="1:7" ht="15">
      <c r="A859" s="84" t="s">
        <v>3196</v>
      </c>
      <c r="B859" s="84">
        <v>2</v>
      </c>
      <c r="C859" s="122">
        <v>0</v>
      </c>
      <c r="D859" s="84" t="s">
        <v>2258</v>
      </c>
      <c r="E859" s="84" t="b">
        <v>0</v>
      </c>
      <c r="F859" s="84" t="b">
        <v>0</v>
      </c>
      <c r="G859" s="84" t="b">
        <v>0</v>
      </c>
    </row>
    <row r="860" spans="1:7" ht="15">
      <c r="A860" s="84" t="s">
        <v>2999</v>
      </c>
      <c r="B860" s="84">
        <v>2</v>
      </c>
      <c r="C860" s="122">
        <v>0</v>
      </c>
      <c r="D860" s="84" t="s">
        <v>2258</v>
      </c>
      <c r="E860" s="84" t="b">
        <v>0</v>
      </c>
      <c r="F860" s="84" t="b">
        <v>0</v>
      </c>
      <c r="G860" s="84" t="b">
        <v>0</v>
      </c>
    </row>
    <row r="861" spans="1:7" ht="15">
      <c r="A861" s="84" t="s">
        <v>2950</v>
      </c>
      <c r="B861" s="84">
        <v>2</v>
      </c>
      <c r="C861" s="122">
        <v>0</v>
      </c>
      <c r="D861" s="84" t="s">
        <v>2258</v>
      </c>
      <c r="E861" s="84" t="b">
        <v>0</v>
      </c>
      <c r="F861" s="84" t="b">
        <v>0</v>
      </c>
      <c r="G861" s="84" t="b">
        <v>0</v>
      </c>
    </row>
    <row r="862" spans="1:7" ht="15">
      <c r="A862" s="84" t="s">
        <v>3197</v>
      </c>
      <c r="B862" s="84">
        <v>2</v>
      </c>
      <c r="C862" s="122">
        <v>0</v>
      </c>
      <c r="D862" s="84" t="s">
        <v>2258</v>
      </c>
      <c r="E862" s="84" t="b">
        <v>0</v>
      </c>
      <c r="F862" s="84" t="b">
        <v>0</v>
      </c>
      <c r="G862" s="84" t="b">
        <v>0</v>
      </c>
    </row>
    <row r="863" spans="1:7" ht="15">
      <c r="A863" s="84" t="s">
        <v>2341</v>
      </c>
      <c r="B863" s="84">
        <v>4</v>
      </c>
      <c r="C863" s="122">
        <v>0</v>
      </c>
      <c r="D863" s="84" t="s">
        <v>2261</v>
      </c>
      <c r="E863" s="84" t="b">
        <v>0</v>
      </c>
      <c r="F863" s="84" t="b">
        <v>0</v>
      </c>
      <c r="G863" s="84" t="b">
        <v>0</v>
      </c>
    </row>
    <row r="864" spans="1:7" ht="15">
      <c r="A864" s="84" t="s">
        <v>3118</v>
      </c>
      <c r="B864" s="84">
        <v>2</v>
      </c>
      <c r="C864" s="122">
        <v>0</v>
      </c>
      <c r="D864" s="84" t="s">
        <v>2261</v>
      </c>
      <c r="E864" s="84" t="b">
        <v>0</v>
      </c>
      <c r="F864" s="84" t="b">
        <v>0</v>
      </c>
      <c r="G864" s="84" t="b">
        <v>0</v>
      </c>
    </row>
    <row r="865" spans="1:7" ht="15">
      <c r="A865" s="84" t="s">
        <v>3119</v>
      </c>
      <c r="B865" s="84">
        <v>2</v>
      </c>
      <c r="C865" s="122">
        <v>0</v>
      </c>
      <c r="D865" s="84" t="s">
        <v>2261</v>
      </c>
      <c r="E865" s="84" t="b">
        <v>0</v>
      </c>
      <c r="F865" s="84" t="b">
        <v>0</v>
      </c>
      <c r="G865" s="84" t="b">
        <v>0</v>
      </c>
    </row>
    <row r="866" spans="1:7" ht="15">
      <c r="A866" s="84" t="s">
        <v>2911</v>
      </c>
      <c r="B866" s="84">
        <v>2</v>
      </c>
      <c r="C866" s="122">
        <v>0</v>
      </c>
      <c r="D866" s="84" t="s">
        <v>2261</v>
      </c>
      <c r="E866" s="84" t="b">
        <v>0</v>
      </c>
      <c r="F866" s="84" t="b">
        <v>0</v>
      </c>
      <c r="G866" s="84" t="b">
        <v>0</v>
      </c>
    </row>
    <row r="867" spans="1:7" ht="15">
      <c r="A867" s="84" t="s">
        <v>3120</v>
      </c>
      <c r="B867" s="84">
        <v>2</v>
      </c>
      <c r="C867" s="122">
        <v>0</v>
      </c>
      <c r="D867" s="84" t="s">
        <v>2261</v>
      </c>
      <c r="E867" s="84" t="b">
        <v>0</v>
      </c>
      <c r="F867" s="84" t="b">
        <v>0</v>
      </c>
      <c r="G867" s="84" t="b">
        <v>0</v>
      </c>
    </row>
    <row r="868" spans="1:7" ht="15">
      <c r="A868" s="84" t="s">
        <v>3121</v>
      </c>
      <c r="B868" s="84">
        <v>2</v>
      </c>
      <c r="C868" s="122">
        <v>0</v>
      </c>
      <c r="D868" s="84" t="s">
        <v>2261</v>
      </c>
      <c r="E868" s="84" t="b">
        <v>0</v>
      </c>
      <c r="F868" s="84" t="b">
        <v>0</v>
      </c>
      <c r="G868" s="84" t="b">
        <v>0</v>
      </c>
    </row>
    <row r="869" spans="1:7" ht="15">
      <c r="A869" s="84" t="s">
        <v>3122</v>
      </c>
      <c r="B869" s="84">
        <v>2</v>
      </c>
      <c r="C869" s="122">
        <v>0</v>
      </c>
      <c r="D869" s="84" t="s">
        <v>2261</v>
      </c>
      <c r="E869" s="84" t="b">
        <v>0</v>
      </c>
      <c r="F869" s="84" t="b">
        <v>0</v>
      </c>
      <c r="G869" s="84" t="b">
        <v>0</v>
      </c>
    </row>
    <row r="870" spans="1:7" ht="15">
      <c r="A870" s="84" t="s">
        <v>2995</v>
      </c>
      <c r="B870" s="84">
        <v>2</v>
      </c>
      <c r="C870" s="122">
        <v>0.018814374728998825</v>
      </c>
      <c r="D870" s="84" t="s">
        <v>2261</v>
      </c>
      <c r="E870" s="84" t="b">
        <v>0</v>
      </c>
      <c r="F870" s="84" t="b">
        <v>0</v>
      </c>
      <c r="G870" s="84" t="b">
        <v>0</v>
      </c>
    </row>
    <row r="871" spans="1:7" ht="15">
      <c r="A871" s="84" t="s">
        <v>3147</v>
      </c>
      <c r="B871" s="84">
        <v>2</v>
      </c>
      <c r="C871" s="122">
        <v>0</v>
      </c>
      <c r="D871" s="84" t="s">
        <v>2262</v>
      </c>
      <c r="E871" s="84" t="b">
        <v>0</v>
      </c>
      <c r="F871" s="84" t="b">
        <v>0</v>
      </c>
      <c r="G871" s="84" t="b">
        <v>0</v>
      </c>
    </row>
    <row r="872" spans="1:7" ht="15">
      <c r="A872" s="84" t="s">
        <v>3148</v>
      </c>
      <c r="B872" s="84">
        <v>2</v>
      </c>
      <c r="C872" s="122">
        <v>0</v>
      </c>
      <c r="D872" s="84" t="s">
        <v>2262</v>
      </c>
      <c r="E872" s="84" t="b">
        <v>0</v>
      </c>
      <c r="F872" s="84" t="b">
        <v>0</v>
      </c>
      <c r="G872" s="84" t="b">
        <v>0</v>
      </c>
    </row>
    <row r="873" spans="1:7" ht="15">
      <c r="A873" s="84" t="s">
        <v>3149</v>
      </c>
      <c r="B873" s="84">
        <v>2</v>
      </c>
      <c r="C873" s="122">
        <v>0</v>
      </c>
      <c r="D873" s="84" t="s">
        <v>2262</v>
      </c>
      <c r="E873" s="84" t="b">
        <v>0</v>
      </c>
      <c r="F873" s="84" t="b">
        <v>0</v>
      </c>
      <c r="G873" s="84" t="b">
        <v>0</v>
      </c>
    </row>
    <row r="874" spans="1:7" ht="15">
      <c r="A874" s="84" t="s">
        <v>3150</v>
      </c>
      <c r="B874" s="84">
        <v>2</v>
      </c>
      <c r="C874" s="122">
        <v>0</v>
      </c>
      <c r="D874" s="84" t="s">
        <v>2262</v>
      </c>
      <c r="E874" s="84" t="b">
        <v>0</v>
      </c>
      <c r="F874" s="84" t="b">
        <v>0</v>
      </c>
      <c r="G874" s="84" t="b">
        <v>0</v>
      </c>
    </row>
    <row r="875" spans="1:7" ht="15">
      <c r="A875" s="84" t="s">
        <v>3151</v>
      </c>
      <c r="B875" s="84">
        <v>2</v>
      </c>
      <c r="C875" s="122">
        <v>0</v>
      </c>
      <c r="D875" s="84" t="s">
        <v>2262</v>
      </c>
      <c r="E875" s="84" t="b">
        <v>0</v>
      </c>
      <c r="F875" s="84" t="b">
        <v>0</v>
      </c>
      <c r="G875" s="84" t="b">
        <v>0</v>
      </c>
    </row>
    <row r="876" spans="1:7" ht="15">
      <c r="A876" s="84" t="s">
        <v>3152</v>
      </c>
      <c r="B876" s="84">
        <v>2</v>
      </c>
      <c r="C876" s="122">
        <v>0</v>
      </c>
      <c r="D876" s="84" t="s">
        <v>2262</v>
      </c>
      <c r="E876" s="84" t="b">
        <v>0</v>
      </c>
      <c r="F876" s="84" t="b">
        <v>0</v>
      </c>
      <c r="G876" s="84" t="b">
        <v>0</v>
      </c>
    </row>
    <row r="877" spans="1:7" ht="15">
      <c r="A877" s="84" t="s">
        <v>3153</v>
      </c>
      <c r="B877" s="84">
        <v>2</v>
      </c>
      <c r="C877" s="122">
        <v>0</v>
      </c>
      <c r="D877" s="84" t="s">
        <v>2262</v>
      </c>
      <c r="E877" s="84" t="b">
        <v>0</v>
      </c>
      <c r="F877" s="84" t="b">
        <v>0</v>
      </c>
      <c r="G877" s="84" t="b">
        <v>0</v>
      </c>
    </row>
    <row r="878" spans="1:7" ht="15">
      <c r="A878" s="84" t="s">
        <v>3154</v>
      </c>
      <c r="B878" s="84">
        <v>2</v>
      </c>
      <c r="C878" s="122">
        <v>0</v>
      </c>
      <c r="D878" s="84" t="s">
        <v>2262</v>
      </c>
      <c r="E878" s="84" t="b">
        <v>0</v>
      </c>
      <c r="F878" s="84" t="b">
        <v>0</v>
      </c>
      <c r="G878" s="84" t="b">
        <v>0</v>
      </c>
    </row>
    <row r="879" spans="1:7" ht="15">
      <c r="A879" s="84" t="s">
        <v>3155</v>
      </c>
      <c r="B879" s="84">
        <v>2</v>
      </c>
      <c r="C879" s="122">
        <v>0</v>
      </c>
      <c r="D879" s="84" t="s">
        <v>2262</v>
      </c>
      <c r="E879" s="84" t="b">
        <v>0</v>
      </c>
      <c r="F879" s="84" t="b">
        <v>0</v>
      </c>
      <c r="G879" s="84" t="b">
        <v>0</v>
      </c>
    </row>
    <row r="880" spans="1:7" ht="15">
      <c r="A880" s="84" t="s">
        <v>3156</v>
      </c>
      <c r="B880" s="84">
        <v>2</v>
      </c>
      <c r="C880" s="122">
        <v>0</v>
      </c>
      <c r="D880" s="84" t="s">
        <v>2262</v>
      </c>
      <c r="E880" s="84" t="b">
        <v>0</v>
      </c>
      <c r="F880" s="84" t="b">
        <v>0</v>
      </c>
      <c r="G880" s="84" t="b">
        <v>0</v>
      </c>
    </row>
    <row r="881" spans="1:7" ht="15">
      <c r="A881" s="84" t="s">
        <v>2889</v>
      </c>
      <c r="B881" s="84">
        <v>2</v>
      </c>
      <c r="C881" s="122">
        <v>0</v>
      </c>
      <c r="D881" s="84" t="s">
        <v>2262</v>
      </c>
      <c r="E881" s="84" t="b">
        <v>0</v>
      </c>
      <c r="F881" s="84" t="b">
        <v>0</v>
      </c>
      <c r="G881" s="84" t="b">
        <v>0</v>
      </c>
    </row>
    <row r="882" spans="1:7" ht="15">
      <c r="A882" s="84" t="s">
        <v>2341</v>
      </c>
      <c r="B882" s="84">
        <v>2</v>
      </c>
      <c r="C882" s="122">
        <v>0</v>
      </c>
      <c r="D882" s="84" t="s">
        <v>2262</v>
      </c>
      <c r="E882" s="84" t="b">
        <v>0</v>
      </c>
      <c r="F882" s="84" t="b">
        <v>0</v>
      </c>
      <c r="G882" s="84" t="b">
        <v>0</v>
      </c>
    </row>
    <row r="883" spans="1:7" ht="15">
      <c r="A883" s="84" t="s">
        <v>3162</v>
      </c>
      <c r="B883" s="84">
        <v>2</v>
      </c>
      <c r="C883" s="122">
        <v>0</v>
      </c>
      <c r="D883" s="84" t="s">
        <v>2263</v>
      </c>
      <c r="E883" s="84" t="b">
        <v>0</v>
      </c>
      <c r="F883" s="84" t="b">
        <v>0</v>
      </c>
      <c r="G883" s="84" t="b">
        <v>0</v>
      </c>
    </row>
    <row r="884" spans="1:7" ht="15">
      <c r="A884" s="84" t="s">
        <v>3163</v>
      </c>
      <c r="B884" s="84">
        <v>2</v>
      </c>
      <c r="C884" s="122">
        <v>0</v>
      </c>
      <c r="D884" s="84" t="s">
        <v>2263</v>
      </c>
      <c r="E884" s="84" t="b">
        <v>1</v>
      </c>
      <c r="F884" s="84" t="b">
        <v>0</v>
      </c>
      <c r="G884" s="84" t="b">
        <v>0</v>
      </c>
    </row>
    <row r="885" spans="1:7" ht="15">
      <c r="A885" s="84" t="s">
        <v>3164</v>
      </c>
      <c r="B885" s="84">
        <v>2</v>
      </c>
      <c r="C885" s="122">
        <v>0</v>
      </c>
      <c r="D885" s="84" t="s">
        <v>2263</v>
      </c>
      <c r="E885" s="84" t="b">
        <v>0</v>
      </c>
      <c r="F885" s="84" t="b">
        <v>0</v>
      </c>
      <c r="G885" s="84" t="b">
        <v>0</v>
      </c>
    </row>
    <row r="886" spans="1:7" ht="15">
      <c r="A886" s="84" t="s">
        <v>3165</v>
      </c>
      <c r="B886" s="84">
        <v>2</v>
      </c>
      <c r="C886" s="122">
        <v>0</v>
      </c>
      <c r="D886" s="84" t="s">
        <v>2263</v>
      </c>
      <c r="E886" s="84" t="b">
        <v>0</v>
      </c>
      <c r="F886" s="84" t="b">
        <v>0</v>
      </c>
      <c r="G886" s="84" t="b">
        <v>0</v>
      </c>
    </row>
    <row r="887" spans="1:7" ht="15">
      <c r="A887" s="84" t="s">
        <v>3166</v>
      </c>
      <c r="B887" s="84">
        <v>2</v>
      </c>
      <c r="C887" s="122">
        <v>0</v>
      </c>
      <c r="D887" s="84" t="s">
        <v>2263</v>
      </c>
      <c r="E887" s="84" t="b">
        <v>0</v>
      </c>
      <c r="F887" s="84" t="b">
        <v>0</v>
      </c>
      <c r="G887" s="84" t="b">
        <v>0</v>
      </c>
    </row>
    <row r="888" spans="1:7" ht="15">
      <c r="A888" s="84" t="s">
        <v>3167</v>
      </c>
      <c r="B888" s="84">
        <v>2</v>
      </c>
      <c r="C888" s="122">
        <v>0</v>
      </c>
      <c r="D888" s="84" t="s">
        <v>2263</v>
      </c>
      <c r="E888" s="84" t="b">
        <v>0</v>
      </c>
      <c r="F888" s="84" t="b">
        <v>0</v>
      </c>
      <c r="G888" s="84" t="b">
        <v>0</v>
      </c>
    </row>
    <row r="889" spans="1:7" ht="15">
      <c r="A889" s="84" t="s">
        <v>3168</v>
      </c>
      <c r="B889" s="84">
        <v>2</v>
      </c>
      <c r="C889" s="122">
        <v>0</v>
      </c>
      <c r="D889" s="84" t="s">
        <v>2263</v>
      </c>
      <c r="E889" s="84" t="b">
        <v>0</v>
      </c>
      <c r="F889" s="84" t="b">
        <v>0</v>
      </c>
      <c r="G889" s="84" t="b">
        <v>0</v>
      </c>
    </row>
    <row r="890" spans="1:7" ht="15">
      <c r="A890" s="84" t="s">
        <v>2486</v>
      </c>
      <c r="B890" s="84">
        <v>2</v>
      </c>
      <c r="C890" s="122">
        <v>0</v>
      </c>
      <c r="D890" s="84" t="s">
        <v>2263</v>
      </c>
      <c r="E890" s="84" t="b">
        <v>0</v>
      </c>
      <c r="F890" s="84" t="b">
        <v>0</v>
      </c>
      <c r="G890" s="84" t="b">
        <v>0</v>
      </c>
    </row>
    <row r="891" spans="1:7" ht="15">
      <c r="A891" s="84" t="s">
        <v>2487</v>
      </c>
      <c r="B891" s="84">
        <v>2</v>
      </c>
      <c r="C891" s="122">
        <v>0</v>
      </c>
      <c r="D891" s="84" t="s">
        <v>2263</v>
      </c>
      <c r="E891" s="84" t="b">
        <v>0</v>
      </c>
      <c r="F891" s="84" t="b">
        <v>0</v>
      </c>
      <c r="G891" s="84" t="b">
        <v>0</v>
      </c>
    </row>
    <row r="892" spans="1:7" ht="15">
      <c r="A892" s="84" t="s">
        <v>3169</v>
      </c>
      <c r="B892" s="84">
        <v>2</v>
      </c>
      <c r="C892" s="122">
        <v>0</v>
      </c>
      <c r="D892" s="84" t="s">
        <v>2263</v>
      </c>
      <c r="E892" s="84" t="b">
        <v>0</v>
      </c>
      <c r="F892" s="84" t="b">
        <v>0</v>
      </c>
      <c r="G892" s="84" t="b">
        <v>0</v>
      </c>
    </row>
    <row r="893" spans="1:7" ht="15">
      <c r="A893" s="84" t="s">
        <v>3170</v>
      </c>
      <c r="B893" s="84">
        <v>2</v>
      </c>
      <c r="C893" s="122">
        <v>0</v>
      </c>
      <c r="D893" s="84" t="s">
        <v>2263</v>
      </c>
      <c r="E893" s="84" t="b">
        <v>0</v>
      </c>
      <c r="F893" s="84" t="b">
        <v>0</v>
      </c>
      <c r="G893" s="84" t="b">
        <v>0</v>
      </c>
    </row>
    <row r="894" spans="1:7" ht="15">
      <c r="A894" s="84" t="s">
        <v>3171</v>
      </c>
      <c r="B894" s="84">
        <v>2</v>
      </c>
      <c r="C894" s="122">
        <v>0</v>
      </c>
      <c r="D894" s="84" t="s">
        <v>2263</v>
      </c>
      <c r="E894" s="84" t="b">
        <v>0</v>
      </c>
      <c r="F894" s="84" t="b">
        <v>0</v>
      </c>
      <c r="G894" s="84" t="b">
        <v>0</v>
      </c>
    </row>
    <row r="895" spans="1:7" ht="15">
      <c r="A895" s="84" t="s">
        <v>2939</v>
      </c>
      <c r="B895" s="84">
        <v>2</v>
      </c>
      <c r="C895" s="122">
        <v>0</v>
      </c>
      <c r="D895" s="84" t="s">
        <v>2263</v>
      </c>
      <c r="E895" s="84" t="b">
        <v>0</v>
      </c>
      <c r="F895" s="84" t="b">
        <v>0</v>
      </c>
      <c r="G895" s="84" t="b">
        <v>0</v>
      </c>
    </row>
    <row r="896" spans="1:7" ht="15">
      <c r="A896" s="84" t="s">
        <v>3010</v>
      </c>
      <c r="B896" s="84">
        <v>2</v>
      </c>
      <c r="C896" s="122">
        <v>0</v>
      </c>
      <c r="D896" s="84" t="s">
        <v>2264</v>
      </c>
      <c r="E896" s="84" t="b">
        <v>0</v>
      </c>
      <c r="F896" s="84" t="b">
        <v>0</v>
      </c>
      <c r="G896" s="84" t="b">
        <v>0</v>
      </c>
    </row>
    <row r="897" spans="1:7" ht="15">
      <c r="A897" s="84" t="s">
        <v>1475</v>
      </c>
      <c r="B897" s="84">
        <v>2</v>
      </c>
      <c r="C897" s="122">
        <v>0</v>
      </c>
      <c r="D897" s="84" t="s">
        <v>2264</v>
      </c>
      <c r="E897" s="84" t="b">
        <v>0</v>
      </c>
      <c r="F897" s="84" t="b">
        <v>0</v>
      </c>
      <c r="G897" s="84" t="b">
        <v>0</v>
      </c>
    </row>
    <row r="898" spans="1:7" ht="15">
      <c r="A898" s="84" t="s">
        <v>2341</v>
      </c>
      <c r="B898" s="84">
        <v>2</v>
      </c>
      <c r="C898" s="122">
        <v>0</v>
      </c>
      <c r="D898" s="84" t="s">
        <v>2264</v>
      </c>
      <c r="E898" s="84" t="b">
        <v>0</v>
      </c>
      <c r="F898" s="84" t="b">
        <v>0</v>
      </c>
      <c r="G898" s="84" t="b">
        <v>0</v>
      </c>
    </row>
    <row r="899" spans="1:7" ht="15">
      <c r="A899" s="84" t="s">
        <v>2427</v>
      </c>
      <c r="B899" s="84">
        <v>2</v>
      </c>
      <c r="C899" s="122">
        <v>0</v>
      </c>
      <c r="D899" s="84" t="s">
        <v>2264</v>
      </c>
      <c r="E899" s="84" t="b">
        <v>0</v>
      </c>
      <c r="F899" s="84" t="b">
        <v>0</v>
      </c>
      <c r="G899" s="84" t="b">
        <v>0</v>
      </c>
    </row>
    <row r="900" spans="1:7" ht="15">
      <c r="A900" s="84" t="s">
        <v>2429</v>
      </c>
      <c r="B900" s="84">
        <v>2</v>
      </c>
      <c r="C900" s="122">
        <v>0</v>
      </c>
      <c r="D900" s="84" t="s">
        <v>2264</v>
      </c>
      <c r="E900" s="84" t="b">
        <v>0</v>
      </c>
      <c r="F900" s="84" t="b">
        <v>0</v>
      </c>
      <c r="G900" s="84" t="b">
        <v>0</v>
      </c>
    </row>
    <row r="901" spans="1:7" ht="15">
      <c r="A901" s="84" t="s">
        <v>3011</v>
      </c>
      <c r="B901" s="84">
        <v>2</v>
      </c>
      <c r="C901" s="122">
        <v>0</v>
      </c>
      <c r="D901" s="84" t="s">
        <v>2264</v>
      </c>
      <c r="E901" s="84" t="b">
        <v>0</v>
      </c>
      <c r="F901" s="84" t="b">
        <v>0</v>
      </c>
      <c r="G901" s="84" t="b">
        <v>0</v>
      </c>
    </row>
    <row r="902" spans="1:7" ht="15">
      <c r="A902" s="84" t="s">
        <v>3012</v>
      </c>
      <c r="B902" s="84">
        <v>2</v>
      </c>
      <c r="C902" s="122">
        <v>0</v>
      </c>
      <c r="D902" s="84" t="s">
        <v>2264</v>
      </c>
      <c r="E902" s="84" t="b">
        <v>0</v>
      </c>
      <c r="F902" s="84" t="b">
        <v>0</v>
      </c>
      <c r="G902" s="84" t="b">
        <v>0</v>
      </c>
    </row>
    <row r="903" spans="1:7" ht="15">
      <c r="A903" s="84" t="s">
        <v>3013</v>
      </c>
      <c r="B903" s="84">
        <v>2</v>
      </c>
      <c r="C903" s="122">
        <v>0</v>
      </c>
      <c r="D903" s="84" t="s">
        <v>2264</v>
      </c>
      <c r="E903" s="84" t="b">
        <v>0</v>
      </c>
      <c r="F903" s="84" t="b">
        <v>0</v>
      </c>
      <c r="G903" s="84" t="b">
        <v>0</v>
      </c>
    </row>
    <row r="904" spans="1:7" ht="15">
      <c r="A904" s="84" t="s">
        <v>2913</v>
      </c>
      <c r="B904" s="84">
        <v>2</v>
      </c>
      <c r="C904" s="122">
        <v>0</v>
      </c>
      <c r="D904" s="84" t="s">
        <v>2264</v>
      </c>
      <c r="E904" s="84" t="b">
        <v>0</v>
      </c>
      <c r="F904" s="84" t="b">
        <v>0</v>
      </c>
      <c r="G904" s="84" t="b">
        <v>0</v>
      </c>
    </row>
    <row r="905" spans="1:7" ht="15">
      <c r="A905" s="84" t="s">
        <v>3014</v>
      </c>
      <c r="B905" s="84">
        <v>2</v>
      </c>
      <c r="C905" s="122">
        <v>0</v>
      </c>
      <c r="D905" s="84" t="s">
        <v>2264</v>
      </c>
      <c r="E905" s="84" t="b">
        <v>0</v>
      </c>
      <c r="F905" s="84" t="b">
        <v>0</v>
      </c>
      <c r="G905" s="84" t="b">
        <v>0</v>
      </c>
    </row>
    <row r="906" spans="1:7" ht="15">
      <c r="A906" s="84" t="s">
        <v>2469</v>
      </c>
      <c r="B906" s="84">
        <v>2</v>
      </c>
      <c r="C906" s="122">
        <v>0</v>
      </c>
      <c r="D906" s="84" t="s">
        <v>2265</v>
      </c>
      <c r="E906" s="84" t="b">
        <v>1</v>
      </c>
      <c r="F906" s="84" t="b">
        <v>0</v>
      </c>
      <c r="G906" s="84" t="b">
        <v>0</v>
      </c>
    </row>
    <row r="907" spans="1:7" ht="15">
      <c r="A907" s="84" t="s">
        <v>3172</v>
      </c>
      <c r="B907" s="84">
        <v>2</v>
      </c>
      <c r="C907" s="122">
        <v>0</v>
      </c>
      <c r="D907" s="84" t="s">
        <v>2265</v>
      </c>
      <c r="E907" s="84" t="b">
        <v>0</v>
      </c>
      <c r="F907" s="84" t="b">
        <v>0</v>
      </c>
      <c r="G907" s="84" t="b">
        <v>0</v>
      </c>
    </row>
    <row r="908" spans="1:7" ht="15">
      <c r="A908" s="84" t="s">
        <v>3173</v>
      </c>
      <c r="B908" s="84">
        <v>2</v>
      </c>
      <c r="C908" s="122">
        <v>0</v>
      </c>
      <c r="D908" s="84" t="s">
        <v>2265</v>
      </c>
      <c r="E908" s="84" t="b">
        <v>0</v>
      </c>
      <c r="F908" s="84" t="b">
        <v>0</v>
      </c>
      <c r="G908" s="84" t="b">
        <v>0</v>
      </c>
    </row>
    <row r="909" spans="1:7" ht="15">
      <c r="A909" s="84" t="s">
        <v>3174</v>
      </c>
      <c r="B909" s="84">
        <v>2</v>
      </c>
      <c r="C909" s="122">
        <v>0</v>
      </c>
      <c r="D909" s="84" t="s">
        <v>2265</v>
      </c>
      <c r="E909" s="84" t="b">
        <v>0</v>
      </c>
      <c r="F909" s="84" t="b">
        <v>0</v>
      </c>
      <c r="G909" s="84" t="b">
        <v>0</v>
      </c>
    </row>
    <row r="910" spans="1:7" ht="15">
      <c r="A910" s="84" t="s">
        <v>3175</v>
      </c>
      <c r="B910" s="84">
        <v>2</v>
      </c>
      <c r="C910" s="122">
        <v>0</v>
      </c>
      <c r="D910" s="84" t="s">
        <v>2265</v>
      </c>
      <c r="E910" s="84" t="b">
        <v>0</v>
      </c>
      <c r="F910" s="84" t="b">
        <v>0</v>
      </c>
      <c r="G910" s="84" t="b">
        <v>0</v>
      </c>
    </row>
    <row r="911" spans="1:7" ht="15">
      <c r="A911" s="84" t="s">
        <v>3176</v>
      </c>
      <c r="B911" s="84">
        <v>2</v>
      </c>
      <c r="C911" s="122">
        <v>0</v>
      </c>
      <c r="D911" s="84" t="s">
        <v>2265</v>
      </c>
      <c r="E911" s="84" t="b">
        <v>0</v>
      </c>
      <c r="F911" s="84" t="b">
        <v>0</v>
      </c>
      <c r="G911" s="84" t="b">
        <v>0</v>
      </c>
    </row>
    <row r="912" spans="1:7" ht="15">
      <c r="A912" s="84" t="s">
        <v>3177</v>
      </c>
      <c r="B912" s="84">
        <v>2</v>
      </c>
      <c r="C912" s="122">
        <v>0</v>
      </c>
      <c r="D912" s="84" t="s">
        <v>2265</v>
      </c>
      <c r="E912" s="84" t="b">
        <v>0</v>
      </c>
      <c r="F912" s="84" t="b">
        <v>0</v>
      </c>
      <c r="G912" s="84" t="b">
        <v>0</v>
      </c>
    </row>
    <row r="913" spans="1:7" ht="15">
      <c r="A913" s="84" t="s">
        <v>331</v>
      </c>
      <c r="B913" s="84">
        <v>2</v>
      </c>
      <c r="C913" s="122">
        <v>0</v>
      </c>
      <c r="D913" s="84" t="s">
        <v>2266</v>
      </c>
      <c r="E913" s="84" t="b">
        <v>0</v>
      </c>
      <c r="F913" s="84" t="b">
        <v>0</v>
      </c>
      <c r="G913" s="84" t="b">
        <v>0</v>
      </c>
    </row>
    <row r="914" spans="1:7" ht="15">
      <c r="A914" s="84" t="s">
        <v>2992</v>
      </c>
      <c r="B914" s="84">
        <v>2</v>
      </c>
      <c r="C914" s="122">
        <v>0</v>
      </c>
      <c r="D914" s="84" t="s">
        <v>2266</v>
      </c>
      <c r="E914" s="84" t="b">
        <v>0</v>
      </c>
      <c r="F914" s="84" t="b">
        <v>0</v>
      </c>
      <c r="G914" s="84" t="b">
        <v>0</v>
      </c>
    </row>
    <row r="915" spans="1:7" ht="15">
      <c r="A915" s="84" t="s">
        <v>3185</v>
      </c>
      <c r="B915" s="84">
        <v>2</v>
      </c>
      <c r="C915" s="122">
        <v>0</v>
      </c>
      <c r="D915" s="84" t="s">
        <v>2266</v>
      </c>
      <c r="E915" s="84" t="b">
        <v>0</v>
      </c>
      <c r="F915" s="84" t="b">
        <v>0</v>
      </c>
      <c r="G915" s="84" t="b">
        <v>0</v>
      </c>
    </row>
    <row r="916" spans="1:7" ht="15">
      <c r="A916" s="84" t="s">
        <v>2952</v>
      </c>
      <c r="B916" s="84">
        <v>2</v>
      </c>
      <c r="C916" s="122">
        <v>0</v>
      </c>
      <c r="D916" s="84" t="s">
        <v>2266</v>
      </c>
      <c r="E916" s="84" t="b">
        <v>0</v>
      </c>
      <c r="F916" s="84" t="b">
        <v>0</v>
      </c>
      <c r="G916" s="84" t="b">
        <v>0</v>
      </c>
    </row>
    <row r="917" spans="1:7" ht="15">
      <c r="A917" s="84" t="s">
        <v>2955</v>
      </c>
      <c r="B917" s="84">
        <v>2</v>
      </c>
      <c r="C917" s="122">
        <v>0</v>
      </c>
      <c r="D917" s="84" t="s">
        <v>2266</v>
      </c>
      <c r="E917" s="84" t="b">
        <v>0</v>
      </c>
      <c r="F917" s="84" t="b">
        <v>0</v>
      </c>
      <c r="G917" s="84" t="b">
        <v>0</v>
      </c>
    </row>
    <row r="918" spans="1:7" ht="15">
      <c r="A918" s="84" t="s">
        <v>3186</v>
      </c>
      <c r="B918" s="84">
        <v>2</v>
      </c>
      <c r="C918" s="122">
        <v>0</v>
      </c>
      <c r="D918" s="84" t="s">
        <v>2266</v>
      </c>
      <c r="E918" s="84" t="b">
        <v>0</v>
      </c>
      <c r="F918" s="84" t="b">
        <v>0</v>
      </c>
      <c r="G918" s="84" t="b">
        <v>0</v>
      </c>
    </row>
    <row r="919" spans="1:7" ht="15">
      <c r="A919" s="84" t="s">
        <v>3187</v>
      </c>
      <c r="B919" s="84">
        <v>2</v>
      </c>
      <c r="C919" s="122">
        <v>0</v>
      </c>
      <c r="D919" s="84" t="s">
        <v>2266</v>
      </c>
      <c r="E919" s="84" t="b">
        <v>0</v>
      </c>
      <c r="F919" s="84" t="b">
        <v>0</v>
      </c>
      <c r="G919" s="84" t="b">
        <v>0</v>
      </c>
    </row>
    <row r="920" spans="1:7" ht="15">
      <c r="A920" s="84" t="s">
        <v>3188</v>
      </c>
      <c r="B920" s="84">
        <v>2</v>
      </c>
      <c r="C920" s="122">
        <v>0</v>
      </c>
      <c r="D920" s="84" t="s">
        <v>2266</v>
      </c>
      <c r="E920" s="84" t="b">
        <v>0</v>
      </c>
      <c r="F920" s="84" t="b">
        <v>0</v>
      </c>
      <c r="G920" s="84" t="b">
        <v>0</v>
      </c>
    </row>
    <row r="921" spans="1:7" ht="15">
      <c r="A921" s="84" t="s">
        <v>3189</v>
      </c>
      <c r="B921" s="84">
        <v>2</v>
      </c>
      <c r="C921" s="122">
        <v>0</v>
      </c>
      <c r="D921" s="84" t="s">
        <v>2266</v>
      </c>
      <c r="E921" s="84" t="b">
        <v>0</v>
      </c>
      <c r="F921" s="84" t="b">
        <v>0</v>
      </c>
      <c r="G921" s="84" t="b">
        <v>0</v>
      </c>
    </row>
    <row r="922" spans="1:7" ht="15">
      <c r="A922" s="84" t="s">
        <v>3190</v>
      </c>
      <c r="B922" s="84">
        <v>2</v>
      </c>
      <c r="C922" s="122">
        <v>0</v>
      </c>
      <c r="D922" s="84" t="s">
        <v>2266</v>
      </c>
      <c r="E922" s="84" t="b">
        <v>0</v>
      </c>
      <c r="F922" s="84" t="b">
        <v>0</v>
      </c>
      <c r="G922" s="84" t="b">
        <v>0</v>
      </c>
    </row>
    <row r="923" spans="1:7" ht="15">
      <c r="A923" s="84" t="s">
        <v>3191</v>
      </c>
      <c r="B923" s="84">
        <v>2</v>
      </c>
      <c r="C923" s="122">
        <v>0</v>
      </c>
      <c r="D923" s="84" t="s">
        <v>2266</v>
      </c>
      <c r="E923" s="84" t="b">
        <v>0</v>
      </c>
      <c r="F923" s="84" t="b">
        <v>0</v>
      </c>
      <c r="G923" s="84" t="b">
        <v>0</v>
      </c>
    </row>
    <row r="924" spans="1:7" ht="15">
      <c r="A924" s="84" t="s">
        <v>3192</v>
      </c>
      <c r="B924" s="84">
        <v>2</v>
      </c>
      <c r="C924" s="122">
        <v>0</v>
      </c>
      <c r="D924" s="84" t="s">
        <v>2266</v>
      </c>
      <c r="E924" s="84" t="b">
        <v>0</v>
      </c>
      <c r="F924" s="84" t="b">
        <v>0</v>
      </c>
      <c r="G924"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3204</v>
      </c>
      <c r="B1" s="13" t="s">
        <v>3205</v>
      </c>
      <c r="C1" s="13" t="s">
        <v>3198</v>
      </c>
      <c r="D1" s="13" t="s">
        <v>3199</v>
      </c>
      <c r="E1" s="13" t="s">
        <v>3206</v>
      </c>
      <c r="F1" s="13" t="s">
        <v>144</v>
      </c>
      <c r="G1" s="13" t="s">
        <v>3207</v>
      </c>
      <c r="H1" s="13" t="s">
        <v>3208</v>
      </c>
      <c r="I1" s="13" t="s">
        <v>3209</v>
      </c>
      <c r="J1" s="13" t="s">
        <v>3210</v>
      </c>
      <c r="K1" s="13" t="s">
        <v>3211</v>
      </c>
      <c r="L1" s="13" t="s">
        <v>3212</v>
      </c>
    </row>
    <row r="2" spans="1:12" ht="15">
      <c r="A2" s="84" t="s">
        <v>2416</v>
      </c>
      <c r="B2" s="84" t="s">
        <v>2417</v>
      </c>
      <c r="C2" s="84">
        <v>18</v>
      </c>
      <c r="D2" s="122">
        <v>0.006807934336676394</v>
      </c>
      <c r="E2" s="122">
        <v>2.0552690886422136</v>
      </c>
      <c r="F2" s="84" t="s">
        <v>3200</v>
      </c>
      <c r="G2" s="84" t="b">
        <v>0</v>
      </c>
      <c r="H2" s="84" t="b">
        <v>0</v>
      </c>
      <c r="I2" s="84" t="b">
        <v>0</v>
      </c>
      <c r="J2" s="84" t="b">
        <v>0</v>
      </c>
      <c r="K2" s="84" t="b">
        <v>0</v>
      </c>
      <c r="L2" s="84" t="b">
        <v>0</v>
      </c>
    </row>
    <row r="3" spans="1:12" ht="15">
      <c r="A3" s="84" t="s">
        <v>2406</v>
      </c>
      <c r="B3" s="84" t="s">
        <v>2402</v>
      </c>
      <c r="C3" s="84">
        <v>16</v>
      </c>
      <c r="D3" s="122">
        <v>0.006372328375596271</v>
      </c>
      <c r="E3" s="122">
        <v>1.3056063760700074</v>
      </c>
      <c r="F3" s="84" t="s">
        <v>3200</v>
      </c>
      <c r="G3" s="84" t="b">
        <v>0</v>
      </c>
      <c r="H3" s="84" t="b">
        <v>0</v>
      </c>
      <c r="I3" s="84" t="b">
        <v>0</v>
      </c>
      <c r="J3" s="84" t="b">
        <v>0</v>
      </c>
      <c r="K3" s="84" t="b">
        <v>0</v>
      </c>
      <c r="L3" s="84" t="b">
        <v>0</v>
      </c>
    </row>
    <row r="4" spans="1:12" ht="15">
      <c r="A4" s="84" t="s">
        <v>2402</v>
      </c>
      <c r="B4" s="84" t="s">
        <v>2407</v>
      </c>
      <c r="C4" s="84">
        <v>16</v>
      </c>
      <c r="D4" s="122">
        <v>0.006372328375596271</v>
      </c>
      <c r="E4" s="122">
        <v>1.3818531887785828</v>
      </c>
      <c r="F4" s="84" t="s">
        <v>3200</v>
      </c>
      <c r="G4" s="84" t="b">
        <v>0</v>
      </c>
      <c r="H4" s="84" t="b">
        <v>0</v>
      </c>
      <c r="I4" s="84" t="b">
        <v>0</v>
      </c>
      <c r="J4" s="84" t="b">
        <v>0</v>
      </c>
      <c r="K4" s="84" t="b">
        <v>0</v>
      </c>
      <c r="L4" s="84" t="b">
        <v>0</v>
      </c>
    </row>
    <row r="5" spans="1:12" ht="15">
      <c r="A5" s="84" t="s">
        <v>2407</v>
      </c>
      <c r="B5" s="84" t="s">
        <v>2408</v>
      </c>
      <c r="C5" s="84">
        <v>16</v>
      </c>
      <c r="D5" s="122">
        <v>0.006372328375596271</v>
      </c>
      <c r="E5" s="122">
        <v>2.173368400720208</v>
      </c>
      <c r="F5" s="84" t="s">
        <v>3200</v>
      </c>
      <c r="G5" s="84" t="b">
        <v>0</v>
      </c>
      <c r="H5" s="84" t="b">
        <v>0</v>
      </c>
      <c r="I5" s="84" t="b">
        <v>0</v>
      </c>
      <c r="J5" s="84" t="b">
        <v>1</v>
      </c>
      <c r="K5" s="84" t="b">
        <v>0</v>
      </c>
      <c r="L5" s="84" t="b">
        <v>0</v>
      </c>
    </row>
    <row r="6" spans="1:12" ht="15">
      <c r="A6" s="84" t="s">
        <v>2408</v>
      </c>
      <c r="B6" s="84" t="s">
        <v>2409</v>
      </c>
      <c r="C6" s="84">
        <v>16</v>
      </c>
      <c r="D6" s="122">
        <v>0.006372328375596271</v>
      </c>
      <c r="E6" s="122">
        <v>2.173368400720208</v>
      </c>
      <c r="F6" s="84" t="s">
        <v>3200</v>
      </c>
      <c r="G6" s="84" t="b">
        <v>1</v>
      </c>
      <c r="H6" s="84" t="b">
        <v>0</v>
      </c>
      <c r="I6" s="84" t="b">
        <v>0</v>
      </c>
      <c r="J6" s="84" t="b">
        <v>0</v>
      </c>
      <c r="K6" s="84" t="b">
        <v>0</v>
      </c>
      <c r="L6" s="84" t="b">
        <v>0</v>
      </c>
    </row>
    <row r="7" spans="1:12" ht="15">
      <c r="A7" s="84" t="s">
        <v>2410</v>
      </c>
      <c r="B7" s="84" t="s">
        <v>2411</v>
      </c>
      <c r="C7" s="84">
        <v>16</v>
      </c>
      <c r="D7" s="122">
        <v>0.006372328375596271</v>
      </c>
      <c r="E7" s="122">
        <v>2.098734782423304</v>
      </c>
      <c r="F7" s="84" t="s">
        <v>3200</v>
      </c>
      <c r="G7" s="84" t="b">
        <v>0</v>
      </c>
      <c r="H7" s="84" t="b">
        <v>0</v>
      </c>
      <c r="I7" s="84" t="b">
        <v>0</v>
      </c>
      <c r="J7" s="84" t="b">
        <v>0</v>
      </c>
      <c r="K7" s="84" t="b">
        <v>0</v>
      </c>
      <c r="L7" s="84" t="b">
        <v>0</v>
      </c>
    </row>
    <row r="8" spans="1:12" ht="15">
      <c r="A8" s="84" t="s">
        <v>2411</v>
      </c>
      <c r="B8" s="84" t="s">
        <v>2412</v>
      </c>
      <c r="C8" s="84">
        <v>16</v>
      </c>
      <c r="D8" s="122">
        <v>0.006372328375596271</v>
      </c>
      <c r="E8" s="122">
        <v>2.098734782423304</v>
      </c>
      <c r="F8" s="84" t="s">
        <v>3200</v>
      </c>
      <c r="G8" s="84" t="b">
        <v>0</v>
      </c>
      <c r="H8" s="84" t="b">
        <v>0</v>
      </c>
      <c r="I8" s="84" t="b">
        <v>0</v>
      </c>
      <c r="J8" s="84" t="b">
        <v>0</v>
      </c>
      <c r="K8" s="84" t="b">
        <v>0</v>
      </c>
      <c r="L8" s="84" t="b">
        <v>0</v>
      </c>
    </row>
    <row r="9" spans="1:12" ht="15">
      <c r="A9" s="84" t="s">
        <v>2412</v>
      </c>
      <c r="B9" s="84" t="s">
        <v>2413</v>
      </c>
      <c r="C9" s="84">
        <v>16</v>
      </c>
      <c r="D9" s="122">
        <v>0.006372328375596271</v>
      </c>
      <c r="E9" s="122">
        <v>2.173368400720208</v>
      </c>
      <c r="F9" s="84" t="s">
        <v>3200</v>
      </c>
      <c r="G9" s="84" t="b">
        <v>0</v>
      </c>
      <c r="H9" s="84" t="b">
        <v>0</v>
      </c>
      <c r="I9" s="84" t="b">
        <v>0</v>
      </c>
      <c r="J9" s="84" t="b">
        <v>0</v>
      </c>
      <c r="K9" s="84" t="b">
        <v>0</v>
      </c>
      <c r="L9" s="84" t="b">
        <v>0</v>
      </c>
    </row>
    <row r="10" spans="1:12" ht="15">
      <c r="A10" s="84" t="s">
        <v>2413</v>
      </c>
      <c r="B10" s="84" t="s">
        <v>2414</v>
      </c>
      <c r="C10" s="84">
        <v>16</v>
      </c>
      <c r="D10" s="122">
        <v>0.006372328375596271</v>
      </c>
      <c r="E10" s="122">
        <v>2.173368400720208</v>
      </c>
      <c r="F10" s="84" t="s">
        <v>3200</v>
      </c>
      <c r="G10" s="84" t="b">
        <v>0</v>
      </c>
      <c r="H10" s="84" t="b">
        <v>0</v>
      </c>
      <c r="I10" s="84" t="b">
        <v>0</v>
      </c>
      <c r="J10" s="84" t="b">
        <v>1</v>
      </c>
      <c r="K10" s="84" t="b">
        <v>0</v>
      </c>
      <c r="L10" s="84" t="b">
        <v>0</v>
      </c>
    </row>
    <row r="11" spans="1:12" ht="15">
      <c r="A11" s="84" t="s">
        <v>2409</v>
      </c>
      <c r="B11" s="84" t="s">
        <v>2410</v>
      </c>
      <c r="C11" s="84">
        <v>15</v>
      </c>
      <c r="D11" s="122">
        <v>0.006138868065372642</v>
      </c>
      <c r="E11" s="122">
        <v>2.1453396771199644</v>
      </c>
      <c r="F11" s="84" t="s">
        <v>3200</v>
      </c>
      <c r="G11" s="84" t="b">
        <v>0</v>
      </c>
      <c r="H11" s="84" t="b">
        <v>0</v>
      </c>
      <c r="I11" s="84" t="b">
        <v>0</v>
      </c>
      <c r="J11" s="84" t="b">
        <v>0</v>
      </c>
      <c r="K11" s="84" t="b">
        <v>0</v>
      </c>
      <c r="L11" s="84" t="b">
        <v>0</v>
      </c>
    </row>
    <row r="12" spans="1:12" ht="15">
      <c r="A12" s="84" t="s">
        <v>2403</v>
      </c>
      <c r="B12" s="84" t="s">
        <v>2416</v>
      </c>
      <c r="C12" s="84">
        <v>14</v>
      </c>
      <c r="D12" s="122">
        <v>0.00589404967975909</v>
      </c>
      <c r="E12" s="122">
        <v>1.710035430486179</v>
      </c>
      <c r="F12" s="84" t="s">
        <v>3200</v>
      </c>
      <c r="G12" s="84" t="b">
        <v>0</v>
      </c>
      <c r="H12" s="84" t="b">
        <v>0</v>
      </c>
      <c r="I12" s="84" t="b">
        <v>0</v>
      </c>
      <c r="J12" s="84" t="b">
        <v>0</v>
      </c>
      <c r="K12" s="84" t="b">
        <v>0</v>
      </c>
      <c r="L12" s="84" t="b">
        <v>0</v>
      </c>
    </row>
    <row r="13" spans="1:12" ht="15">
      <c r="A13" s="84" t="s">
        <v>2417</v>
      </c>
      <c r="B13" s="84" t="s">
        <v>2419</v>
      </c>
      <c r="C13" s="84">
        <v>14</v>
      </c>
      <c r="D13" s="122">
        <v>0.00589404967975909</v>
      </c>
      <c r="E13" s="122">
        <v>2.0922526548953835</v>
      </c>
      <c r="F13" s="84" t="s">
        <v>3200</v>
      </c>
      <c r="G13" s="84" t="b">
        <v>0</v>
      </c>
      <c r="H13" s="84" t="b">
        <v>0</v>
      </c>
      <c r="I13" s="84" t="b">
        <v>0</v>
      </c>
      <c r="J13" s="84" t="b">
        <v>0</v>
      </c>
      <c r="K13" s="84" t="b">
        <v>0</v>
      </c>
      <c r="L13" s="84" t="b">
        <v>0</v>
      </c>
    </row>
    <row r="14" spans="1:12" ht="15">
      <c r="A14" s="84" t="s">
        <v>2419</v>
      </c>
      <c r="B14" s="84" t="s">
        <v>2402</v>
      </c>
      <c r="C14" s="84">
        <v>14</v>
      </c>
      <c r="D14" s="122">
        <v>0.00589404967975909</v>
      </c>
      <c r="E14" s="122">
        <v>1.2756431526925642</v>
      </c>
      <c r="F14" s="84" t="s">
        <v>3200</v>
      </c>
      <c r="G14" s="84" t="b">
        <v>0</v>
      </c>
      <c r="H14" s="84" t="b">
        <v>0</v>
      </c>
      <c r="I14" s="84" t="b">
        <v>0</v>
      </c>
      <c r="J14" s="84" t="b">
        <v>0</v>
      </c>
      <c r="K14" s="84" t="b">
        <v>0</v>
      </c>
      <c r="L14" s="84" t="b">
        <v>0</v>
      </c>
    </row>
    <row r="15" spans="1:12" ht="15">
      <c r="A15" s="84" t="s">
        <v>2402</v>
      </c>
      <c r="B15" s="84" t="s">
        <v>2420</v>
      </c>
      <c r="C15" s="84">
        <v>14</v>
      </c>
      <c r="D15" s="122">
        <v>0.00589404967975909</v>
      </c>
      <c r="E15" s="122">
        <v>1.3818531887785828</v>
      </c>
      <c r="F15" s="84" t="s">
        <v>3200</v>
      </c>
      <c r="G15" s="84" t="b">
        <v>0</v>
      </c>
      <c r="H15" s="84" t="b">
        <v>0</v>
      </c>
      <c r="I15" s="84" t="b">
        <v>0</v>
      </c>
      <c r="J15" s="84" t="b">
        <v>0</v>
      </c>
      <c r="K15" s="84" t="b">
        <v>0</v>
      </c>
      <c r="L15" s="84" t="b">
        <v>0</v>
      </c>
    </row>
    <row r="16" spans="1:12" ht="15">
      <c r="A16" s="84" t="s">
        <v>2420</v>
      </c>
      <c r="B16" s="84" t="s">
        <v>2421</v>
      </c>
      <c r="C16" s="84">
        <v>14</v>
      </c>
      <c r="D16" s="122">
        <v>0.00589404967975909</v>
      </c>
      <c r="E16" s="122">
        <v>2.2313603476978945</v>
      </c>
      <c r="F16" s="84" t="s">
        <v>3200</v>
      </c>
      <c r="G16" s="84" t="b">
        <v>0</v>
      </c>
      <c r="H16" s="84" t="b">
        <v>0</v>
      </c>
      <c r="I16" s="84" t="b">
        <v>0</v>
      </c>
      <c r="J16" s="84" t="b">
        <v>0</v>
      </c>
      <c r="K16" s="84" t="b">
        <v>0</v>
      </c>
      <c r="L16" s="84" t="b">
        <v>0</v>
      </c>
    </row>
    <row r="17" spans="1:12" ht="15">
      <c r="A17" s="84" t="s">
        <v>2421</v>
      </c>
      <c r="B17" s="84" t="s">
        <v>2422</v>
      </c>
      <c r="C17" s="84">
        <v>14</v>
      </c>
      <c r="D17" s="122">
        <v>0.00589404967975909</v>
      </c>
      <c r="E17" s="122">
        <v>2.2313603476978945</v>
      </c>
      <c r="F17" s="84" t="s">
        <v>3200</v>
      </c>
      <c r="G17" s="84" t="b">
        <v>0</v>
      </c>
      <c r="H17" s="84" t="b">
        <v>0</v>
      </c>
      <c r="I17" s="84" t="b">
        <v>0</v>
      </c>
      <c r="J17" s="84" t="b">
        <v>0</v>
      </c>
      <c r="K17" s="84" t="b">
        <v>0</v>
      </c>
      <c r="L17" s="84" t="b">
        <v>0</v>
      </c>
    </row>
    <row r="18" spans="1:12" ht="15">
      <c r="A18" s="84" t="s">
        <v>2422</v>
      </c>
      <c r="B18" s="84" t="s">
        <v>2890</v>
      </c>
      <c r="C18" s="84">
        <v>14</v>
      </c>
      <c r="D18" s="122">
        <v>0.00589404967975909</v>
      </c>
      <c r="E18" s="122">
        <v>2.2313603476978945</v>
      </c>
      <c r="F18" s="84" t="s">
        <v>3200</v>
      </c>
      <c r="G18" s="84" t="b">
        <v>0</v>
      </c>
      <c r="H18" s="84" t="b">
        <v>0</v>
      </c>
      <c r="I18" s="84" t="b">
        <v>0</v>
      </c>
      <c r="J18" s="84" t="b">
        <v>0</v>
      </c>
      <c r="K18" s="84" t="b">
        <v>0</v>
      </c>
      <c r="L18" s="84" t="b">
        <v>0</v>
      </c>
    </row>
    <row r="19" spans="1:12" ht="15">
      <c r="A19" s="84" t="s">
        <v>2890</v>
      </c>
      <c r="B19" s="84" t="s">
        <v>2418</v>
      </c>
      <c r="C19" s="84">
        <v>14</v>
      </c>
      <c r="D19" s="122">
        <v>0.00589404967975909</v>
      </c>
      <c r="E19" s="122">
        <v>2.2013971243204513</v>
      </c>
      <c r="F19" s="84" t="s">
        <v>3200</v>
      </c>
      <c r="G19" s="84" t="b">
        <v>0</v>
      </c>
      <c r="H19" s="84" t="b">
        <v>0</v>
      </c>
      <c r="I19" s="84" t="b">
        <v>0</v>
      </c>
      <c r="J19" s="84" t="b">
        <v>0</v>
      </c>
      <c r="K19" s="84" t="b">
        <v>0</v>
      </c>
      <c r="L19" s="84" t="b">
        <v>0</v>
      </c>
    </row>
    <row r="20" spans="1:12" ht="15">
      <c r="A20" s="84" t="s">
        <v>2418</v>
      </c>
      <c r="B20" s="84" t="s">
        <v>2891</v>
      </c>
      <c r="C20" s="84">
        <v>14</v>
      </c>
      <c r="D20" s="122">
        <v>0.00589404967975909</v>
      </c>
      <c r="E20" s="122">
        <v>2.2013971243204513</v>
      </c>
      <c r="F20" s="84" t="s">
        <v>3200</v>
      </c>
      <c r="G20" s="84" t="b">
        <v>0</v>
      </c>
      <c r="H20" s="84" t="b">
        <v>0</v>
      </c>
      <c r="I20" s="84" t="b">
        <v>0</v>
      </c>
      <c r="J20" s="84" t="b">
        <v>0</v>
      </c>
      <c r="K20" s="84" t="b">
        <v>0</v>
      </c>
      <c r="L20" s="84" t="b">
        <v>0</v>
      </c>
    </row>
    <row r="21" spans="1:12" ht="15">
      <c r="A21" s="84" t="s">
        <v>2446</v>
      </c>
      <c r="B21" s="84" t="s">
        <v>2447</v>
      </c>
      <c r="C21" s="84">
        <v>13</v>
      </c>
      <c r="D21" s="122">
        <v>0.005637060589781198</v>
      </c>
      <c r="E21" s="122">
        <v>2.2635450310692957</v>
      </c>
      <c r="F21" s="84" t="s">
        <v>3200</v>
      </c>
      <c r="G21" s="84" t="b">
        <v>0</v>
      </c>
      <c r="H21" s="84" t="b">
        <v>0</v>
      </c>
      <c r="I21" s="84" t="b">
        <v>0</v>
      </c>
      <c r="J21" s="84" t="b">
        <v>0</v>
      </c>
      <c r="K21" s="84" t="b">
        <v>0</v>
      </c>
      <c r="L21" s="84" t="b">
        <v>0</v>
      </c>
    </row>
    <row r="22" spans="1:12" ht="15">
      <c r="A22" s="84" t="s">
        <v>2455</v>
      </c>
      <c r="B22" s="84" t="s">
        <v>2453</v>
      </c>
      <c r="C22" s="84">
        <v>13</v>
      </c>
      <c r="D22" s="122">
        <v>0.005637060589781198</v>
      </c>
      <c r="E22" s="122">
        <v>2.0365868756744594</v>
      </c>
      <c r="F22" s="84" t="s">
        <v>3200</v>
      </c>
      <c r="G22" s="84" t="b">
        <v>0</v>
      </c>
      <c r="H22" s="84" t="b">
        <v>0</v>
      </c>
      <c r="I22" s="84" t="b">
        <v>0</v>
      </c>
      <c r="J22" s="84" t="b">
        <v>0</v>
      </c>
      <c r="K22" s="84" t="b">
        <v>0</v>
      </c>
      <c r="L22" s="84" t="b">
        <v>0</v>
      </c>
    </row>
    <row r="23" spans="1:12" ht="15">
      <c r="A23" s="84" t="s">
        <v>237</v>
      </c>
      <c r="B23" s="84" t="s">
        <v>2403</v>
      </c>
      <c r="C23" s="84">
        <v>13</v>
      </c>
      <c r="D23" s="122">
        <v>0.005637060589781198</v>
      </c>
      <c r="E23" s="122">
        <v>1.8101904983073822</v>
      </c>
      <c r="F23" s="84" t="s">
        <v>3200</v>
      </c>
      <c r="G23" s="84" t="b">
        <v>0</v>
      </c>
      <c r="H23" s="84" t="b">
        <v>0</v>
      </c>
      <c r="I23" s="84" t="b">
        <v>0</v>
      </c>
      <c r="J23" s="84" t="b">
        <v>0</v>
      </c>
      <c r="K23" s="84" t="b">
        <v>0</v>
      </c>
      <c r="L23" s="84" t="b">
        <v>0</v>
      </c>
    </row>
    <row r="24" spans="1:12" ht="15">
      <c r="A24" s="84" t="s">
        <v>2896</v>
      </c>
      <c r="B24" s="84" t="s">
        <v>2404</v>
      </c>
      <c r="C24" s="84">
        <v>11</v>
      </c>
      <c r="D24" s="122">
        <v>0.005082661478518279</v>
      </c>
      <c r="E24" s="122">
        <v>2.0552690886422136</v>
      </c>
      <c r="F24" s="84" t="s">
        <v>3200</v>
      </c>
      <c r="G24" s="84" t="b">
        <v>0</v>
      </c>
      <c r="H24" s="84" t="b">
        <v>0</v>
      </c>
      <c r="I24" s="84" t="b">
        <v>0</v>
      </c>
      <c r="J24" s="84" t="b">
        <v>0</v>
      </c>
      <c r="K24" s="84" t="b">
        <v>0</v>
      </c>
      <c r="L24" s="84" t="b">
        <v>0</v>
      </c>
    </row>
    <row r="25" spans="1:12" ht="15">
      <c r="A25" s="84" t="s">
        <v>2404</v>
      </c>
      <c r="B25" s="84" t="s">
        <v>2897</v>
      </c>
      <c r="C25" s="84">
        <v>11</v>
      </c>
      <c r="D25" s="122">
        <v>0.005082661478518279</v>
      </c>
      <c r="E25" s="122">
        <v>2.0350657025539265</v>
      </c>
      <c r="F25" s="84" t="s">
        <v>3200</v>
      </c>
      <c r="G25" s="84" t="b">
        <v>0</v>
      </c>
      <c r="H25" s="84" t="b">
        <v>0</v>
      </c>
      <c r="I25" s="84" t="b">
        <v>0</v>
      </c>
      <c r="J25" s="84" t="b">
        <v>1</v>
      </c>
      <c r="K25" s="84" t="b">
        <v>0</v>
      </c>
      <c r="L25" s="84" t="b">
        <v>0</v>
      </c>
    </row>
    <row r="26" spans="1:12" ht="15">
      <c r="A26" s="84" t="s">
        <v>2897</v>
      </c>
      <c r="B26" s="84" t="s">
        <v>2898</v>
      </c>
      <c r="C26" s="84">
        <v>11</v>
      </c>
      <c r="D26" s="122">
        <v>0.005082661478518279</v>
      </c>
      <c r="E26" s="122">
        <v>2.3360956982179077</v>
      </c>
      <c r="F26" s="84" t="s">
        <v>3200</v>
      </c>
      <c r="G26" s="84" t="b">
        <v>1</v>
      </c>
      <c r="H26" s="84" t="b">
        <v>0</v>
      </c>
      <c r="I26" s="84" t="b">
        <v>0</v>
      </c>
      <c r="J26" s="84" t="b">
        <v>1</v>
      </c>
      <c r="K26" s="84" t="b">
        <v>0</v>
      </c>
      <c r="L26" s="84" t="b">
        <v>0</v>
      </c>
    </row>
    <row r="27" spans="1:12" ht="15">
      <c r="A27" s="84" t="s">
        <v>2898</v>
      </c>
      <c r="B27" s="84" t="s">
        <v>2455</v>
      </c>
      <c r="C27" s="84">
        <v>11</v>
      </c>
      <c r="D27" s="122">
        <v>0.005082661478518279</v>
      </c>
      <c r="E27" s="122">
        <v>2.2013971243204513</v>
      </c>
      <c r="F27" s="84" t="s">
        <v>3200</v>
      </c>
      <c r="G27" s="84" t="b">
        <v>1</v>
      </c>
      <c r="H27" s="84" t="b">
        <v>0</v>
      </c>
      <c r="I27" s="84" t="b">
        <v>0</v>
      </c>
      <c r="J27" s="84" t="b">
        <v>0</v>
      </c>
      <c r="K27" s="84" t="b">
        <v>0</v>
      </c>
      <c r="L27" s="84" t="b">
        <v>0</v>
      </c>
    </row>
    <row r="28" spans="1:12" ht="15">
      <c r="A28" s="84" t="s">
        <v>2453</v>
      </c>
      <c r="B28" s="84" t="s">
        <v>2894</v>
      </c>
      <c r="C28" s="84">
        <v>11</v>
      </c>
      <c r="D28" s="122">
        <v>0.005082661478518279</v>
      </c>
      <c r="E28" s="122">
        <v>2.1092509011084593</v>
      </c>
      <c r="F28" s="84" t="s">
        <v>3200</v>
      </c>
      <c r="G28" s="84" t="b">
        <v>0</v>
      </c>
      <c r="H28" s="84" t="b">
        <v>0</v>
      </c>
      <c r="I28" s="84" t="b">
        <v>0</v>
      </c>
      <c r="J28" s="84" t="b">
        <v>0</v>
      </c>
      <c r="K28" s="84" t="b">
        <v>0</v>
      </c>
      <c r="L28" s="84" t="b">
        <v>0</v>
      </c>
    </row>
    <row r="29" spans="1:12" ht="15">
      <c r="A29" s="84" t="s">
        <v>2345</v>
      </c>
      <c r="B29" s="84" t="s">
        <v>2899</v>
      </c>
      <c r="C29" s="84">
        <v>11</v>
      </c>
      <c r="D29" s="122">
        <v>0.005082661478518279</v>
      </c>
      <c r="E29" s="122">
        <v>2.298307137328508</v>
      </c>
      <c r="F29" s="84" t="s">
        <v>3200</v>
      </c>
      <c r="G29" s="84" t="b">
        <v>0</v>
      </c>
      <c r="H29" s="84" t="b">
        <v>0</v>
      </c>
      <c r="I29" s="84" t="b">
        <v>0</v>
      </c>
      <c r="J29" s="84" t="b">
        <v>1</v>
      </c>
      <c r="K29" s="84" t="b">
        <v>0</v>
      </c>
      <c r="L29" s="84" t="b">
        <v>0</v>
      </c>
    </row>
    <row r="30" spans="1:12" ht="15">
      <c r="A30" s="84" t="s">
        <v>2444</v>
      </c>
      <c r="B30" s="84" t="s">
        <v>2445</v>
      </c>
      <c r="C30" s="84">
        <v>9</v>
      </c>
      <c r="D30" s="122">
        <v>0.004466009489379291</v>
      </c>
      <c r="E30" s="122">
        <v>2.173368400720208</v>
      </c>
      <c r="F30" s="84" t="s">
        <v>3200</v>
      </c>
      <c r="G30" s="84" t="b">
        <v>0</v>
      </c>
      <c r="H30" s="84" t="b">
        <v>0</v>
      </c>
      <c r="I30" s="84" t="b">
        <v>0</v>
      </c>
      <c r="J30" s="84" t="b">
        <v>0</v>
      </c>
      <c r="K30" s="84" t="b">
        <v>0</v>
      </c>
      <c r="L30" s="84" t="b">
        <v>0</v>
      </c>
    </row>
    <row r="31" spans="1:12" ht="15">
      <c r="A31" s="84" t="s">
        <v>2445</v>
      </c>
      <c r="B31" s="84" t="s">
        <v>2446</v>
      </c>
      <c r="C31" s="84">
        <v>9</v>
      </c>
      <c r="D31" s="122">
        <v>0.004466009489379291</v>
      </c>
      <c r="E31" s="122">
        <v>2.0416962814529396</v>
      </c>
      <c r="F31" s="84" t="s">
        <v>3200</v>
      </c>
      <c r="G31" s="84" t="b">
        <v>0</v>
      </c>
      <c r="H31" s="84" t="b">
        <v>0</v>
      </c>
      <c r="I31" s="84" t="b">
        <v>0</v>
      </c>
      <c r="J31" s="84" t="b">
        <v>0</v>
      </c>
      <c r="K31" s="84" t="b">
        <v>0</v>
      </c>
      <c r="L31" s="84" t="b">
        <v>0</v>
      </c>
    </row>
    <row r="32" spans="1:12" ht="15">
      <c r="A32" s="84" t="s">
        <v>2899</v>
      </c>
      <c r="B32" s="84" t="s">
        <v>2905</v>
      </c>
      <c r="C32" s="84">
        <v>9</v>
      </c>
      <c r="D32" s="122">
        <v>0.004466009489379291</v>
      </c>
      <c r="E32" s="122">
        <v>2.423245873936808</v>
      </c>
      <c r="F32" s="84" t="s">
        <v>3200</v>
      </c>
      <c r="G32" s="84" t="b">
        <v>1</v>
      </c>
      <c r="H32" s="84" t="b">
        <v>0</v>
      </c>
      <c r="I32" s="84" t="b">
        <v>0</v>
      </c>
      <c r="J32" s="84" t="b">
        <v>0</v>
      </c>
      <c r="K32" s="84" t="b">
        <v>0</v>
      </c>
      <c r="L32" s="84" t="b">
        <v>0</v>
      </c>
    </row>
    <row r="33" spans="1:12" ht="15">
      <c r="A33" s="84" t="s">
        <v>2893</v>
      </c>
      <c r="B33" s="84" t="s">
        <v>2403</v>
      </c>
      <c r="C33" s="84">
        <v>9</v>
      </c>
      <c r="D33" s="122">
        <v>0.004466009489379291</v>
      </c>
      <c r="E33" s="122">
        <v>1.7754283920481704</v>
      </c>
      <c r="F33" s="84" t="s">
        <v>3200</v>
      </c>
      <c r="G33" s="84" t="b">
        <v>0</v>
      </c>
      <c r="H33" s="84" t="b">
        <v>0</v>
      </c>
      <c r="I33" s="84" t="b">
        <v>0</v>
      </c>
      <c r="J33" s="84" t="b">
        <v>0</v>
      </c>
      <c r="K33" s="84" t="b">
        <v>0</v>
      </c>
      <c r="L33" s="84" t="b">
        <v>0</v>
      </c>
    </row>
    <row r="34" spans="1:12" ht="15">
      <c r="A34" s="84" t="s">
        <v>2901</v>
      </c>
      <c r="B34" s="84" t="s">
        <v>2895</v>
      </c>
      <c r="C34" s="84">
        <v>9</v>
      </c>
      <c r="D34" s="122">
        <v>0.004466009489379291</v>
      </c>
      <c r="E34" s="122">
        <v>2.2525496467678328</v>
      </c>
      <c r="F34" s="84" t="s">
        <v>3200</v>
      </c>
      <c r="G34" s="84" t="b">
        <v>0</v>
      </c>
      <c r="H34" s="84" t="b">
        <v>0</v>
      </c>
      <c r="I34" s="84" t="b">
        <v>0</v>
      </c>
      <c r="J34" s="84" t="b">
        <v>0</v>
      </c>
      <c r="K34" s="84" t="b">
        <v>0</v>
      </c>
      <c r="L34" s="84" t="b">
        <v>0</v>
      </c>
    </row>
    <row r="35" spans="1:12" ht="15">
      <c r="A35" s="84" t="s">
        <v>2895</v>
      </c>
      <c r="B35" s="84" t="s">
        <v>2402</v>
      </c>
      <c r="C35" s="84">
        <v>9</v>
      </c>
      <c r="D35" s="122">
        <v>0.004466009489379291</v>
      </c>
      <c r="E35" s="122">
        <v>1.1806676394617073</v>
      </c>
      <c r="F35" s="84" t="s">
        <v>3200</v>
      </c>
      <c r="G35" s="84" t="b">
        <v>0</v>
      </c>
      <c r="H35" s="84" t="b">
        <v>0</v>
      </c>
      <c r="I35" s="84" t="b">
        <v>0</v>
      </c>
      <c r="J35" s="84" t="b">
        <v>0</v>
      </c>
      <c r="K35" s="84" t="b">
        <v>0</v>
      </c>
      <c r="L35" s="84" t="b">
        <v>0</v>
      </c>
    </row>
    <row r="36" spans="1:12" ht="15">
      <c r="A36" s="84" t="s">
        <v>2443</v>
      </c>
      <c r="B36" s="84" t="s">
        <v>2444</v>
      </c>
      <c r="C36" s="84">
        <v>8</v>
      </c>
      <c r="D36" s="122">
        <v>0.004130201806501329</v>
      </c>
      <c r="E36" s="122">
        <v>2.4743983963841893</v>
      </c>
      <c r="F36" s="84" t="s">
        <v>3200</v>
      </c>
      <c r="G36" s="84" t="b">
        <v>0</v>
      </c>
      <c r="H36" s="84" t="b">
        <v>0</v>
      </c>
      <c r="I36" s="84" t="b">
        <v>0</v>
      </c>
      <c r="J36" s="84" t="b">
        <v>0</v>
      </c>
      <c r="K36" s="84" t="b">
        <v>0</v>
      </c>
      <c r="L36" s="84" t="b">
        <v>0</v>
      </c>
    </row>
    <row r="37" spans="1:12" ht="15">
      <c r="A37" s="84" t="s">
        <v>2447</v>
      </c>
      <c r="B37" s="84" t="s">
        <v>2448</v>
      </c>
      <c r="C37" s="84">
        <v>8</v>
      </c>
      <c r="D37" s="122">
        <v>0.004130201806501329</v>
      </c>
      <c r="E37" s="122">
        <v>2.2123925086219147</v>
      </c>
      <c r="F37" s="84" t="s">
        <v>3200</v>
      </c>
      <c r="G37" s="84" t="b">
        <v>0</v>
      </c>
      <c r="H37" s="84" t="b">
        <v>0</v>
      </c>
      <c r="I37" s="84" t="b">
        <v>0</v>
      </c>
      <c r="J37" s="84" t="b">
        <v>0</v>
      </c>
      <c r="K37" s="84" t="b">
        <v>0</v>
      </c>
      <c r="L37" s="84" t="b">
        <v>0</v>
      </c>
    </row>
    <row r="38" spans="1:12" ht="15">
      <c r="A38" s="84" t="s">
        <v>2448</v>
      </c>
      <c r="B38" s="84" t="s">
        <v>2449</v>
      </c>
      <c r="C38" s="84">
        <v>8</v>
      </c>
      <c r="D38" s="122">
        <v>0.004130201806501329</v>
      </c>
      <c r="E38" s="122">
        <v>2.423245873936808</v>
      </c>
      <c r="F38" s="84" t="s">
        <v>3200</v>
      </c>
      <c r="G38" s="84" t="b">
        <v>0</v>
      </c>
      <c r="H38" s="84" t="b">
        <v>0</v>
      </c>
      <c r="I38" s="84" t="b">
        <v>0</v>
      </c>
      <c r="J38" s="84" t="b">
        <v>0</v>
      </c>
      <c r="K38" s="84" t="b">
        <v>0</v>
      </c>
      <c r="L38" s="84" t="b">
        <v>0</v>
      </c>
    </row>
    <row r="39" spans="1:12" ht="15">
      <c r="A39" s="84" t="s">
        <v>2449</v>
      </c>
      <c r="B39" s="84" t="s">
        <v>2450</v>
      </c>
      <c r="C39" s="84">
        <v>8</v>
      </c>
      <c r="D39" s="122">
        <v>0.004130201806501329</v>
      </c>
      <c r="E39" s="122">
        <v>2.423245873936808</v>
      </c>
      <c r="F39" s="84" t="s">
        <v>3200</v>
      </c>
      <c r="G39" s="84" t="b">
        <v>0</v>
      </c>
      <c r="H39" s="84" t="b">
        <v>0</v>
      </c>
      <c r="I39" s="84" t="b">
        <v>0</v>
      </c>
      <c r="J39" s="84" t="b">
        <v>0</v>
      </c>
      <c r="K39" s="84" t="b">
        <v>0</v>
      </c>
      <c r="L39" s="84" t="b">
        <v>0</v>
      </c>
    </row>
    <row r="40" spans="1:12" ht="15">
      <c r="A40" s="84" t="s">
        <v>2450</v>
      </c>
      <c r="B40" s="84" t="s">
        <v>2402</v>
      </c>
      <c r="C40" s="84">
        <v>8</v>
      </c>
      <c r="D40" s="122">
        <v>0.004130201806501329</v>
      </c>
      <c r="E40" s="122">
        <v>1.254453853622626</v>
      </c>
      <c r="F40" s="84" t="s">
        <v>3200</v>
      </c>
      <c r="G40" s="84" t="b">
        <v>0</v>
      </c>
      <c r="H40" s="84" t="b">
        <v>0</v>
      </c>
      <c r="I40" s="84" t="b">
        <v>0</v>
      </c>
      <c r="J40" s="84" t="b">
        <v>0</v>
      </c>
      <c r="K40" s="84" t="b">
        <v>0</v>
      </c>
      <c r="L40" s="84" t="b">
        <v>0</v>
      </c>
    </row>
    <row r="41" spans="1:12" ht="15">
      <c r="A41" s="84" t="s">
        <v>2402</v>
      </c>
      <c r="B41" s="84" t="s">
        <v>2451</v>
      </c>
      <c r="C41" s="84">
        <v>8</v>
      </c>
      <c r="D41" s="122">
        <v>0.004130201806501329</v>
      </c>
      <c r="E41" s="122">
        <v>1.3307006663312015</v>
      </c>
      <c r="F41" s="84" t="s">
        <v>3200</v>
      </c>
      <c r="G41" s="84" t="b">
        <v>0</v>
      </c>
      <c r="H41" s="84" t="b">
        <v>0</v>
      </c>
      <c r="I41" s="84" t="b">
        <v>0</v>
      </c>
      <c r="J41" s="84" t="b">
        <v>1</v>
      </c>
      <c r="K41" s="84" t="b">
        <v>0</v>
      </c>
      <c r="L41" s="84" t="b">
        <v>0</v>
      </c>
    </row>
    <row r="42" spans="1:12" ht="15">
      <c r="A42" s="84" t="s">
        <v>353</v>
      </c>
      <c r="B42" s="84" t="s">
        <v>352</v>
      </c>
      <c r="C42" s="84">
        <v>8</v>
      </c>
      <c r="D42" s="122">
        <v>0.004130201806501329</v>
      </c>
      <c r="E42" s="122">
        <v>2.4743983963841893</v>
      </c>
      <c r="F42" s="84" t="s">
        <v>3200</v>
      </c>
      <c r="G42" s="84" t="b">
        <v>0</v>
      </c>
      <c r="H42" s="84" t="b">
        <v>0</v>
      </c>
      <c r="I42" s="84" t="b">
        <v>0</v>
      </c>
      <c r="J42" s="84" t="b">
        <v>0</v>
      </c>
      <c r="K42" s="84" t="b">
        <v>0</v>
      </c>
      <c r="L42" s="84" t="b">
        <v>0</v>
      </c>
    </row>
    <row r="43" spans="1:12" ht="15">
      <c r="A43" s="84" t="s">
        <v>352</v>
      </c>
      <c r="B43" s="84" t="s">
        <v>351</v>
      </c>
      <c r="C43" s="84">
        <v>8</v>
      </c>
      <c r="D43" s="122">
        <v>0.004130201806501329</v>
      </c>
      <c r="E43" s="122">
        <v>2.4743983963841893</v>
      </c>
      <c r="F43" s="84" t="s">
        <v>3200</v>
      </c>
      <c r="G43" s="84" t="b">
        <v>0</v>
      </c>
      <c r="H43" s="84" t="b">
        <v>0</v>
      </c>
      <c r="I43" s="84" t="b">
        <v>0</v>
      </c>
      <c r="J43" s="84" t="b">
        <v>0</v>
      </c>
      <c r="K43" s="84" t="b">
        <v>0</v>
      </c>
      <c r="L43" s="84" t="b">
        <v>0</v>
      </c>
    </row>
    <row r="44" spans="1:12" ht="15">
      <c r="A44" s="84" t="s">
        <v>349</v>
      </c>
      <c r="B44" s="84" t="s">
        <v>348</v>
      </c>
      <c r="C44" s="84">
        <v>8</v>
      </c>
      <c r="D44" s="122">
        <v>0.004130201806501329</v>
      </c>
      <c r="E44" s="122">
        <v>2.4743983963841893</v>
      </c>
      <c r="F44" s="84" t="s">
        <v>3200</v>
      </c>
      <c r="G44" s="84" t="b">
        <v>0</v>
      </c>
      <c r="H44" s="84" t="b">
        <v>0</v>
      </c>
      <c r="I44" s="84" t="b">
        <v>0</v>
      </c>
      <c r="J44" s="84" t="b">
        <v>0</v>
      </c>
      <c r="K44" s="84" t="b">
        <v>0</v>
      </c>
      <c r="L44" s="84" t="b">
        <v>0</v>
      </c>
    </row>
    <row r="45" spans="1:12" ht="15">
      <c r="A45" s="84" t="s">
        <v>344</v>
      </c>
      <c r="B45" s="84" t="s">
        <v>343</v>
      </c>
      <c r="C45" s="84">
        <v>8</v>
      </c>
      <c r="D45" s="122">
        <v>0.004130201806501329</v>
      </c>
      <c r="E45" s="122">
        <v>2.4743983963841893</v>
      </c>
      <c r="F45" s="84" t="s">
        <v>3200</v>
      </c>
      <c r="G45" s="84" t="b">
        <v>0</v>
      </c>
      <c r="H45" s="84" t="b">
        <v>0</v>
      </c>
      <c r="I45" s="84" t="b">
        <v>0</v>
      </c>
      <c r="J45" s="84" t="b">
        <v>0</v>
      </c>
      <c r="K45" s="84" t="b">
        <v>0</v>
      </c>
      <c r="L45" s="84" t="b">
        <v>0</v>
      </c>
    </row>
    <row r="46" spans="1:12" ht="15">
      <c r="A46" s="84" t="s">
        <v>343</v>
      </c>
      <c r="B46" s="84" t="s">
        <v>342</v>
      </c>
      <c r="C46" s="84">
        <v>8</v>
      </c>
      <c r="D46" s="122">
        <v>0.004130201806501329</v>
      </c>
      <c r="E46" s="122">
        <v>2.4743983963841893</v>
      </c>
      <c r="F46" s="84" t="s">
        <v>3200</v>
      </c>
      <c r="G46" s="84" t="b">
        <v>0</v>
      </c>
      <c r="H46" s="84" t="b">
        <v>0</v>
      </c>
      <c r="I46" s="84" t="b">
        <v>0</v>
      </c>
      <c r="J46" s="84" t="b">
        <v>0</v>
      </c>
      <c r="K46" s="84" t="b">
        <v>0</v>
      </c>
      <c r="L46" s="84" t="b">
        <v>0</v>
      </c>
    </row>
    <row r="47" spans="1:12" ht="15">
      <c r="A47" s="84" t="s">
        <v>342</v>
      </c>
      <c r="B47" s="84" t="s">
        <v>341</v>
      </c>
      <c r="C47" s="84">
        <v>8</v>
      </c>
      <c r="D47" s="122">
        <v>0.004130201806501329</v>
      </c>
      <c r="E47" s="122">
        <v>2.4743983963841893</v>
      </c>
      <c r="F47" s="84" t="s">
        <v>3200</v>
      </c>
      <c r="G47" s="84" t="b">
        <v>0</v>
      </c>
      <c r="H47" s="84" t="b">
        <v>0</v>
      </c>
      <c r="I47" s="84" t="b">
        <v>0</v>
      </c>
      <c r="J47" s="84" t="b">
        <v>0</v>
      </c>
      <c r="K47" s="84" t="b">
        <v>0</v>
      </c>
      <c r="L47" s="84" t="b">
        <v>0</v>
      </c>
    </row>
    <row r="48" spans="1:12" ht="15">
      <c r="A48" s="84" t="s">
        <v>341</v>
      </c>
      <c r="B48" s="84" t="s">
        <v>340</v>
      </c>
      <c r="C48" s="84">
        <v>8</v>
      </c>
      <c r="D48" s="122">
        <v>0.004130201806501329</v>
      </c>
      <c r="E48" s="122">
        <v>2.4743983963841893</v>
      </c>
      <c r="F48" s="84" t="s">
        <v>3200</v>
      </c>
      <c r="G48" s="84" t="b">
        <v>0</v>
      </c>
      <c r="H48" s="84" t="b">
        <v>0</v>
      </c>
      <c r="I48" s="84" t="b">
        <v>0</v>
      </c>
      <c r="J48" s="84" t="b">
        <v>0</v>
      </c>
      <c r="K48" s="84" t="b">
        <v>0</v>
      </c>
      <c r="L48" s="84" t="b">
        <v>0</v>
      </c>
    </row>
    <row r="49" spans="1:12" ht="15">
      <c r="A49" s="84" t="s">
        <v>338</v>
      </c>
      <c r="B49" s="84" t="s">
        <v>2406</v>
      </c>
      <c r="C49" s="84">
        <v>8</v>
      </c>
      <c r="D49" s="122">
        <v>0.004130201806501329</v>
      </c>
      <c r="E49" s="122">
        <v>2.173368400720208</v>
      </c>
      <c r="F49" s="84" t="s">
        <v>3200</v>
      </c>
      <c r="G49" s="84" t="b">
        <v>0</v>
      </c>
      <c r="H49" s="84" t="b">
        <v>0</v>
      </c>
      <c r="I49" s="84" t="b">
        <v>0</v>
      </c>
      <c r="J49" s="84" t="b">
        <v>0</v>
      </c>
      <c r="K49" s="84" t="b">
        <v>0</v>
      </c>
      <c r="L49" s="84" t="b">
        <v>0</v>
      </c>
    </row>
    <row r="50" spans="1:12" ht="15">
      <c r="A50" s="84" t="s">
        <v>2477</v>
      </c>
      <c r="B50" s="84" t="s">
        <v>2478</v>
      </c>
      <c r="C50" s="84">
        <v>7</v>
      </c>
      <c r="D50" s="122">
        <v>0.003773057756244841</v>
      </c>
      <c r="E50" s="122">
        <v>2.2269512287928395</v>
      </c>
      <c r="F50" s="84" t="s">
        <v>3200</v>
      </c>
      <c r="G50" s="84" t="b">
        <v>1</v>
      </c>
      <c r="H50" s="84" t="b">
        <v>0</v>
      </c>
      <c r="I50" s="84" t="b">
        <v>0</v>
      </c>
      <c r="J50" s="84" t="b">
        <v>0</v>
      </c>
      <c r="K50" s="84" t="b">
        <v>0</v>
      </c>
      <c r="L50" s="84" t="b">
        <v>0</v>
      </c>
    </row>
    <row r="51" spans="1:12" ht="15">
      <c r="A51" s="84" t="s">
        <v>2456</v>
      </c>
      <c r="B51" s="84" t="s">
        <v>2454</v>
      </c>
      <c r="C51" s="84">
        <v>7</v>
      </c>
      <c r="D51" s="122">
        <v>0.003773057756244841</v>
      </c>
      <c r="E51" s="122">
        <v>1.788017519356191</v>
      </c>
      <c r="F51" s="84" t="s">
        <v>3200</v>
      </c>
      <c r="G51" s="84" t="b">
        <v>0</v>
      </c>
      <c r="H51" s="84" t="b">
        <v>0</v>
      </c>
      <c r="I51" s="84" t="b">
        <v>0</v>
      </c>
      <c r="J51" s="84" t="b">
        <v>0</v>
      </c>
      <c r="K51" s="84" t="b">
        <v>0</v>
      </c>
      <c r="L51" s="84" t="b">
        <v>0</v>
      </c>
    </row>
    <row r="52" spans="1:12" ht="15">
      <c r="A52" s="84" t="s">
        <v>2894</v>
      </c>
      <c r="B52" s="84" t="s">
        <v>2457</v>
      </c>
      <c r="C52" s="84">
        <v>7</v>
      </c>
      <c r="D52" s="122">
        <v>0.003773057756244841</v>
      </c>
      <c r="E52" s="122">
        <v>2.029461825035928</v>
      </c>
      <c r="F52" s="84" t="s">
        <v>3200</v>
      </c>
      <c r="G52" s="84" t="b">
        <v>0</v>
      </c>
      <c r="H52" s="84" t="b">
        <v>0</v>
      </c>
      <c r="I52" s="84" t="b">
        <v>0</v>
      </c>
      <c r="J52" s="84" t="b">
        <v>0</v>
      </c>
      <c r="K52" s="84" t="b">
        <v>0</v>
      </c>
      <c r="L52" s="84" t="b">
        <v>0</v>
      </c>
    </row>
    <row r="53" spans="1:12" ht="15">
      <c r="A53" s="84" t="s">
        <v>291</v>
      </c>
      <c r="B53" s="84" t="s">
        <v>2443</v>
      </c>
      <c r="C53" s="84">
        <v>7</v>
      </c>
      <c r="D53" s="122">
        <v>0.003773057756244841</v>
      </c>
      <c r="E53" s="122">
        <v>2.5323903433618757</v>
      </c>
      <c r="F53" s="84" t="s">
        <v>3200</v>
      </c>
      <c r="G53" s="84" t="b">
        <v>0</v>
      </c>
      <c r="H53" s="84" t="b">
        <v>0</v>
      </c>
      <c r="I53" s="84" t="b">
        <v>0</v>
      </c>
      <c r="J53" s="84" t="b">
        <v>0</v>
      </c>
      <c r="K53" s="84" t="b">
        <v>0</v>
      </c>
      <c r="L53" s="84" t="b">
        <v>0</v>
      </c>
    </row>
    <row r="54" spans="1:12" ht="15">
      <c r="A54" s="84" t="s">
        <v>2451</v>
      </c>
      <c r="B54" s="84" t="s">
        <v>2889</v>
      </c>
      <c r="C54" s="84">
        <v>7</v>
      </c>
      <c r="D54" s="122">
        <v>0.003773057756244841</v>
      </c>
      <c r="E54" s="122">
        <v>2.1222158782728267</v>
      </c>
      <c r="F54" s="84" t="s">
        <v>3200</v>
      </c>
      <c r="G54" s="84" t="b">
        <v>1</v>
      </c>
      <c r="H54" s="84" t="b">
        <v>0</v>
      </c>
      <c r="I54" s="84" t="b">
        <v>0</v>
      </c>
      <c r="J54" s="84" t="b">
        <v>0</v>
      </c>
      <c r="K54" s="84" t="b">
        <v>0</v>
      </c>
      <c r="L54" s="84" t="b">
        <v>0</v>
      </c>
    </row>
    <row r="55" spans="1:12" ht="15">
      <c r="A55" s="84" t="s">
        <v>2402</v>
      </c>
      <c r="B55" s="84" t="s">
        <v>2424</v>
      </c>
      <c r="C55" s="84">
        <v>7</v>
      </c>
      <c r="D55" s="122">
        <v>0.003773057756244841</v>
      </c>
      <c r="E55" s="122">
        <v>0.9259212331288584</v>
      </c>
      <c r="F55" s="84" t="s">
        <v>3200</v>
      </c>
      <c r="G55" s="84" t="b">
        <v>0</v>
      </c>
      <c r="H55" s="84" t="b">
        <v>0</v>
      </c>
      <c r="I55" s="84" t="b">
        <v>0</v>
      </c>
      <c r="J55" s="84" t="b">
        <v>0</v>
      </c>
      <c r="K55" s="84" t="b">
        <v>0</v>
      </c>
      <c r="L55" s="84" t="b">
        <v>0</v>
      </c>
    </row>
    <row r="56" spans="1:12" ht="15">
      <c r="A56" s="84" t="s">
        <v>2341</v>
      </c>
      <c r="B56" s="84" t="s">
        <v>2427</v>
      </c>
      <c r="C56" s="84">
        <v>7</v>
      </c>
      <c r="D56" s="122">
        <v>0.003773057756244841</v>
      </c>
      <c r="E56" s="122">
        <v>1.6847673283171154</v>
      </c>
      <c r="F56" s="84" t="s">
        <v>3200</v>
      </c>
      <c r="G56" s="84" t="b">
        <v>0</v>
      </c>
      <c r="H56" s="84" t="b">
        <v>0</v>
      </c>
      <c r="I56" s="84" t="b">
        <v>0</v>
      </c>
      <c r="J56" s="84" t="b">
        <v>0</v>
      </c>
      <c r="K56" s="84" t="b">
        <v>0</v>
      </c>
      <c r="L56" s="84" t="b">
        <v>0</v>
      </c>
    </row>
    <row r="57" spans="1:12" ht="15">
      <c r="A57" s="84" t="s">
        <v>2914</v>
      </c>
      <c r="B57" s="84" t="s">
        <v>2915</v>
      </c>
      <c r="C57" s="84">
        <v>7</v>
      </c>
      <c r="D57" s="122">
        <v>0.003773057756244841</v>
      </c>
      <c r="E57" s="122">
        <v>2.5323903433618757</v>
      </c>
      <c r="F57" s="84" t="s">
        <v>3200</v>
      </c>
      <c r="G57" s="84" t="b">
        <v>0</v>
      </c>
      <c r="H57" s="84" t="b">
        <v>0</v>
      </c>
      <c r="I57" s="84" t="b">
        <v>0</v>
      </c>
      <c r="J57" s="84" t="b">
        <v>0</v>
      </c>
      <c r="K57" s="84" t="b">
        <v>0</v>
      </c>
      <c r="L57" s="84" t="b">
        <v>0</v>
      </c>
    </row>
    <row r="58" spans="1:12" ht="15">
      <c r="A58" s="84" t="s">
        <v>2915</v>
      </c>
      <c r="B58" s="84" t="s">
        <v>2916</v>
      </c>
      <c r="C58" s="84">
        <v>7</v>
      </c>
      <c r="D58" s="122">
        <v>0.003773057756244841</v>
      </c>
      <c r="E58" s="122">
        <v>2.5323903433618757</v>
      </c>
      <c r="F58" s="84" t="s">
        <v>3200</v>
      </c>
      <c r="G58" s="84" t="b">
        <v>0</v>
      </c>
      <c r="H58" s="84" t="b">
        <v>0</v>
      </c>
      <c r="I58" s="84" t="b">
        <v>0</v>
      </c>
      <c r="J58" s="84" t="b">
        <v>1</v>
      </c>
      <c r="K58" s="84" t="b">
        <v>0</v>
      </c>
      <c r="L58" s="84" t="b">
        <v>0</v>
      </c>
    </row>
    <row r="59" spans="1:12" ht="15">
      <c r="A59" s="84" t="s">
        <v>2916</v>
      </c>
      <c r="B59" s="84" t="s">
        <v>2906</v>
      </c>
      <c r="C59" s="84">
        <v>7</v>
      </c>
      <c r="D59" s="122">
        <v>0.003773057756244841</v>
      </c>
      <c r="E59" s="122">
        <v>2.423245873936808</v>
      </c>
      <c r="F59" s="84" t="s">
        <v>3200</v>
      </c>
      <c r="G59" s="84" t="b">
        <v>1</v>
      </c>
      <c r="H59" s="84" t="b">
        <v>0</v>
      </c>
      <c r="I59" s="84" t="b">
        <v>0</v>
      </c>
      <c r="J59" s="84" t="b">
        <v>0</v>
      </c>
      <c r="K59" s="84" t="b">
        <v>0</v>
      </c>
      <c r="L59" s="84" t="b">
        <v>0</v>
      </c>
    </row>
    <row r="60" spans="1:12" ht="15">
      <c r="A60" s="84" t="s">
        <v>2459</v>
      </c>
      <c r="B60" s="84" t="s">
        <v>2917</v>
      </c>
      <c r="C60" s="84">
        <v>7</v>
      </c>
      <c r="D60" s="122">
        <v>0.003773057756244841</v>
      </c>
      <c r="E60" s="122">
        <v>2.173368400720208</v>
      </c>
      <c r="F60" s="84" t="s">
        <v>3200</v>
      </c>
      <c r="G60" s="84" t="b">
        <v>0</v>
      </c>
      <c r="H60" s="84" t="b">
        <v>0</v>
      </c>
      <c r="I60" s="84" t="b">
        <v>0</v>
      </c>
      <c r="J60" s="84" t="b">
        <v>0</v>
      </c>
      <c r="K60" s="84" t="b">
        <v>1</v>
      </c>
      <c r="L60" s="84" t="b">
        <v>0</v>
      </c>
    </row>
    <row r="61" spans="1:12" ht="15">
      <c r="A61" s="84" t="s">
        <v>2456</v>
      </c>
      <c r="B61" s="84" t="s">
        <v>2918</v>
      </c>
      <c r="C61" s="84">
        <v>7</v>
      </c>
      <c r="D61" s="122">
        <v>0.003773057756244841</v>
      </c>
      <c r="E61" s="122">
        <v>2.173368400720208</v>
      </c>
      <c r="F61" s="84" t="s">
        <v>3200</v>
      </c>
      <c r="G61" s="84" t="b">
        <v>0</v>
      </c>
      <c r="H61" s="84" t="b">
        <v>0</v>
      </c>
      <c r="I61" s="84" t="b">
        <v>0</v>
      </c>
      <c r="J61" s="84" t="b">
        <v>0</v>
      </c>
      <c r="K61" s="84" t="b">
        <v>0</v>
      </c>
      <c r="L61" s="84" t="b">
        <v>0</v>
      </c>
    </row>
    <row r="62" spans="1:12" ht="15">
      <c r="A62" s="84" t="s">
        <v>2918</v>
      </c>
      <c r="B62" s="84" t="s">
        <v>2904</v>
      </c>
      <c r="C62" s="84">
        <v>7</v>
      </c>
      <c r="D62" s="122">
        <v>0.003773057756244841</v>
      </c>
      <c r="E62" s="122">
        <v>2.423245873936808</v>
      </c>
      <c r="F62" s="84" t="s">
        <v>3200</v>
      </c>
      <c r="G62" s="84" t="b">
        <v>0</v>
      </c>
      <c r="H62" s="84" t="b">
        <v>0</v>
      </c>
      <c r="I62" s="84" t="b">
        <v>0</v>
      </c>
      <c r="J62" s="84" t="b">
        <v>0</v>
      </c>
      <c r="K62" s="84" t="b">
        <v>0</v>
      </c>
      <c r="L62" s="84" t="b">
        <v>0</v>
      </c>
    </row>
    <row r="63" spans="1:12" ht="15">
      <c r="A63" s="84" t="s">
        <v>2904</v>
      </c>
      <c r="B63" s="84" t="s">
        <v>2900</v>
      </c>
      <c r="C63" s="84">
        <v>7</v>
      </c>
      <c r="D63" s="122">
        <v>0.003773057756244841</v>
      </c>
      <c r="E63" s="122">
        <v>2.2269512287928395</v>
      </c>
      <c r="F63" s="84" t="s">
        <v>3200</v>
      </c>
      <c r="G63" s="84" t="b">
        <v>0</v>
      </c>
      <c r="H63" s="84" t="b">
        <v>0</v>
      </c>
      <c r="I63" s="84" t="b">
        <v>0</v>
      </c>
      <c r="J63" s="84" t="b">
        <v>0</v>
      </c>
      <c r="K63" s="84" t="b">
        <v>0</v>
      </c>
      <c r="L63" s="84" t="b">
        <v>0</v>
      </c>
    </row>
    <row r="64" spans="1:12" ht="15">
      <c r="A64" s="84" t="s">
        <v>2900</v>
      </c>
      <c r="B64" s="84" t="s">
        <v>2919</v>
      </c>
      <c r="C64" s="84">
        <v>7</v>
      </c>
      <c r="D64" s="122">
        <v>0.003773057756244841</v>
      </c>
      <c r="E64" s="122">
        <v>2.3360956982179077</v>
      </c>
      <c r="F64" s="84" t="s">
        <v>3200</v>
      </c>
      <c r="G64" s="84" t="b">
        <v>0</v>
      </c>
      <c r="H64" s="84" t="b">
        <v>0</v>
      </c>
      <c r="I64" s="84" t="b">
        <v>0</v>
      </c>
      <c r="J64" s="84" t="b">
        <v>0</v>
      </c>
      <c r="K64" s="84" t="b">
        <v>0</v>
      </c>
      <c r="L64" s="84" t="b">
        <v>0</v>
      </c>
    </row>
    <row r="65" spans="1:12" ht="15">
      <c r="A65" s="84" t="s">
        <v>2919</v>
      </c>
      <c r="B65" s="84" t="s">
        <v>2920</v>
      </c>
      <c r="C65" s="84">
        <v>7</v>
      </c>
      <c r="D65" s="122">
        <v>0.003773057756244841</v>
      </c>
      <c r="E65" s="122">
        <v>2.5323903433618757</v>
      </c>
      <c r="F65" s="84" t="s">
        <v>3200</v>
      </c>
      <c r="G65" s="84" t="b">
        <v>0</v>
      </c>
      <c r="H65" s="84" t="b">
        <v>0</v>
      </c>
      <c r="I65" s="84" t="b">
        <v>0</v>
      </c>
      <c r="J65" s="84" t="b">
        <v>0</v>
      </c>
      <c r="K65" s="84" t="b">
        <v>0</v>
      </c>
      <c r="L65" s="84" t="b">
        <v>0</v>
      </c>
    </row>
    <row r="66" spans="1:12" ht="15">
      <c r="A66" s="84" t="s">
        <v>304</v>
      </c>
      <c r="B66" s="84" t="s">
        <v>2896</v>
      </c>
      <c r="C66" s="84">
        <v>7</v>
      </c>
      <c r="D66" s="122">
        <v>0.003773057756244841</v>
      </c>
      <c r="E66" s="122">
        <v>2.0552690886422136</v>
      </c>
      <c r="F66" s="84" t="s">
        <v>3200</v>
      </c>
      <c r="G66" s="84" t="b">
        <v>0</v>
      </c>
      <c r="H66" s="84" t="b">
        <v>0</v>
      </c>
      <c r="I66" s="84" t="b">
        <v>0</v>
      </c>
      <c r="J66" s="84" t="b">
        <v>0</v>
      </c>
      <c r="K66" s="84" t="b">
        <v>0</v>
      </c>
      <c r="L66" s="84" t="b">
        <v>0</v>
      </c>
    </row>
    <row r="67" spans="1:12" ht="15">
      <c r="A67" s="84" t="s">
        <v>2923</v>
      </c>
      <c r="B67" s="84" t="s">
        <v>2402</v>
      </c>
      <c r="C67" s="84">
        <v>6</v>
      </c>
      <c r="D67" s="122">
        <v>0.003391509614244794</v>
      </c>
      <c r="E67" s="122">
        <v>1.3056063760700072</v>
      </c>
      <c r="F67" s="84" t="s">
        <v>3200</v>
      </c>
      <c r="G67" s="84" t="b">
        <v>0</v>
      </c>
      <c r="H67" s="84" t="b">
        <v>0</v>
      </c>
      <c r="I67" s="84" t="b">
        <v>0</v>
      </c>
      <c r="J67" s="84" t="b">
        <v>0</v>
      </c>
      <c r="K67" s="84" t="b">
        <v>0</v>
      </c>
      <c r="L67" s="84" t="b">
        <v>0</v>
      </c>
    </row>
    <row r="68" spans="1:12" ht="15">
      <c r="A68" s="84" t="s">
        <v>2426</v>
      </c>
      <c r="B68" s="84" t="s">
        <v>2402</v>
      </c>
      <c r="C68" s="84">
        <v>6</v>
      </c>
      <c r="D68" s="122">
        <v>0.003391509614244794</v>
      </c>
      <c r="E68" s="122">
        <v>0.853308705075377</v>
      </c>
      <c r="F68" s="84" t="s">
        <v>3200</v>
      </c>
      <c r="G68" s="84" t="b">
        <v>0</v>
      </c>
      <c r="H68" s="84" t="b">
        <v>0</v>
      </c>
      <c r="I68" s="84" t="b">
        <v>0</v>
      </c>
      <c r="J68" s="84" t="b">
        <v>0</v>
      </c>
      <c r="K68" s="84" t="b">
        <v>0</v>
      </c>
      <c r="L68" s="84" t="b">
        <v>0</v>
      </c>
    </row>
    <row r="69" spans="1:12" ht="15">
      <c r="A69" s="84" t="s">
        <v>286</v>
      </c>
      <c r="B69" s="84" t="s">
        <v>2893</v>
      </c>
      <c r="C69" s="84">
        <v>6</v>
      </c>
      <c r="D69" s="122">
        <v>0.003391509614244794</v>
      </c>
      <c r="E69" s="122">
        <v>2.298307137328508</v>
      </c>
      <c r="F69" s="84" t="s">
        <v>3200</v>
      </c>
      <c r="G69" s="84" t="b">
        <v>0</v>
      </c>
      <c r="H69" s="84" t="b">
        <v>0</v>
      </c>
      <c r="I69" s="84" t="b">
        <v>0</v>
      </c>
      <c r="J69" s="84" t="b">
        <v>0</v>
      </c>
      <c r="K69" s="84" t="b">
        <v>0</v>
      </c>
      <c r="L69" s="84" t="b">
        <v>0</v>
      </c>
    </row>
    <row r="70" spans="1:12" ht="15">
      <c r="A70" s="84" t="s">
        <v>2403</v>
      </c>
      <c r="B70" s="84" t="s">
        <v>2901</v>
      </c>
      <c r="C70" s="84">
        <v>6</v>
      </c>
      <c r="D70" s="122">
        <v>0.003391509614244794</v>
      </c>
      <c r="E70" s="122">
        <v>1.6642779399255037</v>
      </c>
      <c r="F70" s="84" t="s">
        <v>3200</v>
      </c>
      <c r="G70" s="84" t="b">
        <v>0</v>
      </c>
      <c r="H70" s="84" t="b">
        <v>0</v>
      </c>
      <c r="I70" s="84" t="b">
        <v>0</v>
      </c>
      <c r="J70" s="84" t="b">
        <v>0</v>
      </c>
      <c r="K70" s="84" t="b">
        <v>0</v>
      </c>
      <c r="L70" s="84" t="b">
        <v>0</v>
      </c>
    </row>
    <row r="71" spans="1:12" ht="15">
      <c r="A71" s="84" t="s">
        <v>348</v>
      </c>
      <c r="B71" s="84" t="s">
        <v>346</v>
      </c>
      <c r="C71" s="84">
        <v>6</v>
      </c>
      <c r="D71" s="122">
        <v>0.003391509614244794</v>
      </c>
      <c r="E71" s="122">
        <v>2.349459659775889</v>
      </c>
      <c r="F71" s="84" t="s">
        <v>3200</v>
      </c>
      <c r="G71" s="84" t="b">
        <v>0</v>
      </c>
      <c r="H71" s="84" t="b">
        <v>0</v>
      </c>
      <c r="I71" s="84" t="b">
        <v>0</v>
      </c>
      <c r="J71" s="84" t="b">
        <v>0</v>
      </c>
      <c r="K71" s="84" t="b">
        <v>0</v>
      </c>
      <c r="L71" s="84" t="b">
        <v>0</v>
      </c>
    </row>
    <row r="72" spans="1:12" ht="15">
      <c r="A72" s="84" t="s">
        <v>2472</v>
      </c>
      <c r="B72" s="84" t="s">
        <v>2473</v>
      </c>
      <c r="C72" s="84">
        <v>6</v>
      </c>
      <c r="D72" s="122">
        <v>0.003391509614244794</v>
      </c>
      <c r="E72" s="122">
        <v>2.5323903433618757</v>
      </c>
      <c r="F72" s="84" t="s">
        <v>3200</v>
      </c>
      <c r="G72" s="84" t="b">
        <v>0</v>
      </c>
      <c r="H72" s="84" t="b">
        <v>0</v>
      </c>
      <c r="I72" s="84" t="b">
        <v>0</v>
      </c>
      <c r="J72" s="84" t="b">
        <v>0</v>
      </c>
      <c r="K72" s="84" t="b">
        <v>0</v>
      </c>
      <c r="L72" s="84" t="b">
        <v>0</v>
      </c>
    </row>
    <row r="73" spans="1:12" ht="15">
      <c r="A73" s="84" t="s">
        <v>2473</v>
      </c>
      <c r="B73" s="84" t="s">
        <v>2474</v>
      </c>
      <c r="C73" s="84">
        <v>6</v>
      </c>
      <c r="D73" s="122">
        <v>0.003391509614244794</v>
      </c>
      <c r="E73" s="122">
        <v>2.5993371329924893</v>
      </c>
      <c r="F73" s="84" t="s">
        <v>3200</v>
      </c>
      <c r="G73" s="84" t="b">
        <v>0</v>
      </c>
      <c r="H73" s="84" t="b">
        <v>0</v>
      </c>
      <c r="I73" s="84" t="b">
        <v>0</v>
      </c>
      <c r="J73" s="84" t="b">
        <v>0</v>
      </c>
      <c r="K73" s="84" t="b">
        <v>0</v>
      </c>
      <c r="L73" s="84" t="b">
        <v>0</v>
      </c>
    </row>
    <row r="74" spans="1:12" ht="15">
      <c r="A74" s="84" t="s">
        <v>2474</v>
      </c>
      <c r="B74" s="84" t="s">
        <v>2475</v>
      </c>
      <c r="C74" s="84">
        <v>6</v>
      </c>
      <c r="D74" s="122">
        <v>0.003391509614244794</v>
      </c>
      <c r="E74" s="122">
        <v>2.5993371329924893</v>
      </c>
      <c r="F74" s="84" t="s">
        <v>3200</v>
      </c>
      <c r="G74" s="84" t="b">
        <v>0</v>
      </c>
      <c r="H74" s="84" t="b">
        <v>0</v>
      </c>
      <c r="I74" s="84" t="b">
        <v>0</v>
      </c>
      <c r="J74" s="84" t="b">
        <v>0</v>
      </c>
      <c r="K74" s="84" t="b">
        <v>0</v>
      </c>
      <c r="L74" s="84" t="b">
        <v>0</v>
      </c>
    </row>
    <row r="75" spans="1:12" ht="15">
      <c r="A75" s="84" t="s">
        <v>2475</v>
      </c>
      <c r="B75" s="84" t="s">
        <v>2476</v>
      </c>
      <c r="C75" s="84">
        <v>6</v>
      </c>
      <c r="D75" s="122">
        <v>0.003391509614244794</v>
      </c>
      <c r="E75" s="122">
        <v>2.5993371329924893</v>
      </c>
      <c r="F75" s="84" t="s">
        <v>3200</v>
      </c>
      <c r="G75" s="84" t="b">
        <v>0</v>
      </c>
      <c r="H75" s="84" t="b">
        <v>0</v>
      </c>
      <c r="I75" s="84" t="b">
        <v>0</v>
      </c>
      <c r="J75" s="84" t="b">
        <v>0</v>
      </c>
      <c r="K75" s="84" t="b">
        <v>0</v>
      </c>
      <c r="L75" s="84" t="b">
        <v>0</v>
      </c>
    </row>
    <row r="76" spans="1:12" ht="15">
      <c r="A76" s="84" t="s">
        <v>2476</v>
      </c>
      <c r="B76" s="84" t="s">
        <v>2403</v>
      </c>
      <c r="C76" s="84">
        <v>6</v>
      </c>
      <c r="D76" s="122">
        <v>0.003391509614244794</v>
      </c>
      <c r="E76" s="122">
        <v>1.9003671286564703</v>
      </c>
      <c r="F76" s="84" t="s">
        <v>3200</v>
      </c>
      <c r="G76" s="84" t="b">
        <v>0</v>
      </c>
      <c r="H76" s="84" t="b">
        <v>0</v>
      </c>
      <c r="I76" s="84" t="b">
        <v>0</v>
      </c>
      <c r="J76" s="84" t="b">
        <v>0</v>
      </c>
      <c r="K76" s="84" t="b">
        <v>0</v>
      </c>
      <c r="L76" s="84" t="b">
        <v>0</v>
      </c>
    </row>
    <row r="77" spans="1:12" ht="15">
      <c r="A77" s="84" t="s">
        <v>2403</v>
      </c>
      <c r="B77" s="84" t="s">
        <v>332</v>
      </c>
      <c r="C77" s="84">
        <v>6</v>
      </c>
      <c r="D77" s="122">
        <v>0.003391509614244794</v>
      </c>
      <c r="E77" s="122">
        <v>1.88612668954186</v>
      </c>
      <c r="F77" s="84" t="s">
        <v>3200</v>
      </c>
      <c r="G77" s="84" t="b">
        <v>0</v>
      </c>
      <c r="H77" s="84" t="b">
        <v>0</v>
      </c>
      <c r="I77" s="84" t="b">
        <v>0</v>
      </c>
      <c r="J77" s="84" t="b">
        <v>0</v>
      </c>
      <c r="K77" s="84" t="b">
        <v>0</v>
      </c>
      <c r="L77" s="84" t="b">
        <v>0</v>
      </c>
    </row>
    <row r="78" spans="1:12" ht="15">
      <c r="A78" s="84" t="s">
        <v>332</v>
      </c>
      <c r="B78" s="84" t="s">
        <v>2477</v>
      </c>
      <c r="C78" s="84">
        <v>6</v>
      </c>
      <c r="D78" s="122">
        <v>0.003391509614244794</v>
      </c>
      <c r="E78" s="122">
        <v>2.3774883833761327</v>
      </c>
      <c r="F78" s="84" t="s">
        <v>3200</v>
      </c>
      <c r="G78" s="84" t="b">
        <v>0</v>
      </c>
      <c r="H78" s="84" t="b">
        <v>0</v>
      </c>
      <c r="I78" s="84" t="b">
        <v>0</v>
      </c>
      <c r="J78" s="84" t="b">
        <v>1</v>
      </c>
      <c r="K78" s="84" t="b">
        <v>0</v>
      </c>
      <c r="L78" s="84" t="b">
        <v>0</v>
      </c>
    </row>
    <row r="79" spans="1:12" ht="15">
      <c r="A79" s="84" t="s">
        <v>2478</v>
      </c>
      <c r="B79" s="84" t="s">
        <v>2479</v>
      </c>
      <c r="C79" s="84">
        <v>6</v>
      </c>
      <c r="D79" s="122">
        <v>0.003391509614244794</v>
      </c>
      <c r="E79" s="122">
        <v>2.423245873936808</v>
      </c>
      <c r="F79" s="84" t="s">
        <v>3200</v>
      </c>
      <c r="G79" s="84" t="b">
        <v>0</v>
      </c>
      <c r="H79" s="84" t="b">
        <v>0</v>
      </c>
      <c r="I79" s="84" t="b">
        <v>0</v>
      </c>
      <c r="J79" s="84" t="b">
        <v>0</v>
      </c>
      <c r="K79" s="84" t="b">
        <v>0</v>
      </c>
      <c r="L79" s="84" t="b">
        <v>0</v>
      </c>
    </row>
    <row r="80" spans="1:12" ht="15">
      <c r="A80" s="84" t="s">
        <v>2479</v>
      </c>
      <c r="B80" s="84" t="s">
        <v>2910</v>
      </c>
      <c r="C80" s="84">
        <v>6</v>
      </c>
      <c r="D80" s="122">
        <v>0.003391509614244794</v>
      </c>
      <c r="E80" s="122">
        <v>2.5323903433618757</v>
      </c>
      <c r="F80" s="84" t="s">
        <v>3200</v>
      </c>
      <c r="G80" s="84" t="b">
        <v>0</v>
      </c>
      <c r="H80" s="84" t="b">
        <v>0</v>
      </c>
      <c r="I80" s="84" t="b">
        <v>0</v>
      </c>
      <c r="J80" s="84" t="b">
        <v>0</v>
      </c>
      <c r="K80" s="84" t="b">
        <v>0</v>
      </c>
      <c r="L80" s="84" t="b">
        <v>0</v>
      </c>
    </row>
    <row r="81" spans="1:12" ht="15">
      <c r="A81" s="84" t="s">
        <v>2910</v>
      </c>
      <c r="B81" s="84" t="s">
        <v>2927</v>
      </c>
      <c r="C81" s="84">
        <v>6</v>
      </c>
      <c r="D81" s="122">
        <v>0.003391509614244794</v>
      </c>
      <c r="E81" s="122">
        <v>2.5323903433618757</v>
      </c>
      <c r="F81" s="84" t="s">
        <v>3200</v>
      </c>
      <c r="G81" s="84" t="b">
        <v>0</v>
      </c>
      <c r="H81" s="84" t="b">
        <v>0</v>
      </c>
      <c r="I81" s="84" t="b">
        <v>0</v>
      </c>
      <c r="J81" s="84" t="b">
        <v>0</v>
      </c>
      <c r="K81" s="84" t="b">
        <v>0</v>
      </c>
      <c r="L81" s="84" t="b">
        <v>0</v>
      </c>
    </row>
    <row r="82" spans="1:12" ht="15">
      <c r="A82" s="84" t="s">
        <v>2486</v>
      </c>
      <c r="B82" s="84" t="s">
        <v>2487</v>
      </c>
      <c r="C82" s="84">
        <v>6</v>
      </c>
      <c r="D82" s="122">
        <v>0.003391509614244794</v>
      </c>
      <c r="E82" s="122">
        <v>2.5993371329924893</v>
      </c>
      <c r="F82" s="84" t="s">
        <v>3200</v>
      </c>
      <c r="G82" s="84" t="b">
        <v>0</v>
      </c>
      <c r="H82" s="84" t="b">
        <v>0</v>
      </c>
      <c r="I82" s="84" t="b">
        <v>0</v>
      </c>
      <c r="J82" s="84" t="b">
        <v>0</v>
      </c>
      <c r="K82" s="84" t="b">
        <v>0</v>
      </c>
      <c r="L82" s="84" t="b">
        <v>0</v>
      </c>
    </row>
    <row r="83" spans="1:12" ht="15">
      <c r="A83" s="84" t="s">
        <v>2433</v>
      </c>
      <c r="B83" s="84" t="s">
        <v>2434</v>
      </c>
      <c r="C83" s="84">
        <v>6</v>
      </c>
      <c r="D83" s="122">
        <v>0.003391509614244794</v>
      </c>
      <c r="E83" s="122">
        <v>2.5993371329924893</v>
      </c>
      <c r="F83" s="84" t="s">
        <v>3200</v>
      </c>
      <c r="G83" s="84" t="b">
        <v>0</v>
      </c>
      <c r="H83" s="84" t="b">
        <v>0</v>
      </c>
      <c r="I83" s="84" t="b">
        <v>0</v>
      </c>
      <c r="J83" s="84" t="b">
        <v>0</v>
      </c>
      <c r="K83" s="84" t="b">
        <v>0</v>
      </c>
      <c r="L83" s="84" t="b">
        <v>0</v>
      </c>
    </row>
    <row r="84" spans="1:12" ht="15">
      <c r="A84" s="84" t="s">
        <v>2434</v>
      </c>
      <c r="B84" s="84" t="s">
        <v>2435</v>
      </c>
      <c r="C84" s="84">
        <v>6</v>
      </c>
      <c r="D84" s="122">
        <v>0.003391509614244794</v>
      </c>
      <c r="E84" s="122">
        <v>2.5993371329924893</v>
      </c>
      <c r="F84" s="84" t="s">
        <v>3200</v>
      </c>
      <c r="G84" s="84" t="b">
        <v>0</v>
      </c>
      <c r="H84" s="84" t="b">
        <v>0</v>
      </c>
      <c r="I84" s="84" t="b">
        <v>0</v>
      </c>
      <c r="J84" s="84" t="b">
        <v>0</v>
      </c>
      <c r="K84" s="84" t="b">
        <v>0</v>
      </c>
      <c r="L84" s="84" t="b">
        <v>0</v>
      </c>
    </row>
    <row r="85" spans="1:12" ht="15">
      <c r="A85" s="84" t="s">
        <v>2435</v>
      </c>
      <c r="B85" s="84" t="s">
        <v>2436</v>
      </c>
      <c r="C85" s="84">
        <v>6</v>
      </c>
      <c r="D85" s="122">
        <v>0.003391509614244794</v>
      </c>
      <c r="E85" s="122">
        <v>2.5993371329924893</v>
      </c>
      <c r="F85" s="84" t="s">
        <v>3200</v>
      </c>
      <c r="G85" s="84" t="b">
        <v>0</v>
      </c>
      <c r="H85" s="84" t="b">
        <v>0</v>
      </c>
      <c r="I85" s="84" t="b">
        <v>0</v>
      </c>
      <c r="J85" s="84" t="b">
        <v>0</v>
      </c>
      <c r="K85" s="84" t="b">
        <v>0</v>
      </c>
      <c r="L85" s="84" t="b">
        <v>0</v>
      </c>
    </row>
    <row r="86" spans="1:12" ht="15">
      <c r="A86" s="84" t="s">
        <v>2436</v>
      </c>
      <c r="B86" s="84" t="s">
        <v>2437</v>
      </c>
      <c r="C86" s="84">
        <v>6</v>
      </c>
      <c r="D86" s="122">
        <v>0.003391509614244794</v>
      </c>
      <c r="E86" s="122">
        <v>2.5993371329924893</v>
      </c>
      <c r="F86" s="84" t="s">
        <v>3200</v>
      </c>
      <c r="G86" s="84" t="b">
        <v>0</v>
      </c>
      <c r="H86" s="84" t="b">
        <v>0</v>
      </c>
      <c r="I86" s="84" t="b">
        <v>0</v>
      </c>
      <c r="J86" s="84" t="b">
        <v>0</v>
      </c>
      <c r="K86" s="84" t="b">
        <v>0</v>
      </c>
      <c r="L86" s="84" t="b">
        <v>0</v>
      </c>
    </row>
    <row r="87" spans="1:12" ht="15">
      <c r="A87" s="84" t="s">
        <v>2437</v>
      </c>
      <c r="B87" s="84" t="s">
        <v>2438</v>
      </c>
      <c r="C87" s="84">
        <v>6</v>
      </c>
      <c r="D87" s="122">
        <v>0.003391509614244794</v>
      </c>
      <c r="E87" s="122">
        <v>2.5993371329924893</v>
      </c>
      <c r="F87" s="84" t="s">
        <v>3200</v>
      </c>
      <c r="G87" s="84" t="b">
        <v>0</v>
      </c>
      <c r="H87" s="84" t="b">
        <v>0</v>
      </c>
      <c r="I87" s="84" t="b">
        <v>0</v>
      </c>
      <c r="J87" s="84" t="b">
        <v>0</v>
      </c>
      <c r="K87" s="84" t="b">
        <v>0</v>
      </c>
      <c r="L87" s="84" t="b">
        <v>0</v>
      </c>
    </row>
    <row r="88" spans="1:12" ht="15">
      <c r="A88" s="84" t="s">
        <v>2438</v>
      </c>
      <c r="B88" s="84" t="s">
        <v>2439</v>
      </c>
      <c r="C88" s="84">
        <v>6</v>
      </c>
      <c r="D88" s="122">
        <v>0.003391509614244794</v>
      </c>
      <c r="E88" s="122">
        <v>2.5993371329924893</v>
      </c>
      <c r="F88" s="84" t="s">
        <v>3200</v>
      </c>
      <c r="G88" s="84" t="b">
        <v>0</v>
      </c>
      <c r="H88" s="84" t="b">
        <v>0</v>
      </c>
      <c r="I88" s="84" t="b">
        <v>0</v>
      </c>
      <c r="J88" s="84" t="b">
        <v>0</v>
      </c>
      <c r="K88" s="84" t="b">
        <v>0</v>
      </c>
      <c r="L88" s="84" t="b">
        <v>0</v>
      </c>
    </row>
    <row r="89" spans="1:12" ht="15">
      <c r="A89" s="84" t="s">
        <v>2439</v>
      </c>
      <c r="B89" s="84" t="s">
        <v>2440</v>
      </c>
      <c r="C89" s="84">
        <v>6</v>
      </c>
      <c r="D89" s="122">
        <v>0.003391509614244794</v>
      </c>
      <c r="E89" s="122">
        <v>2.5993371329924893</v>
      </c>
      <c r="F89" s="84" t="s">
        <v>3200</v>
      </c>
      <c r="G89" s="84" t="b">
        <v>0</v>
      </c>
      <c r="H89" s="84" t="b">
        <v>0</v>
      </c>
      <c r="I89" s="84" t="b">
        <v>0</v>
      </c>
      <c r="J89" s="84" t="b">
        <v>0</v>
      </c>
      <c r="K89" s="84" t="b">
        <v>0</v>
      </c>
      <c r="L89" s="84" t="b">
        <v>0</v>
      </c>
    </row>
    <row r="90" spans="1:12" ht="15">
      <c r="A90" s="84" t="s">
        <v>2440</v>
      </c>
      <c r="B90" s="84" t="s">
        <v>2441</v>
      </c>
      <c r="C90" s="84">
        <v>6</v>
      </c>
      <c r="D90" s="122">
        <v>0.003391509614244794</v>
      </c>
      <c r="E90" s="122">
        <v>2.5993371329924893</v>
      </c>
      <c r="F90" s="84" t="s">
        <v>3200</v>
      </c>
      <c r="G90" s="84" t="b">
        <v>0</v>
      </c>
      <c r="H90" s="84" t="b">
        <v>0</v>
      </c>
      <c r="I90" s="84" t="b">
        <v>0</v>
      </c>
      <c r="J90" s="84" t="b">
        <v>0</v>
      </c>
      <c r="K90" s="84" t="b">
        <v>0</v>
      </c>
      <c r="L90" s="84" t="b">
        <v>0</v>
      </c>
    </row>
    <row r="91" spans="1:12" ht="15">
      <c r="A91" s="84" t="s">
        <v>2908</v>
      </c>
      <c r="B91" s="84" t="s">
        <v>2341</v>
      </c>
      <c r="C91" s="84">
        <v>5</v>
      </c>
      <c r="D91" s="122">
        <v>0.002981454495695877</v>
      </c>
      <c r="E91" s="122">
        <v>1.793157159008602</v>
      </c>
      <c r="F91" s="84" t="s">
        <v>3200</v>
      </c>
      <c r="G91" s="84" t="b">
        <v>0</v>
      </c>
      <c r="H91" s="84" t="b">
        <v>0</v>
      </c>
      <c r="I91" s="84" t="b">
        <v>0</v>
      </c>
      <c r="J91" s="84" t="b">
        <v>0</v>
      </c>
      <c r="K91" s="84" t="b">
        <v>0</v>
      </c>
      <c r="L91" s="84" t="b">
        <v>0</v>
      </c>
    </row>
    <row r="92" spans="1:12" ht="15">
      <c r="A92" s="84" t="s">
        <v>2341</v>
      </c>
      <c r="B92" s="84" t="s">
        <v>2931</v>
      </c>
      <c r="C92" s="84">
        <v>5</v>
      </c>
      <c r="D92" s="122">
        <v>0.002981454495695877</v>
      </c>
      <c r="E92" s="122">
        <v>2.0157605473585396</v>
      </c>
      <c r="F92" s="84" t="s">
        <v>3200</v>
      </c>
      <c r="G92" s="84" t="b">
        <v>0</v>
      </c>
      <c r="H92" s="84" t="b">
        <v>0</v>
      </c>
      <c r="I92" s="84" t="b">
        <v>0</v>
      </c>
      <c r="J92" s="84" t="b">
        <v>0</v>
      </c>
      <c r="K92" s="84" t="b">
        <v>0</v>
      </c>
      <c r="L92" s="84" t="b">
        <v>0</v>
      </c>
    </row>
    <row r="93" spans="1:12" ht="15">
      <c r="A93" s="84" t="s">
        <v>2931</v>
      </c>
      <c r="B93" s="84" t="s">
        <v>2932</v>
      </c>
      <c r="C93" s="84">
        <v>5</v>
      </c>
      <c r="D93" s="122">
        <v>0.002981454495695877</v>
      </c>
      <c r="E93" s="122">
        <v>2.678518379040114</v>
      </c>
      <c r="F93" s="84" t="s">
        <v>3200</v>
      </c>
      <c r="G93" s="84" t="b">
        <v>0</v>
      </c>
      <c r="H93" s="84" t="b">
        <v>0</v>
      </c>
      <c r="I93" s="84" t="b">
        <v>0</v>
      </c>
      <c r="J93" s="84" t="b">
        <v>0</v>
      </c>
      <c r="K93" s="84" t="b">
        <v>0</v>
      </c>
      <c r="L93" s="84" t="b">
        <v>0</v>
      </c>
    </row>
    <row r="94" spans="1:12" ht="15">
      <c r="A94" s="84" t="s">
        <v>2932</v>
      </c>
      <c r="B94" s="84" t="s">
        <v>2454</v>
      </c>
      <c r="C94" s="84">
        <v>5</v>
      </c>
      <c r="D94" s="122">
        <v>0.002981454495695877</v>
      </c>
      <c r="E94" s="122">
        <v>2.1470394619978586</v>
      </c>
      <c r="F94" s="84" t="s">
        <v>3200</v>
      </c>
      <c r="G94" s="84" t="b">
        <v>0</v>
      </c>
      <c r="H94" s="84" t="b">
        <v>0</v>
      </c>
      <c r="I94" s="84" t="b">
        <v>0</v>
      </c>
      <c r="J94" s="84" t="b">
        <v>0</v>
      </c>
      <c r="K94" s="84" t="b">
        <v>0</v>
      </c>
      <c r="L94" s="84" t="b">
        <v>0</v>
      </c>
    </row>
    <row r="95" spans="1:12" ht="15">
      <c r="A95" s="84" t="s">
        <v>2454</v>
      </c>
      <c r="B95" s="84" t="s">
        <v>2445</v>
      </c>
      <c r="C95" s="84">
        <v>5</v>
      </c>
      <c r="D95" s="122">
        <v>0.002981454495695877</v>
      </c>
      <c r="E95" s="122">
        <v>1.641889483677953</v>
      </c>
      <c r="F95" s="84" t="s">
        <v>3200</v>
      </c>
      <c r="G95" s="84" t="b">
        <v>0</v>
      </c>
      <c r="H95" s="84" t="b">
        <v>0</v>
      </c>
      <c r="I95" s="84" t="b">
        <v>0</v>
      </c>
      <c r="J95" s="84" t="b">
        <v>0</v>
      </c>
      <c r="K95" s="84" t="b">
        <v>0</v>
      </c>
      <c r="L95" s="84" t="b">
        <v>0</v>
      </c>
    </row>
    <row r="96" spans="1:12" ht="15">
      <c r="A96" s="84" t="s">
        <v>2445</v>
      </c>
      <c r="B96" s="84" t="s">
        <v>2933</v>
      </c>
      <c r="C96" s="84">
        <v>5</v>
      </c>
      <c r="D96" s="122">
        <v>0.002981454495695877</v>
      </c>
      <c r="E96" s="122">
        <v>2.2013971243204513</v>
      </c>
      <c r="F96" s="84" t="s">
        <v>3200</v>
      </c>
      <c r="G96" s="84" t="b">
        <v>0</v>
      </c>
      <c r="H96" s="84" t="b">
        <v>0</v>
      </c>
      <c r="I96" s="84" t="b">
        <v>0</v>
      </c>
      <c r="J96" s="84" t="b">
        <v>0</v>
      </c>
      <c r="K96" s="84" t="b">
        <v>0</v>
      </c>
      <c r="L96" s="84" t="b">
        <v>0</v>
      </c>
    </row>
    <row r="97" spans="1:12" ht="15">
      <c r="A97" s="84" t="s">
        <v>2933</v>
      </c>
      <c r="B97" s="84" t="s">
        <v>2934</v>
      </c>
      <c r="C97" s="84">
        <v>5</v>
      </c>
      <c r="D97" s="122">
        <v>0.002981454495695877</v>
      </c>
      <c r="E97" s="122">
        <v>2.678518379040114</v>
      </c>
      <c r="F97" s="84" t="s">
        <v>3200</v>
      </c>
      <c r="G97" s="84" t="b">
        <v>0</v>
      </c>
      <c r="H97" s="84" t="b">
        <v>0</v>
      </c>
      <c r="I97" s="84" t="b">
        <v>0</v>
      </c>
      <c r="J97" s="84" t="b">
        <v>0</v>
      </c>
      <c r="K97" s="84" t="b">
        <v>0</v>
      </c>
      <c r="L97" s="84" t="b">
        <v>0</v>
      </c>
    </row>
    <row r="98" spans="1:12" ht="15">
      <c r="A98" s="84" t="s">
        <v>2902</v>
      </c>
      <c r="B98" s="84" t="s">
        <v>2924</v>
      </c>
      <c r="C98" s="84">
        <v>5</v>
      </c>
      <c r="D98" s="122">
        <v>0.002981454495695877</v>
      </c>
      <c r="E98" s="122">
        <v>2.298307137328508</v>
      </c>
      <c r="F98" s="84" t="s">
        <v>3200</v>
      </c>
      <c r="G98" s="84" t="b">
        <v>0</v>
      </c>
      <c r="H98" s="84" t="b">
        <v>0</v>
      </c>
      <c r="I98" s="84" t="b">
        <v>0</v>
      </c>
      <c r="J98" s="84" t="b">
        <v>0</v>
      </c>
      <c r="K98" s="84" t="b">
        <v>0</v>
      </c>
      <c r="L98" s="84" t="b">
        <v>0</v>
      </c>
    </row>
    <row r="99" spans="1:12" ht="15">
      <c r="A99" s="84" t="s">
        <v>2424</v>
      </c>
      <c r="B99" s="84" t="s">
        <v>2426</v>
      </c>
      <c r="C99" s="84">
        <v>5</v>
      </c>
      <c r="D99" s="122">
        <v>0.002981454495695877</v>
      </c>
      <c r="E99" s="122">
        <v>1.5449794706698963</v>
      </c>
      <c r="F99" s="84" t="s">
        <v>3200</v>
      </c>
      <c r="G99" s="84" t="b">
        <v>0</v>
      </c>
      <c r="H99" s="84" t="b">
        <v>0</v>
      </c>
      <c r="I99" s="84" t="b">
        <v>0</v>
      </c>
      <c r="J99" s="84" t="b">
        <v>0</v>
      </c>
      <c r="K99" s="84" t="b">
        <v>0</v>
      </c>
      <c r="L99" s="84" t="b">
        <v>0</v>
      </c>
    </row>
    <row r="100" spans="1:12" ht="15">
      <c r="A100" s="84" t="s">
        <v>340</v>
      </c>
      <c r="B100" s="84" t="s">
        <v>339</v>
      </c>
      <c r="C100" s="84">
        <v>5</v>
      </c>
      <c r="D100" s="122">
        <v>0.002981454495695877</v>
      </c>
      <c r="E100" s="122">
        <v>2.4743983963841893</v>
      </c>
      <c r="F100" s="84" t="s">
        <v>3200</v>
      </c>
      <c r="G100" s="84" t="b">
        <v>0</v>
      </c>
      <c r="H100" s="84" t="b">
        <v>0</v>
      </c>
      <c r="I100" s="84" t="b">
        <v>0</v>
      </c>
      <c r="J100" s="84" t="b">
        <v>0</v>
      </c>
      <c r="K100" s="84" t="b">
        <v>0</v>
      </c>
      <c r="L100" s="84" t="b">
        <v>0</v>
      </c>
    </row>
    <row r="101" spans="1:12" ht="15">
      <c r="A101" s="84" t="s">
        <v>339</v>
      </c>
      <c r="B101" s="84" t="s">
        <v>338</v>
      </c>
      <c r="C101" s="84">
        <v>5</v>
      </c>
      <c r="D101" s="122">
        <v>0.002981454495695877</v>
      </c>
      <c r="E101" s="122">
        <v>2.4743983963841893</v>
      </c>
      <c r="F101" s="84" t="s">
        <v>3200</v>
      </c>
      <c r="G101" s="84" t="b">
        <v>0</v>
      </c>
      <c r="H101" s="84" t="b">
        <v>0</v>
      </c>
      <c r="I101" s="84" t="b">
        <v>0</v>
      </c>
      <c r="J101" s="84" t="b">
        <v>0</v>
      </c>
      <c r="K101" s="84" t="b">
        <v>0</v>
      </c>
      <c r="L101" s="84" t="b">
        <v>0</v>
      </c>
    </row>
    <row r="102" spans="1:12" ht="15">
      <c r="A102" s="84" t="s">
        <v>304</v>
      </c>
      <c r="B102" s="84" t="s">
        <v>2914</v>
      </c>
      <c r="C102" s="84">
        <v>5</v>
      </c>
      <c r="D102" s="122">
        <v>0.002981454495695877</v>
      </c>
      <c r="E102" s="122">
        <v>2.0552690886422136</v>
      </c>
      <c r="F102" s="84" t="s">
        <v>3200</v>
      </c>
      <c r="G102" s="84" t="b">
        <v>0</v>
      </c>
      <c r="H102" s="84" t="b">
        <v>0</v>
      </c>
      <c r="I102" s="84" t="b">
        <v>0</v>
      </c>
      <c r="J102" s="84" t="b">
        <v>0</v>
      </c>
      <c r="K102" s="84" t="b">
        <v>0</v>
      </c>
      <c r="L102" s="84" t="b">
        <v>0</v>
      </c>
    </row>
    <row r="103" spans="1:12" ht="15">
      <c r="A103" s="84" t="s">
        <v>2906</v>
      </c>
      <c r="B103" s="84" t="s">
        <v>2459</v>
      </c>
      <c r="C103" s="84">
        <v>5</v>
      </c>
      <c r="D103" s="122">
        <v>0.002981454495695877</v>
      </c>
      <c r="E103" s="122">
        <v>1.9461246192171453</v>
      </c>
      <c r="F103" s="84" t="s">
        <v>3200</v>
      </c>
      <c r="G103" s="84" t="b">
        <v>0</v>
      </c>
      <c r="H103" s="84" t="b">
        <v>0</v>
      </c>
      <c r="I103" s="84" t="b">
        <v>0</v>
      </c>
      <c r="J103" s="84" t="b">
        <v>0</v>
      </c>
      <c r="K103" s="84" t="b">
        <v>0</v>
      </c>
      <c r="L103" s="84" t="b">
        <v>0</v>
      </c>
    </row>
    <row r="104" spans="1:12" ht="15">
      <c r="A104" s="84" t="s">
        <v>2917</v>
      </c>
      <c r="B104" s="84" t="s">
        <v>2936</v>
      </c>
      <c r="C104" s="84">
        <v>5</v>
      </c>
      <c r="D104" s="122">
        <v>0.002981454495695877</v>
      </c>
      <c r="E104" s="122">
        <v>2.5323903433618757</v>
      </c>
      <c r="F104" s="84" t="s">
        <v>3200</v>
      </c>
      <c r="G104" s="84" t="b">
        <v>0</v>
      </c>
      <c r="H104" s="84" t="b">
        <v>1</v>
      </c>
      <c r="I104" s="84" t="b">
        <v>0</v>
      </c>
      <c r="J104" s="84" t="b">
        <v>0</v>
      </c>
      <c r="K104" s="84" t="b">
        <v>0</v>
      </c>
      <c r="L104" s="84" t="b">
        <v>0</v>
      </c>
    </row>
    <row r="105" spans="1:12" ht="15">
      <c r="A105" s="84" t="s">
        <v>2936</v>
      </c>
      <c r="B105" s="84" t="s">
        <v>2456</v>
      </c>
      <c r="C105" s="84">
        <v>5</v>
      </c>
      <c r="D105" s="122">
        <v>0.002981454495695877</v>
      </c>
      <c r="E105" s="122">
        <v>2.173368400720208</v>
      </c>
      <c r="F105" s="84" t="s">
        <v>3200</v>
      </c>
      <c r="G105" s="84" t="b">
        <v>0</v>
      </c>
      <c r="H105" s="84" t="b">
        <v>0</v>
      </c>
      <c r="I105" s="84" t="b">
        <v>0</v>
      </c>
      <c r="J105" s="84" t="b">
        <v>0</v>
      </c>
      <c r="K105" s="84" t="b">
        <v>0</v>
      </c>
      <c r="L105" s="84" t="b">
        <v>0</v>
      </c>
    </row>
    <row r="106" spans="1:12" ht="15">
      <c r="A106" s="84" t="s">
        <v>278</v>
      </c>
      <c r="B106" s="84" t="s">
        <v>2472</v>
      </c>
      <c r="C106" s="84">
        <v>5</v>
      </c>
      <c r="D106" s="122">
        <v>0.002981454495695877</v>
      </c>
      <c r="E106" s="122">
        <v>2.5993371329924893</v>
      </c>
      <c r="F106" s="84" t="s">
        <v>3200</v>
      </c>
      <c r="G106" s="84" t="b">
        <v>0</v>
      </c>
      <c r="H106" s="84" t="b">
        <v>0</v>
      </c>
      <c r="I106" s="84" t="b">
        <v>0</v>
      </c>
      <c r="J106" s="84" t="b">
        <v>0</v>
      </c>
      <c r="K106" s="84" t="b">
        <v>0</v>
      </c>
      <c r="L106" s="84" t="b">
        <v>0</v>
      </c>
    </row>
    <row r="107" spans="1:12" ht="15">
      <c r="A107" s="84" t="s">
        <v>2927</v>
      </c>
      <c r="B107" s="84" t="s">
        <v>2937</v>
      </c>
      <c r="C107" s="84">
        <v>5</v>
      </c>
      <c r="D107" s="122">
        <v>0.002981454495695877</v>
      </c>
      <c r="E107" s="122">
        <v>2.5993371329924893</v>
      </c>
      <c r="F107" s="84" t="s">
        <v>3200</v>
      </c>
      <c r="G107" s="84" t="b">
        <v>0</v>
      </c>
      <c r="H107" s="84" t="b">
        <v>0</v>
      </c>
      <c r="I107" s="84" t="b">
        <v>0</v>
      </c>
      <c r="J107" s="84" t="b">
        <v>0</v>
      </c>
      <c r="K107" s="84" t="b">
        <v>0</v>
      </c>
      <c r="L107" s="84" t="b">
        <v>0</v>
      </c>
    </row>
    <row r="108" spans="1:12" ht="15">
      <c r="A108" s="84" t="s">
        <v>260</v>
      </c>
      <c r="B108" s="84" t="s">
        <v>2433</v>
      </c>
      <c r="C108" s="84">
        <v>5</v>
      </c>
      <c r="D108" s="122">
        <v>0.002981454495695877</v>
      </c>
      <c r="E108" s="122">
        <v>2.5323903433618757</v>
      </c>
      <c r="F108" s="84" t="s">
        <v>3200</v>
      </c>
      <c r="G108" s="84" t="b">
        <v>0</v>
      </c>
      <c r="H108" s="84" t="b">
        <v>0</v>
      </c>
      <c r="I108" s="84" t="b">
        <v>0</v>
      </c>
      <c r="J108" s="84" t="b">
        <v>0</v>
      </c>
      <c r="K108" s="84" t="b">
        <v>0</v>
      </c>
      <c r="L108" s="84" t="b">
        <v>0</v>
      </c>
    </row>
    <row r="109" spans="1:12" ht="15">
      <c r="A109" s="84" t="s">
        <v>2940</v>
      </c>
      <c r="B109" s="84" t="s">
        <v>2458</v>
      </c>
      <c r="C109" s="84">
        <v>4</v>
      </c>
      <c r="D109" s="122">
        <v>0.0025371197126022624</v>
      </c>
      <c r="E109" s="122">
        <v>2.298307137328508</v>
      </c>
      <c r="F109" s="84" t="s">
        <v>3200</v>
      </c>
      <c r="G109" s="84" t="b">
        <v>1</v>
      </c>
      <c r="H109" s="84" t="b">
        <v>0</v>
      </c>
      <c r="I109" s="84" t="b">
        <v>0</v>
      </c>
      <c r="J109" s="84" t="b">
        <v>0</v>
      </c>
      <c r="K109" s="84" t="b">
        <v>0</v>
      </c>
      <c r="L109" s="84" t="b">
        <v>0</v>
      </c>
    </row>
    <row r="110" spans="1:12" ht="15">
      <c r="A110" s="84" t="s">
        <v>2458</v>
      </c>
      <c r="B110" s="84" t="s">
        <v>2446</v>
      </c>
      <c r="C110" s="84">
        <v>4</v>
      </c>
      <c r="D110" s="122">
        <v>0.0025371197126022624</v>
      </c>
      <c r="E110" s="122">
        <v>1.7864237763496336</v>
      </c>
      <c r="F110" s="84" t="s">
        <v>3200</v>
      </c>
      <c r="G110" s="84" t="b">
        <v>0</v>
      </c>
      <c r="H110" s="84" t="b">
        <v>0</v>
      </c>
      <c r="I110" s="84" t="b">
        <v>0</v>
      </c>
      <c r="J110" s="84" t="b">
        <v>0</v>
      </c>
      <c r="K110" s="84" t="b">
        <v>0</v>
      </c>
      <c r="L110" s="84" t="b">
        <v>0</v>
      </c>
    </row>
    <row r="111" spans="1:12" ht="15">
      <c r="A111" s="84" t="s">
        <v>2447</v>
      </c>
      <c r="B111" s="84" t="s">
        <v>2941</v>
      </c>
      <c r="C111" s="84">
        <v>4</v>
      </c>
      <c r="D111" s="122">
        <v>0.0025371197126022624</v>
      </c>
      <c r="E111" s="122">
        <v>2.2635450310692957</v>
      </c>
      <c r="F111" s="84" t="s">
        <v>3200</v>
      </c>
      <c r="G111" s="84" t="b">
        <v>0</v>
      </c>
      <c r="H111" s="84" t="b">
        <v>0</v>
      </c>
      <c r="I111" s="84" t="b">
        <v>0</v>
      </c>
      <c r="J111" s="84" t="b">
        <v>0</v>
      </c>
      <c r="K111" s="84" t="b">
        <v>1</v>
      </c>
      <c r="L111" s="84" t="b">
        <v>0</v>
      </c>
    </row>
    <row r="112" spans="1:12" ht="15">
      <c r="A112" s="84" t="s">
        <v>2941</v>
      </c>
      <c r="B112" s="84" t="s">
        <v>2402</v>
      </c>
      <c r="C112" s="84">
        <v>4</v>
      </c>
      <c r="D112" s="122">
        <v>0.0025371197126022624</v>
      </c>
      <c r="E112" s="122">
        <v>1.3056063760700074</v>
      </c>
      <c r="F112" s="84" t="s">
        <v>3200</v>
      </c>
      <c r="G112" s="84" t="b">
        <v>0</v>
      </c>
      <c r="H112" s="84" t="b">
        <v>1</v>
      </c>
      <c r="I112" s="84" t="b">
        <v>0</v>
      </c>
      <c r="J112" s="84" t="b">
        <v>0</v>
      </c>
      <c r="K112" s="84" t="b">
        <v>0</v>
      </c>
      <c r="L112" s="84" t="b">
        <v>0</v>
      </c>
    </row>
    <row r="113" spans="1:12" ht="15">
      <c r="A113" s="84" t="s">
        <v>2402</v>
      </c>
      <c r="B113" s="84" t="s">
        <v>305</v>
      </c>
      <c r="C113" s="84">
        <v>4</v>
      </c>
      <c r="D113" s="122">
        <v>0.0025371197126022624</v>
      </c>
      <c r="E113" s="122">
        <v>1.3818531887785828</v>
      </c>
      <c r="F113" s="84" t="s">
        <v>3200</v>
      </c>
      <c r="G113" s="84" t="b">
        <v>0</v>
      </c>
      <c r="H113" s="84" t="b">
        <v>0</v>
      </c>
      <c r="I113" s="84" t="b">
        <v>0</v>
      </c>
      <c r="J113" s="84" t="b">
        <v>0</v>
      </c>
      <c r="K113" s="84" t="b">
        <v>0</v>
      </c>
      <c r="L113" s="84" t="b">
        <v>0</v>
      </c>
    </row>
    <row r="114" spans="1:12" ht="15">
      <c r="A114" s="84" t="s">
        <v>305</v>
      </c>
      <c r="B114" s="84" t="s">
        <v>2942</v>
      </c>
      <c r="C114" s="84">
        <v>4</v>
      </c>
      <c r="D114" s="122">
        <v>0.0025371197126022624</v>
      </c>
      <c r="E114" s="122">
        <v>2.77542839204817</v>
      </c>
      <c r="F114" s="84" t="s">
        <v>3200</v>
      </c>
      <c r="G114" s="84" t="b">
        <v>0</v>
      </c>
      <c r="H114" s="84" t="b">
        <v>0</v>
      </c>
      <c r="I114" s="84" t="b">
        <v>0</v>
      </c>
      <c r="J114" s="84" t="b">
        <v>0</v>
      </c>
      <c r="K114" s="84" t="b">
        <v>0</v>
      </c>
      <c r="L114" s="84" t="b">
        <v>0</v>
      </c>
    </row>
    <row r="115" spans="1:12" ht="15">
      <c r="A115" s="84" t="s">
        <v>2942</v>
      </c>
      <c r="B115" s="84" t="s">
        <v>2943</v>
      </c>
      <c r="C115" s="84">
        <v>4</v>
      </c>
      <c r="D115" s="122">
        <v>0.0025371197126022624</v>
      </c>
      <c r="E115" s="122">
        <v>2.77542839204817</v>
      </c>
      <c r="F115" s="84" t="s">
        <v>3200</v>
      </c>
      <c r="G115" s="84" t="b">
        <v>0</v>
      </c>
      <c r="H115" s="84" t="b">
        <v>0</v>
      </c>
      <c r="I115" s="84" t="b">
        <v>0</v>
      </c>
      <c r="J115" s="84" t="b">
        <v>0</v>
      </c>
      <c r="K115" s="84" t="b">
        <v>0</v>
      </c>
      <c r="L115" s="84" t="b">
        <v>0</v>
      </c>
    </row>
    <row r="116" spans="1:12" ht="15">
      <c r="A116" s="84" t="s">
        <v>2943</v>
      </c>
      <c r="B116" s="84" t="s">
        <v>2921</v>
      </c>
      <c r="C116" s="84">
        <v>4</v>
      </c>
      <c r="D116" s="122">
        <v>0.0025371197126022624</v>
      </c>
      <c r="E116" s="122">
        <v>2.5993371329924893</v>
      </c>
      <c r="F116" s="84" t="s">
        <v>3200</v>
      </c>
      <c r="G116" s="84" t="b">
        <v>0</v>
      </c>
      <c r="H116" s="84" t="b">
        <v>0</v>
      </c>
      <c r="I116" s="84" t="b">
        <v>0</v>
      </c>
      <c r="J116" s="84" t="b">
        <v>0</v>
      </c>
      <c r="K116" s="84" t="b">
        <v>0</v>
      </c>
      <c r="L116" s="84" t="b">
        <v>0</v>
      </c>
    </row>
    <row r="117" spans="1:12" ht="15">
      <c r="A117" s="84" t="s">
        <v>2921</v>
      </c>
      <c r="B117" s="84" t="s">
        <v>2903</v>
      </c>
      <c r="C117" s="84">
        <v>4</v>
      </c>
      <c r="D117" s="122">
        <v>0.0025371197126022624</v>
      </c>
      <c r="E117" s="122">
        <v>2.2471546148811266</v>
      </c>
      <c r="F117" s="84" t="s">
        <v>3200</v>
      </c>
      <c r="G117" s="84" t="b">
        <v>0</v>
      </c>
      <c r="H117" s="84" t="b">
        <v>0</v>
      </c>
      <c r="I117" s="84" t="b">
        <v>0</v>
      </c>
      <c r="J117" s="84" t="b">
        <v>0</v>
      </c>
      <c r="K117" s="84" t="b">
        <v>0</v>
      </c>
      <c r="L117" s="84" t="b">
        <v>0</v>
      </c>
    </row>
    <row r="118" spans="1:12" ht="15">
      <c r="A118" s="84" t="s">
        <v>2459</v>
      </c>
      <c r="B118" s="84" t="s">
        <v>2892</v>
      </c>
      <c r="C118" s="84">
        <v>4</v>
      </c>
      <c r="D118" s="122">
        <v>0.0025371197126022624</v>
      </c>
      <c r="E118" s="122">
        <v>1.6614850397413334</v>
      </c>
      <c r="F118" s="84" t="s">
        <v>3200</v>
      </c>
      <c r="G118" s="84" t="b">
        <v>0</v>
      </c>
      <c r="H118" s="84" t="b">
        <v>0</v>
      </c>
      <c r="I118" s="84" t="b">
        <v>0</v>
      </c>
      <c r="J118" s="84" t="b">
        <v>0</v>
      </c>
      <c r="K118" s="84" t="b">
        <v>0</v>
      </c>
      <c r="L118" s="84" t="b">
        <v>0</v>
      </c>
    </row>
    <row r="119" spans="1:12" ht="15">
      <c r="A119" s="84" t="s">
        <v>2457</v>
      </c>
      <c r="B119" s="84" t="s">
        <v>2945</v>
      </c>
      <c r="C119" s="84">
        <v>4</v>
      </c>
      <c r="D119" s="122">
        <v>0.0025371197126022624</v>
      </c>
      <c r="E119" s="122">
        <v>2.2635450310692957</v>
      </c>
      <c r="F119" s="84" t="s">
        <v>3200</v>
      </c>
      <c r="G119" s="84" t="b">
        <v>0</v>
      </c>
      <c r="H119" s="84" t="b">
        <v>0</v>
      </c>
      <c r="I119" s="84" t="b">
        <v>0</v>
      </c>
      <c r="J119" s="84" t="b">
        <v>0</v>
      </c>
      <c r="K119" s="84" t="b">
        <v>0</v>
      </c>
      <c r="L119" s="84" t="b">
        <v>0</v>
      </c>
    </row>
    <row r="120" spans="1:12" ht="15">
      <c r="A120" s="84" t="s">
        <v>2945</v>
      </c>
      <c r="B120" s="84" t="s">
        <v>2345</v>
      </c>
      <c r="C120" s="84">
        <v>4</v>
      </c>
      <c r="D120" s="122">
        <v>0.0025371197126022624</v>
      </c>
      <c r="E120" s="122">
        <v>2.298307137328508</v>
      </c>
      <c r="F120" s="84" t="s">
        <v>3200</v>
      </c>
      <c r="G120" s="84" t="b">
        <v>0</v>
      </c>
      <c r="H120" s="84" t="b">
        <v>0</v>
      </c>
      <c r="I120" s="84" t="b">
        <v>0</v>
      </c>
      <c r="J120" s="84" t="b">
        <v>0</v>
      </c>
      <c r="K120" s="84" t="b">
        <v>0</v>
      </c>
      <c r="L120" s="84" t="b">
        <v>0</v>
      </c>
    </row>
    <row r="121" spans="1:12" ht="15">
      <c r="A121" s="84" t="s">
        <v>2905</v>
      </c>
      <c r="B121" s="84" t="s">
        <v>2946</v>
      </c>
      <c r="C121" s="84">
        <v>4</v>
      </c>
      <c r="D121" s="122">
        <v>0.0025371197126022624</v>
      </c>
      <c r="E121" s="122">
        <v>2.5993371329924893</v>
      </c>
      <c r="F121" s="84" t="s">
        <v>3200</v>
      </c>
      <c r="G121" s="84" t="b">
        <v>0</v>
      </c>
      <c r="H121" s="84" t="b">
        <v>0</v>
      </c>
      <c r="I121" s="84" t="b">
        <v>0</v>
      </c>
      <c r="J121" s="84" t="b">
        <v>0</v>
      </c>
      <c r="K121" s="84" t="b">
        <v>0</v>
      </c>
      <c r="L121" s="84" t="b">
        <v>0</v>
      </c>
    </row>
    <row r="122" spans="1:12" ht="15">
      <c r="A122" s="84" t="s">
        <v>2946</v>
      </c>
      <c r="B122" s="84" t="s">
        <v>2458</v>
      </c>
      <c r="C122" s="84">
        <v>4</v>
      </c>
      <c r="D122" s="122">
        <v>0.0025371197126022624</v>
      </c>
      <c r="E122" s="122">
        <v>2.298307137328508</v>
      </c>
      <c r="F122" s="84" t="s">
        <v>3200</v>
      </c>
      <c r="G122" s="84" t="b">
        <v>0</v>
      </c>
      <c r="H122" s="84" t="b">
        <v>0</v>
      </c>
      <c r="I122" s="84" t="b">
        <v>0</v>
      </c>
      <c r="J122" s="84" t="b">
        <v>0</v>
      </c>
      <c r="K122" s="84" t="b">
        <v>0</v>
      </c>
      <c r="L122" s="84" t="b">
        <v>0</v>
      </c>
    </row>
    <row r="123" spans="1:12" ht="15">
      <c r="A123" s="84" t="s">
        <v>2458</v>
      </c>
      <c r="B123" s="84" t="s">
        <v>2404</v>
      </c>
      <c r="C123" s="84">
        <v>4</v>
      </c>
      <c r="D123" s="122">
        <v>0.0025371197126022624</v>
      </c>
      <c r="E123" s="122">
        <v>1.578147833922551</v>
      </c>
      <c r="F123" s="84" t="s">
        <v>3200</v>
      </c>
      <c r="G123" s="84" t="b">
        <v>0</v>
      </c>
      <c r="H123" s="84" t="b">
        <v>0</v>
      </c>
      <c r="I123" s="84" t="b">
        <v>0</v>
      </c>
      <c r="J123" s="84" t="b">
        <v>0</v>
      </c>
      <c r="K123" s="84" t="b">
        <v>0</v>
      </c>
      <c r="L123" s="84" t="b">
        <v>0</v>
      </c>
    </row>
    <row r="124" spans="1:12" ht="15">
      <c r="A124" s="84" t="s">
        <v>2404</v>
      </c>
      <c r="B124" s="84" t="s">
        <v>2454</v>
      </c>
      <c r="C124" s="84">
        <v>4</v>
      </c>
      <c r="D124" s="122">
        <v>0.0025371197126022624</v>
      </c>
      <c r="E124" s="122">
        <v>1.406676772503615</v>
      </c>
      <c r="F124" s="84" t="s">
        <v>3200</v>
      </c>
      <c r="G124" s="84" t="b">
        <v>0</v>
      </c>
      <c r="H124" s="84" t="b">
        <v>0</v>
      </c>
      <c r="I124" s="84" t="b">
        <v>0</v>
      </c>
      <c r="J124" s="84" t="b">
        <v>0</v>
      </c>
      <c r="K124" s="84" t="b">
        <v>0</v>
      </c>
      <c r="L124" s="84" t="b">
        <v>0</v>
      </c>
    </row>
    <row r="125" spans="1:12" ht="15">
      <c r="A125" s="84" t="s">
        <v>2454</v>
      </c>
      <c r="B125" s="84" t="s">
        <v>2947</v>
      </c>
      <c r="C125" s="84">
        <v>4</v>
      </c>
      <c r="D125" s="122">
        <v>0.0025371197126022624</v>
      </c>
      <c r="E125" s="122">
        <v>2.147039461997859</v>
      </c>
      <c r="F125" s="84" t="s">
        <v>3200</v>
      </c>
      <c r="G125" s="84" t="b">
        <v>0</v>
      </c>
      <c r="H125" s="84" t="b">
        <v>0</v>
      </c>
      <c r="I125" s="84" t="b">
        <v>0</v>
      </c>
      <c r="J125" s="84" t="b">
        <v>0</v>
      </c>
      <c r="K125" s="84" t="b">
        <v>0</v>
      </c>
      <c r="L125" s="84" t="b">
        <v>0</v>
      </c>
    </row>
    <row r="126" spans="1:12" ht="15">
      <c r="A126" s="84" t="s">
        <v>2947</v>
      </c>
      <c r="B126" s="84" t="s">
        <v>2948</v>
      </c>
      <c r="C126" s="84">
        <v>4</v>
      </c>
      <c r="D126" s="122">
        <v>0.0025371197126022624</v>
      </c>
      <c r="E126" s="122">
        <v>2.77542839204817</v>
      </c>
      <c r="F126" s="84" t="s">
        <v>3200</v>
      </c>
      <c r="G126" s="84" t="b">
        <v>0</v>
      </c>
      <c r="H126" s="84" t="b">
        <v>0</v>
      </c>
      <c r="I126" s="84" t="b">
        <v>0</v>
      </c>
      <c r="J126" s="84" t="b">
        <v>0</v>
      </c>
      <c r="K126" s="84" t="b">
        <v>0</v>
      </c>
      <c r="L126" s="84" t="b">
        <v>0</v>
      </c>
    </row>
    <row r="127" spans="1:12" ht="15">
      <c r="A127" s="84" t="s">
        <v>2934</v>
      </c>
      <c r="B127" s="84" t="s">
        <v>2900</v>
      </c>
      <c r="C127" s="84">
        <v>4</v>
      </c>
      <c r="D127" s="122">
        <v>0.0025371197126022624</v>
      </c>
      <c r="E127" s="122">
        <v>2.239185685209851</v>
      </c>
      <c r="F127" s="84" t="s">
        <v>3200</v>
      </c>
      <c r="G127" s="84" t="b">
        <v>0</v>
      </c>
      <c r="H127" s="84" t="b">
        <v>0</v>
      </c>
      <c r="I127" s="84" t="b">
        <v>0</v>
      </c>
      <c r="J127" s="84" t="b">
        <v>0</v>
      </c>
      <c r="K127" s="84" t="b">
        <v>0</v>
      </c>
      <c r="L127" s="84" t="b">
        <v>0</v>
      </c>
    </row>
    <row r="128" spans="1:12" ht="15">
      <c r="A128" s="84" t="s">
        <v>2402</v>
      </c>
      <c r="B128" s="84" t="s">
        <v>2456</v>
      </c>
      <c r="C128" s="84">
        <v>4</v>
      </c>
      <c r="D128" s="122">
        <v>0.0025371197126022624</v>
      </c>
      <c r="E128" s="122">
        <v>0.7797931974506205</v>
      </c>
      <c r="F128" s="84" t="s">
        <v>3200</v>
      </c>
      <c r="G128" s="84" t="b">
        <v>0</v>
      </c>
      <c r="H128" s="84" t="b">
        <v>0</v>
      </c>
      <c r="I128" s="84" t="b">
        <v>0</v>
      </c>
      <c r="J128" s="84" t="b">
        <v>0</v>
      </c>
      <c r="K128" s="84" t="b">
        <v>0</v>
      </c>
      <c r="L128" s="84" t="b">
        <v>0</v>
      </c>
    </row>
    <row r="129" spans="1:12" ht="15">
      <c r="A129" s="84" t="s">
        <v>2925</v>
      </c>
      <c r="B129" s="84" t="s">
        <v>2926</v>
      </c>
      <c r="C129" s="84">
        <v>4</v>
      </c>
      <c r="D129" s="122">
        <v>0.0025371197126022624</v>
      </c>
      <c r="E129" s="122">
        <v>2.423245873936808</v>
      </c>
      <c r="F129" s="84" t="s">
        <v>3200</v>
      </c>
      <c r="G129" s="84" t="b">
        <v>0</v>
      </c>
      <c r="H129" s="84" t="b">
        <v>0</v>
      </c>
      <c r="I129" s="84" t="b">
        <v>0</v>
      </c>
      <c r="J129" s="84" t="b">
        <v>0</v>
      </c>
      <c r="K129" s="84" t="b">
        <v>0</v>
      </c>
      <c r="L129" s="84" t="b">
        <v>0</v>
      </c>
    </row>
    <row r="130" spans="1:12" ht="15">
      <c r="A130" s="84" t="s">
        <v>351</v>
      </c>
      <c r="B130" s="84" t="s">
        <v>350</v>
      </c>
      <c r="C130" s="84">
        <v>4</v>
      </c>
      <c r="D130" s="122">
        <v>0.0025371197126022624</v>
      </c>
      <c r="E130" s="122">
        <v>2.4743983963841893</v>
      </c>
      <c r="F130" s="84" t="s">
        <v>3200</v>
      </c>
      <c r="G130" s="84" t="b">
        <v>0</v>
      </c>
      <c r="H130" s="84" t="b">
        <v>0</v>
      </c>
      <c r="I130" s="84" t="b">
        <v>0</v>
      </c>
      <c r="J130" s="84" t="b">
        <v>0</v>
      </c>
      <c r="K130" s="84" t="b">
        <v>0</v>
      </c>
      <c r="L130" s="84" t="b">
        <v>0</v>
      </c>
    </row>
    <row r="131" spans="1:12" ht="15">
      <c r="A131" s="84" t="s">
        <v>350</v>
      </c>
      <c r="B131" s="84" t="s">
        <v>349</v>
      </c>
      <c r="C131" s="84">
        <v>4</v>
      </c>
      <c r="D131" s="122">
        <v>0.0025371197126022624</v>
      </c>
      <c r="E131" s="122">
        <v>2.4743983963841893</v>
      </c>
      <c r="F131" s="84" t="s">
        <v>3200</v>
      </c>
      <c r="G131" s="84" t="b">
        <v>0</v>
      </c>
      <c r="H131" s="84" t="b">
        <v>0</v>
      </c>
      <c r="I131" s="84" t="b">
        <v>0</v>
      </c>
      <c r="J131" s="84" t="b">
        <v>0</v>
      </c>
      <c r="K131" s="84" t="b">
        <v>0</v>
      </c>
      <c r="L131" s="84" t="b">
        <v>0</v>
      </c>
    </row>
    <row r="132" spans="1:12" ht="15">
      <c r="A132" s="84" t="s">
        <v>346</v>
      </c>
      <c r="B132" s="84" t="s">
        <v>345</v>
      </c>
      <c r="C132" s="84">
        <v>4</v>
      </c>
      <c r="D132" s="122">
        <v>0.0025371197126022624</v>
      </c>
      <c r="E132" s="122">
        <v>2.4743983963841893</v>
      </c>
      <c r="F132" s="84" t="s">
        <v>3200</v>
      </c>
      <c r="G132" s="84" t="b">
        <v>0</v>
      </c>
      <c r="H132" s="84" t="b">
        <v>0</v>
      </c>
      <c r="I132" s="84" t="b">
        <v>0</v>
      </c>
      <c r="J132" s="84" t="b">
        <v>0</v>
      </c>
      <c r="K132" s="84" t="b">
        <v>0</v>
      </c>
      <c r="L132" s="84" t="b">
        <v>0</v>
      </c>
    </row>
    <row r="133" spans="1:12" ht="15">
      <c r="A133" s="84" t="s">
        <v>345</v>
      </c>
      <c r="B133" s="84" t="s">
        <v>2406</v>
      </c>
      <c r="C133" s="84">
        <v>4</v>
      </c>
      <c r="D133" s="122">
        <v>0.0025371197126022624</v>
      </c>
      <c r="E133" s="122">
        <v>2.173368400720208</v>
      </c>
      <c r="F133" s="84" t="s">
        <v>3200</v>
      </c>
      <c r="G133" s="84" t="b">
        <v>0</v>
      </c>
      <c r="H133" s="84" t="b">
        <v>0</v>
      </c>
      <c r="I133" s="84" t="b">
        <v>0</v>
      </c>
      <c r="J133" s="84" t="b">
        <v>0</v>
      </c>
      <c r="K133" s="84" t="b">
        <v>0</v>
      </c>
      <c r="L133" s="84" t="b">
        <v>0</v>
      </c>
    </row>
    <row r="134" spans="1:12" ht="15">
      <c r="A134" s="84" t="s">
        <v>351</v>
      </c>
      <c r="B134" s="84" t="s">
        <v>349</v>
      </c>
      <c r="C134" s="84">
        <v>4</v>
      </c>
      <c r="D134" s="122">
        <v>0.0025371197126022624</v>
      </c>
      <c r="E134" s="122">
        <v>2.173368400720208</v>
      </c>
      <c r="F134" s="84" t="s">
        <v>3200</v>
      </c>
      <c r="G134" s="84" t="b">
        <v>0</v>
      </c>
      <c r="H134" s="84" t="b">
        <v>0</v>
      </c>
      <c r="I134" s="84" t="b">
        <v>0</v>
      </c>
      <c r="J134" s="84" t="b">
        <v>0</v>
      </c>
      <c r="K134" s="84" t="b">
        <v>0</v>
      </c>
      <c r="L134" s="84" t="b">
        <v>0</v>
      </c>
    </row>
    <row r="135" spans="1:12" ht="15">
      <c r="A135" s="84" t="s">
        <v>346</v>
      </c>
      <c r="B135" s="84" t="s">
        <v>2406</v>
      </c>
      <c r="C135" s="84">
        <v>4</v>
      </c>
      <c r="D135" s="122">
        <v>0.0025371197126022624</v>
      </c>
      <c r="E135" s="122">
        <v>1.8723384050562268</v>
      </c>
      <c r="F135" s="84" t="s">
        <v>3200</v>
      </c>
      <c r="G135" s="84" t="b">
        <v>0</v>
      </c>
      <c r="H135" s="84" t="b">
        <v>0</v>
      </c>
      <c r="I135" s="84" t="b">
        <v>0</v>
      </c>
      <c r="J135" s="84" t="b">
        <v>0</v>
      </c>
      <c r="K135" s="84" t="b">
        <v>0</v>
      </c>
      <c r="L135" s="84" t="b">
        <v>0</v>
      </c>
    </row>
    <row r="136" spans="1:12" ht="15">
      <c r="A136" s="84" t="s">
        <v>2920</v>
      </c>
      <c r="B136" s="84" t="s">
        <v>2954</v>
      </c>
      <c r="C136" s="84">
        <v>4</v>
      </c>
      <c r="D136" s="122">
        <v>0.0025371197126022624</v>
      </c>
      <c r="E136" s="122">
        <v>2.5323903433618757</v>
      </c>
      <c r="F136" s="84" t="s">
        <v>3200</v>
      </c>
      <c r="G136" s="84" t="b">
        <v>0</v>
      </c>
      <c r="H136" s="84" t="b">
        <v>0</v>
      </c>
      <c r="I136" s="84" t="b">
        <v>0</v>
      </c>
      <c r="J136" s="84" t="b">
        <v>0</v>
      </c>
      <c r="K136" s="84" t="b">
        <v>0</v>
      </c>
      <c r="L136" s="84" t="b">
        <v>0</v>
      </c>
    </row>
    <row r="137" spans="1:12" ht="15">
      <c r="A137" s="84" t="s">
        <v>2894</v>
      </c>
      <c r="B137" s="84" t="s">
        <v>2956</v>
      </c>
      <c r="C137" s="84">
        <v>4</v>
      </c>
      <c r="D137" s="122">
        <v>0.0025371197126022624</v>
      </c>
      <c r="E137" s="122">
        <v>2.298307137328508</v>
      </c>
      <c r="F137" s="84" t="s">
        <v>3200</v>
      </c>
      <c r="G137" s="84" t="b">
        <v>0</v>
      </c>
      <c r="H137" s="84" t="b">
        <v>0</v>
      </c>
      <c r="I137" s="84" t="b">
        <v>0</v>
      </c>
      <c r="J137" s="84" t="b">
        <v>0</v>
      </c>
      <c r="K137" s="84" t="b">
        <v>0</v>
      </c>
      <c r="L137" s="84" t="b">
        <v>0</v>
      </c>
    </row>
    <row r="138" spans="1:12" ht="15">
      <c r="A138" s="84" t="s">
        <v>2956</v>
      </c>
      <c r="B138" s="84" t="s">
        <v>2957</v>
      </c>
      <c r="C138" s="84">
        <v>4</v>
      </c>
      <c r="D138" s="122">
        <v>0.0025371197126022624</v>
      </c>
      <c r="E138" s="122">
        <v>2.77542839204817</v>
      </c>
      <c r="F138" s="84" t="s">
        <v>3200</v>
      </c>
      <c r="G138" s="84" t="b">
        <v>0</v>
      </c>
      <c r="H138" s="84" t="b">
        <v>0</v>
      </c>
      <c r="I138" s="84" t="b">
        <v>0</v>
      </c>
      <c r="J138" s="84" t="b">
        <v>0</v>
      </c>
      <c r="K138" s="84" t="b">
        <v>0</v>
      </c>
      <c r="L138" s="84" t="b">
        <v>0</v>
      </c>
    </row>
    <row r="139" spans="1:12" ht="15">
      <c r="A139" s="84" t="s">
        <v>2957</v>
      </c>
      <c r="B139" s="84" t="s">
        <v>2345</v>
      </c>
      <c r="C139" s="84">
        <v>4</v>
      </c>
      <c r="D139" s="122">
        <v>0.0025371197126022624</v>
      </c>
      <c r="E139" s="122">
        <v>2.298307137328508</v>
      </c>
      <c r="F139" s="84" t="s">
        <v>3200</v>
      </c>
      <c r="G139" s="84" t="b">
        <v>0</v>
      </c>
      <c r="H139" s="84" t="b">
        <v>0</v>
      </c>
      <c r="I139" s="84" t="b">
        <v>0</v>
      </c>
      <c r="J139" s="84" t="b">
        <v>0</v>
      </c>
      <c r="K139" s="84" t="b">
        <v>0</v>
      </c>
      <c r="L139" s="84" t="b">
        <v>0</v>
      </c>
    </row>
    <row r="140" spans="1:12" ht="15">
      <c r="A140" s="84" t="s">
        <v>2958</v>
      </c>
      <c r="B140" s="84" t="s">
        <v>2959</v>
      </c>
      <c r="C140" s="84">
        <v>4</v>
      </c>
      <c r="D140" s="122">
        <v>0.0025371197126022624</v>
      </c>
      <c r="E140" s="122">
        <v>2.77542839204817</v>
      </c>
      <c r="F140" s="84" t="s">
        <v>3200</v>
      </c>
      <c r="G140" s="84" t="b">
        <v>0</v>
      </c>
      <c r="H140" s="84" t="b">
        <v>0</v>
      </c>
      <c r="I140" s="84" t="b">
        <v>0</v>
      </c>
      <c r="J140" s="84" t="b">
        <v>0</v>
      </c>
      <c r="K140" s="84" t="b">
        <v>0</v>
      </c>
      <c r="L140" s="84" t="b">
        <v>0</v>
      </c>
    </row>
    <row r="141" spans="1:12" ht="15">
      <c r="A141" s="84" t="s">
        <v>2959</v>
      </c>
      <c r="B141" s="84" t="s">
        <v>2960</v>
      </c>
      <c r="C141" s="84">
        <v>4</v>
      </c>
      <c r="D141" s="122">
        <v>0.0025371197126022624</v>
      </c>
      <c r="E141" s="122">
        <v>2.77542839204817</v>
      </c>
      <c r="F141" s="84" t="s">
        <v>3200</v>
      </c>
      <c r="G141" s="84" t="b">
        <v>0</v>
      </c>
      <c r="H141" s="84" t="b">
        <v>0</v>
      </c>
      <c r="I141" s="84" t="b">
        <v>0</v>
      </c>
      <c r="J141" s="84" t="b">
        <v>0</v>
      </c>
      <c r="K141" s="84" t="b">
        <v>1</v>
      </c>
      <c r="L141" s="84" t="b">
        <v>0</v>
      </c>
    </row>
    <row r="142" spans="1:12" ht="15">
      <c r="A142" s="84" t="s">
        <v>2453</v>
      </c>
      <c r="B142" s="84" t="s">
        <v>2961</v>
      </c>
      <c r="C142" s="84">
        <v>4</v>
      </c>
      <c r="D142" s="122">
        <v>0.0025371197126022624</v>
      </c>
      <c r="E142" s="122">
        <v>2.147039461997859</v>
      </c>
      <c r="F142" s="84" t="s">
        <v>3200</v>
      </c>
      <c r="G142" s="84" t="b">
        <v>0</v>
      </c>
      <c r="H142" s="84" t="b">
        <v>0</v>
      </c>
      <c r="I142" s="84" t="b">
        <v>0</v>
      </c>
      <c r="J142" s="84" t="b">
        <v>0</v>
      </c>
      <c r="K142" s="84" t="b">
        <v>0</v>
      </c>
      <c r="L142" s="84" t="b">
        <v>0</v>
      </c>
    </row>
    <row r="143" spans="1:12" ht="15">
      <c r="A143" s="84" t="s">
        <v>2961</v>
      </c>
      <c r="B143" s="84" t="s">
        <v>2457</v>
      </c>
      <c r="C143" s="84">
        <v>4</v>
      </c>
      <c r="D143" s="122">
        <v>0.0025371197126022624</v>
      </c>
      <c r="E143" s="122">
        <v>2.2635450310692957</v>
      </c>
      <c r="F143" s="84" t="s">
        <v>3200</v>
      </c>
      <c r="G143" s="84" t="b">
        <v>0</v>
      </c>
      <c r="H143" s="84" t="b">
        <v>0</v>
      </c>
      <c r="I143" s="84" t="b">
        <v>0</v>
      </c>
      <c r="J143" s="84" t="b">
        <v>0</v>
      </c>
      <c r="K143" s="84" t="b">
        <v>0</v>
      </c>
      <c r="L143" s="84" t="b">
        <v>0</v>
      </c>
    </row>
    <row r="144" spans="1:12" ht="15">
      <c r="A144" s="84" t="s">
        <v>326</v>
      </c>
      <c r="B144" s="84" t="s">
        <v>325</v>
      </c>
      <c r="C144" s="84">
        <v>4</v>
      </c>
      <c r="D144" s="122">
        <v>0.0025371197126022624</v>
      </c>
      <c r="E144" s="122">
        <v>2.77542839204817</v>
      </c>
      <c r="F144" s="84" t="s">
        <v>3200</v>
      </c>
      <c r="G144" s="84" t="b">
        <v>0</v>
      </c>
      <c r="H144" s="84" t="b">
        <v>0</v>
      </c>
      <c r="I144" s="84" t="b">
        <v>0</v>
      </c>
      <c r="J144" s="84" t="b">
        <v>0</v>
      </c>
      <c r="K144" s="84" t="b">
        <v>0</v>
      </c>
      <c r="L144" s="84" t="b">
        <v>0</v>
      </c>
    </row>
    <row r="145" spans="1:12" ht="15">
      <c r="A145" s="84" t="s">
        <v>329</v>
      </c>
      <c r="B145" s="84" t="s">
        <v>328</v>
      </c>
      <c r="C145" s="84">
        <v>4</v>
      </c>
      <c r="D145" s="122">
        <v>0.0025371197126022624</v>
      </c>
      <c r="E145" s="122">
        <v>2.77542839204817</v>
      </c>
      <c r="F145" s="84" t="s">
        <v>3200</v>
      </c>
      <c r="G145" s="84" t="b">
        <v>0</v>
      </c>
      <c r="H145" s="84" t="b">
        <v>0</v>
      </c>
      <c r="I145" s="84" t="b">
        <v>0</v>
      </c>
      <c r="J145" s="84" t="b">
        <v>0</v>
      </c>
      <c r="K145" s="84" t="b">
        <v>0</v>
      </c>
      <c r="L145" s="84" t="b">
        <v>0</v>
      </c>
    </row>
    <row r="146" spans="1:12" ht="15">
      <c r="A146" s="84" t="s">
        <v>2964</v>
      </c>
      <c r="B146" s="84" t="s">
        <v>2965</v>
      </c>
      <c r="C146" s="84">
        <v>4</v>
      </c>
      <c r="D146" s="122">
        <v>0.0025371197126022624</v>
      </c>
      <c r="E146" s="122">
        <v>2.77542839204817</v>
      </c>
      <c r="F146" s="84" t="s">
        <v>3200</v>
      </c>
      <c r="G146" s="84" t="b">
        <v>0</v>
      </c>
      <c r="H146" s="84" t="b">
        <v>0</v>
      </c>
      <c r="I146" s="84" t="b">
        <v>0</v>
      </c>
      <c r="J146" s="84" t="b">
        <v>0</v>
      </c>
      <c r="K146" s="84" t="b">
        <v>0</v>
      </c>
      <c r="L146" s="84" t="b">
        <v>0</v>
      </c>
    </row>
    <row r="147" spans="1:12" ht="15">
      <c r="A147" s="84" t="s">
        <v>2482</v>
      </c>
      <c r="B147" s="84" t="s">
        <v>2483</v>
      </c>
      <c r="C147" s="84">
        <v>4</v>
      </c>
      <c r="D147" s="122">
        <v>0.0025371197126022624</v>
      </c>
      <c r="E147" s="122">
        <v>2.3774883833761327</v>
      </c>
      <c r="F147" s="84" t="s">
        <v>3200</v>
      </c>
      <c r="G147" s="84" t="b">
        <v>0</v>
      </c>
      <c r="H147" s="84" t="b">
        <v>0</v>
      </c>
      <c r="I147" s="84" t="b">
        <v>0</v>
      </c>
      <c r="J147" s="84" t="b">
        <v>0</v>
      </c>
      <c r="K147" s="84" t="b">
        <v>0</v>
      </c>
      <c r="L147" s="84" t="b">
        <v>0</v>
      </c>
    </row>
    <row r="148" spans="1:12" ht="15">
      <c r="A148" s="84" t="s">
        <v>2483</v>
      </c>
      <c r="B148" s="84" t="s">
        <v>2484</v>
      </c>
      <c r="C148" s="84">
        <v>4</v>
      </c>
      <c r="D148" s="122">
        <v>0.0025371197126022624</v>
      </c>
      <c r="E148" s="122">
        <v>2.3774883833761327</v>
      </c>
      <c r="F148" s="84" t="s">
        <v>3200</v>
      </c>
      <c r="G148" s="84" t="b">
        <v>0</v>
      </c>
      <c r="H148" s="84" t="b">
        <v>0</v>
      </c>
      <c r="I148" s="84" t="b">
        <v>0</v>
      </c>
      <c r="J148" s="84" t="b">
        <v>0</v>
      </c>
      <c r="K148" s="84" t="b">
        <v>0</v>
      </c>
      <c r="L148" s="84" t="b">
        <v>0</v>
      </c>
    </row>
    <row r="149" spans="1:12" ht="15">
      <c r="A149" s="84" t="s">
        <v>2484</v>
      </c>
      <c r="B149" s="84" t="s">
        <v>2485</v>
      </c>
      <c r="C149" s="84">
        <v>4</v>
      </c>
      <c r="D149" s="122">
        <v>0.0025371197126022624</v>
      </c>
      <c r="E149" s="122">
        <v>2.77542839204817</v>
      </c>
      <c r="F149" s="84" t="s">
        <v>3200</v>
      </c>
      <c r="G149" s="84" t="b">
        <v>0</v>
      </c>
      <c r="H149" s="84" t="b">
        <v>0</v>
      </c>
      <c r="I149" s="84" t="b">
        <v>0</v>
      </c>
      <c r="J149" s="84" t="b">
        <v>0</v>
      </c>
      <c r="K149" s="84" t="b">
        <v>0</v>
      </c>
      <c r="L149" s="84" t="b">
        <v>0</v>
      </c>
    </row>
    <row r="150" spans="1:12" ht="15">
      <c r="A150" s="84" t="s">
        <v>2485</v>
      </c>
      <c r="B150" s="84" t="s">
        <v>2486</v>
      </c>
      <c r="C150" s="84">
        <v>4</v>
      </c>
      <c r="D150" s="122">
        <v>0.0025371197126022624</v>
      </c>
      <c r="E150" s="122">
        <v>2.5993371329924893</v>
      </c>
      <c r="F150" s="84" t="s">
        <v>3200</v>
      </c>
      <c r="G150" s="84" t="b">
        <v>0</v>
      </c>
      <c r="H150" s="84" t="b">
        <v>0</v>
      </c>
      <c r="I150" s="84" t="b">
        <v>0</v>
      </c>
      <c r="J150" s="84" t="b">
        <v>0</v>
      </c>
      <c r="K150" s="84" t="b">
        <v>0</v>
      </c>
      <c r="L150" s="84" t="b">
        <v>0</v>
      </c>
    </row>
    <row r="151" spans="1:12" ht="15">
      <c r="A151" s="84" t="s">
        <v>2487</v>
      </c>
      <c r="B151" s="84" t="s">
        <v>2488</v>
      </c>
      <c r="C151" s="84">
        <v>4</v>
      </c>
      <c r="D151" s="122">
        <v>0.0025371197126022624</v>
      </c>
      <c r="E151" s="122">
        <v>2.5993371329924893</v>
      </c>
      <c r="F151" s="84" t="s">
        <v>3200</v>
      </c>
      <c r="G151" s="84" t="b">
        <v>0</v>
      </c>
      <c r="H151" s="84" t="b">
        <v>0</v>
      </c>
      <c r="I151" s="84" t="b">
        <v>0</v>
      </c>
      <c r="J151" s="84" t="b">
        <v>0</v>
      </c>
      <c r="K151" s="84" t="b">
        <v>0</v>
      </c>
      <c r="L151" s="84" t="b">
        <v>0</v>
      </c>
    </row>
    <row r="152" spans="1:12" ht="15">
      <c r="A152" s="84" t="s">
        <v>2488</v>
      </c>
      <c r="B152" s="84" t="s">
        <v>2489</v>
      </c>
      <c r="C152" s="84">
        <v>4</v>
      </c>
      <c r="D152" s="122">
        <v>0.0025371197126022624</v>
      </c>
      <c r="E152" s="122">
        <v>2.678518379040114</v>
      </c>
      <c r="F152" s="84" t="s">
        <v>3200</v>
      </c>
      <c r="G152" s="84" t="b">
        <v>0</v>
      </c>
      <c r="H152" s="84" t="b">
        <v>0</v>
      </c>
      <c r="I152" s="84" t="b">
        <v>0</v>
      </c>
      <c r="J152" s="84" t="b">
        <v>0</v>
      </c>
      <c r="K152" s="84" t="b">
        <v>0</v>
      </c>
      <c r="L152" s="84" t="b">
        <v>0</v>
      </c>
    </row>
    <row r="153" spans="1:12" ht="15">
      <c r="A153" s="84" t="s">
        <v>2489</v>
      </c>
      <c r="B153" s="84" t="s">
        <v>2490</v>
      </c>
      <c r="C153" s="84">
        <v>4</v>
      </c>
      <c r="D153" s="122">
        <v>0.0025371197126022624</v>
      </c>
      <c r="E153" s="122">
        <v>2.678518379040114</v>
      </c>
      <c r="F153" s="84" t="s">
        <v>3200</v>
      </c>
      <c r="G153" s="84" t="b">
        <v>0</v>
      </c>
      <c r="H153" s="84" t="b">
        <v>0</v>
      </c>
      <c r="I153" s="84" t="b">
        <v>0</v>
      </c>
      <c r="J153" s="84" t="b">
        <v>0</v>
      </c>
      <c r="K153" s="84" t="b">
        <v>0</v>
      </c>
      <c r="L153" s="84" t="b">
        <v>0</v>
      </c>
    </row>
    <row r="154" spans="1:12" ht="15">
      <c r="A154" s="84" t="s">
        <v>2490</v>
      </c>
      <c r="B154" s="84" t="s">
        <v>2966</v>
      </c>
      <c r="C154" s="84">
        <v>4</v>
      </c>
      <c r="D154" s="122">
        <v>0.0025371197126022624</v>
      </c>
      <c r="E154" s="122">
        <v>2.77542839204817</v>
      </c>
      <c r="F154" s="84" t="s">
        <v>3200</v>
      </c>
      <c r="G154" s="84" t="b">
        <v>0</v>
      </c>
      <c r="H154" s="84" t="b">
        <v>0</v>
      </c>
      <c r="I154" s="84" t="b">
        <v>0</v>
      </c>
      <c r="J154" s="84" t="b">
        <v>0</v>
      </c>
      <c r="K154" s="84" t="b">
        <v>0</v>
      </c>
      <c r="L154" s="84" t="b">
        <v>0</v>
      </c>
    </row>
    <row r="155" spans="1:12" ht="15">
      <c r="A155" s="84" t="s">
        <v>2966</v>
      </c>
      <c r="B155" s="84" t="s">
        <v>2402</v>
      </c>
      <c r="C155" s="84">
        <v>4</v>
      </c>
      <c r="D155" s="122">
        <v>0.0025371197126022624</v>
      </c>
      <c r="E155" s="122">
        <v>1.3056063760700074</v>
      </c>
      <c r="F155" s="84" t="s">
        <v>3200</v>
      </c>
      <c r="G155" s="84" t="b">
        <v>0</v>
      </c>
      <c r="H155" s="84" t="b">
        <v>0</v>
      </c>
      <c r="I155" s="84" t="b">
        <v>0</v>
      </c>
      <c r="J155" s="84" t="b">
        <v>0</v>
      </c>
      <c r="K155" s="84" t="b">
        <v>0</v>
      </c>
      <c r="L155" s="84" t="b">
        <v>0</v>
      </c>
    </row>
    <row r="156" spans="1:12" ht="15">
      <c r="A156" s="84" t="s">
        <v>2459</v>
      </c>
      <c r="B156" s="84" t="s">
        <v>2967</v>
      </c>
      <c r="C156" s="84">
        <v>4</v>
      </c>
      <c r="D156" s="122">
        <v>0.0025371197126022624</v>
      </c>
      <c r="E156" s="122">
        <v>2.173368400720208</v>
      </c>
      <c r="F156" s="84" t="s">
        <v>3200</v>
      </c>
      <c r="G156" s="84" t="b">
        <v>0</v>
      </c>
      <c r="H156" s="84" t="b">
        <v>0</v>
      </c>
      <c r="I156" s="84" t="b">
        <v>0</v>
      </c>
      <c r="J156" s="84" t="b">
        <v>0</v>
      </c>
      <c r="K156" s="84" t="b">
        <v>0</v>
      </c>
      <c r="L156" s="84" t="b">
        <v>0</v>
      </c>
    </row>
    <row r="157" spans="1:12" ht="15">
      <c r="A157" s="84" t="s">
        <v>2967</v>
      </c>
      <c r="B157" s="84" t="s">
        <v>2968</v>
      </c>
      <c r="C157" s="84">
        <v>4</v>
      </c>
      <c r="D157" s="122">
        <v>0.0025371197126022624</v>
      </c>
      <c r="E157" s="122">
        <v>2.77542839204817</v>
      </c>
      <c r="F157" s="84" t="s">
        <v>3200</v>
      </c>
      <c r="G157" s="84" t="b">
        <v>0</v>
      </c>
      <c r="H157" s="84" t="b">
        <v>0</v>
      </c>
      <c r="I157" s="84" t="b">
        <v>0</v>
      </c>
      <c r="J157" s="84" t="b">
        <v>0</v>
      </c>
      <c r="K157" s="84" t="b">
        <v>0</v>
      </c>
      <c r="L157" s="84" t="b">
        <v>0</v>
      </c>
    </row>
    <row r="158" spans="1:12" ht="15">
      <c r="A158" s="84" t="s">
        <v>2968</v>
      </c>
      <c r="B158" s="84" t="s">
        <v>2969</v>
      </c>
      <c r="C158" s="84">
        <v>4</v>
      </c>
      <c r="D158" s="122">
        <v>0.0025371197126022624</v>
      </c>
      <c r="E158" s="122">
        <v>2.77542839204817</v>
      </c>
      <c r="F158" s="84" t="s">
        <v>3200</v>
      </c>
      <c r="G158" s="84" t="b">
        <v>0</v>
      </c>
      <c r="H158" s="84" t="b">
        <v>0</v>
      </c>
      <c r="I158" s="84" t="b">
        <v>0</v>
      </c>
      <c r="J158" s="84" t="b">
        <v>0</v>
      </c>
      <c r="K158" s="84" t="b">
        <v>0</v>
      </c>
      <c r="L158" s="84" t="b">
        <v>0</v>
      </c>
    </row>
    <row r="159" spans="1:12" ht="15">
      <c r="A159" s="84" t="s">
        <v>2969</v>
      </c>
      <c r="B159" s="84" t="s">
        <v>2970</v>
      </c>
      <c r="C159" s="84">
        <v>4</v>
      </c>
      <c r="D159" s="122">
        <v>0.0025371197126022624</v>
      </c>
      <c r="E159" s="122">
        <v>2.77542839204817</v>
      </c>
      <c r="F159" s="84" t="s">
        <v>3200</v>
      </c>
      <c r="G159" s="84" t="b">
        <v>0</v>
      </c>
      <c r="H159" s="84" t="b">
        <v>0</v>
      </c>
      <c r="I159" s="84" t="b">
        <v>0</v>
      </c>
      <c r="J159" s="84" t="b">
        <v>0</v>
      </c>
      <c r="K159" s="84" t="b">
        <v>0</v>
      </c>
      <c r="L159" s="84" t="b">
        <v>0</v>
      </c>
    </row>
    <row r="160" spans="1:12" ht="15">
      <c r="A160" s="84" t="s">
        <v>2970</v>
      </c>
      <c r="B160" s="84" t="s">
        <v>2971</v>
      </c>
      <c r="C160" s="84">
        <v>4</v>
      </c>
      <c r="D160" s="122">
        <v>0.0025371197126022624</v>
      </c>
      <c r="E160" s="122">
        <v>2.77542839204817</v>
      </c>
      <c r="F160" s="84" t="s">
        <v>3200</v>
      </c>
      <c r="G160" s="84" t="b">
        <v>0</v>
      </c>
      <c r="H160" s="84" t="b">
        <v>0</v>
      </c>
      <c r="I160" s="84" t="b">
        <v>0</v>
      </c>
      <c r="J160" s="84" t="b">
        <v>0</v>
      </c>
      <c r="K160" s="84" t="b">
        <v>0</v>
      </c>
      <c r="L160" s="84" t="b">
        <v>0</v>
      </c>
    </row>
    <row r="161" spans="1:12" ht="15">
      <c r="A161" s="84" t="s">
        <v>2971</v>
      </c>
      <c r="B161" s="84" t="s">
        <v>2972</v>
      </c>
      <c r="C161" s="84">
        <v>4</v>
      </c>
      <c r="D161" s="122">
        <v>0.0025371197126022624</v>
      </c>
      <c r="E161" s="122">
        <v>2.77542839204817</v>
      </c>
      <c r="F161" s="84" t="s">
        <v>3200</v>
      </c>
      <c r="G161" s="84" t="b">
        <v>0</v>
      </c>
      <c r="H161" s="84" t="b">
        <v>0</v>
      </c>
      <c r="I161" s="84" t="b">
        <v>0</v>
      </c>
      <c r="J161" s="84" t="b">
        <v>0</v>
      </c>
      <c r="K161" s="84" t="b">
        <v>0</v>
      </c>
      <c r="L161" s="84" t="b">
        <v>0</v>
      </c>
    </row>
    <row r="162" spans="1:12" ht="15">
      <c r="A162" s="84" t="s">
        <v>2972</v>
      </c>
      <c r="B162" s="84" t="s">
        <v>2416</v>
      </c>
      <c r="C162" s="84">
        <v>4</v>
      </c>
      <c r="D162" s="122">
        <v>0.0025371197126022624</v>
      </c>
      <c r="E162" s="122">
        <v>2.0552690886422136</v>
      </c>
      <c r="F162" s="84" t="s">
        <v>3200</v>
      </c>
      <c r="G162" s="84" t="b">
        <v>0</v>
      </c>
      <c r="H162" s="84" t="b">
        <v>0</v>
      </c>
      <c r="I162" s="84" t="b">
        <v>0</v>
      </c>
      <c r="J162" s="84" t="b">
        <v>0</v>
      </c>
      <c r="K162" s="84" t="b">
        <v>0</v>
      </c>
      <c r="L162" s="84" t="b">
        <v>0</v>
      </c>
    </row>
    <row r="163" spans="1:12" ht="15">
      <c r="A163" s="84" t="s">
        <v>2417</v>
      </c>
      <c r="B163" s="84" t="s">
        <v>2923</v>
      </c>
      <c r="C163" s="84">
        <v>4</v>
      </c>
      <c r="D163" s="122">
        <v>0.0025371197126022624</v>
      </c>
      <c r="E163" s="122">
        <v>1.9461246192171453</v>
      </c>
      <c r="F163" s="84" t="s">
        <v>3200</v>
      </c>
      <c r="G163" s="84" t="b">
        <v>0</v>
      </c>
      <c r="H163" s="84" t="b">
        <v>0</v>
      </c>
      <c r="I163" s="84" t="b">
        <v>0</v>
      </c>
      <c r="J163" s="84" t="b">
        <v>0</v>
      </c>
      <c r="K163" s="84" t="b">
        <v>0</v>
      </c>
      <c r="L163" s="84" t="b">
        <v>0</v>
      </c>
    </row>
    <row r="164" spans="1:12" ht="15">
      <c r="A164" s="84" t="s">
        <v>2922</v>
      </c>
      <c r="B164" s="84" t="s">
        <v>2907</v>
      </c>
      <c r="C164" s="84">
        <v>3</v>
      </c>
      <c r="D164" s="122">
        <v>0.0020497689141360945</v>
      </c>
      <c r="E164" s="122">
        <v>2.2525496467678328</v>
      </c>
      <c r="F164" s="84" t="s">
        <v>3200</v>
      </c>
      <c r="G164" s="84" t="b">
        <v>0</v>
      </c>
      <c r="H164" s="84" t="b">
        <v>0</v>
      </c>
      <c r="I164" s="84" t="b">
        <v>0</v>
      </c>
      <c r="J164" s="84" t="b">
        <v>0</v>
      </c>
      <c r="K164" s="84" t="b">
        <v>0</v>
      </c>
      <c r="L164" s="84" t="b">
        <v>0</v>
      </c>
    </row>
    <row r="165" spans="1:12" ht="15">
      <c r="A165" s="84" t="s">
        <v>2948</v>
      </c>
      <c r="B165" s="84" t="s">
        <v>2402</v>
      </c>
      <c r="C165" s="84">
        <v>3</v>
      </c>
      <c r="D165" s="122">
        <v>0.0020497689141360945</v>
      </c>
      <c r="E165" s="122">
        <v>1.1806676394617073</v>
      </c>
      <c r="F165" s="84" t="s">
        <v>3200</v>
      </c>
      <c r="G165" s="84" t="b">
        <v>0</v>
      </c>
      <c r="H165" s="84" t="b">
        <v>0</v>
      </c>
      <c r="I165" s="84" t="b">
        <v>0</v>
      </c>
      <c r="J165" s="84" t="b">
        <v>0</v>
      </c>
      <c r="K165" s="84" t="b">
        <v>0</v>
      </c>
      <c r="L165" s="84" t="b">
        <v>0</v>
      </c>
    </row>
    <row r="166" spans="1:12" ht="15">
      <c r="A166" s="84" t="s">
        <v>2402</v>
      </c>
      <c r="B166" s="84" t="s">
        <v>2974</v>
      </c>
      <c r="C166" s="84">
        <v>3</v>
      </c>
      <c r="D166" s="122">
        <v>0.0020497689141360945</v>
      </c>
      <c r="E166" s="122">
        <v>1.3818531887785828</v>
      </c>
      <c r="F166" s="84" t="s">
        <v>3200</v>
      </c>
      <c r="G166" s="84" t="b">
        <v>0</v>
      </c>
      <c r="H166" s="84" t="b">
        <v>0</v>
      </c>
      <c r="I166" s="84" t="b">
        <v>0</v>
      </c>
      <c r="J166" s="84" t="b">
        <v>0</v>
      </c>
      <c r="K166" s="84" t="b">
        <v>0</v>
      </c>
      <c r="L166" s="84" t="b">
        <v>0</v>
      </c>
    </row>
    <row r="167" spans="1:12" ht="15">
      <c r="A167" s="84" t="s">
        <v>2974</v>
      </c>
      <c r="B167" s="84" t="s">
        <v>2975</v>
      </c>
      <c r="C167" s="84">
        <v>3</v>
      </c>
      <c r="D167" s="122">
        <v>0.0020497689141360945</v>
      </c>
      <c r="E167" s="122">
        <v>2.9003671286564705</v>
      </c>
      <c r="F167" s="84" t="s">
        <v>3200</v>
      </c>
      <c r="G167" s="84" t="b">
        <v>0</v>
      </c>
      <c r="H167" s="84" t="b">
        <v>0</v>
      </c>
      <c r="I167" s="84" t="b">
        <v>0</v>
      </c>
      <c r="J167" s="84" t="b">
        <v>0</v>
      </c>
      <c r="K167" s="84" t="b">
        <v>0</v>
      </c>
      <c r="L167" s="84" t="b">
        <v>0</v>
      </c>
    </row>
    <row r="168" spans="1:12" ht="15">
      <c r="A168" s="84" t="s">
        <v>2930</v>
      </c>
      <c r="B168" s="84" t="s">
        <v>2976</v>
      </c>
      <c r="C168" s="84">
        <v>3</v>
      </c>
      <c r="D168" s="122">
        <v>0.0020497689141360945</v>
      </c>
      <c r="E168" s="122">
        <v>2.678518379040114</v>
      </c>
      <c r="F168" s="84" t="s">
        <v>3200</v>
      </c>
      <c r="G168" s="84" t="b">
        <v>0</v>
      </c>
      <c r="H168" s="84" t="b">
        <v>0</v>
      </c>
      <c r="I168" s="84" t="b">
        <v>0</v>
      </c>
      <c r="J168" s="84" t="b">
        <v>0</v>
      </c>
      <c r="K168" s="84" t="b">
        <v>0</v>
      </c>
      <c r="L168" s="84" t="b">
        <v>0</v>
      </c>
    </row>
    <row r="169" spans="1:12" ht="15">
      <c r="A169" s="84" t="s">
        <v>2976</v>
      </c>
      <c r="B169" s="84" t="s">
        <v>2908</v>
      </c>
      <c r="C169" s="84">
        <v>3</v>
      </c>
      <c r="D169" s="122">
        <v>0.0020497689141360945</v>
      </c>
      <c r="E169" s="122">
        <v>2.4743983963841893</v>
      </c>
      <c r="F169" s="84" t="s">
        <v>3200</v>
      </c>
      <c r="G169" s="84" t="b">
        <v>0</v>
      </c>
      <c r="H169" s="84" t="b">
        <v>0</v>
      </c>
      <c r="I169" s="84" t="b">
        <v>0</v>
      </c>
      <c r="J169" s="84" t="b">
        <v>0</v>
      </c>
      <c r="K169" s="84" t="b">
        <v>0</v>
      </c>
      <c r="L169" s="84" t="b">
        <v>0</v>
      </c>
    </row>
    <row r="170" spans="1:12" ht="15">
      <c r="A170" s="84" t="s">
        <v>304</v>
      </c>
      <c r="B170" s="84" t="s">
        <v>2930</v>
      </c>
      <c r="C170" s="84">
        <v>3</v>
      </c>
      <c r="D170" s="122">
        <v>0.0020497689141360945</v>
      </c>
      <c r="E170" s="122">
        <v>2.0552690886422136</v>
      </c>
      <c r="F170" s="84" t="s">
        <v>3200</v>
      </c>
      <c r="G170" s="84" t="b">
        <v>0</v>
      </c>
      <c r="H170" s="84" t="b">
        <v>0</v>
      </c>
      <c r="I170" s="84" t="b">
        <v>0</v>
      </c>
      <c r="J170" s="84" t="b">
        <v>0</v>
      </c>
      <c r="K170" s="84" t="b">
        <v>0</v>
      </c>
      <c r="L170" s="84" t="b">
        <v>0</v>
      </c>
    </row>
    <row r="171" spans="1:12" ht="15">
      <c r="A171" s="84" t="s">
        <v>2424</v>
      </c>
      <c r="B171" s="84" t="s">
        <v>2902</v>
      </c>
      <c r="C171" s="84">
        <v>3</v>
      </c>
      <c r="D171" s="122">
        <v>0.0020497689141360945</v>
      </c>
      <c r="E171" s="122">
        <v>1.553579642431814</v>
      </c>
      <c r="F171" s="84" t="s">
        <v>3200</v>
      </c>
      <c r="G171" s="84" t="b">
        <v>0</v>
      </c>
      <c r="H171" s="84" t="b">
        <v>0</v>
      </c>
      <c r="I171" s="84" t="b">
        <v>0</v>
      </c>
      <c r="J171" s="84" t="b">
        <v>0</v>
      </c>
      <c r="K171" s="84" t="b">
        <v>0</v>
      </c>
      <c r="L171" s="84" t="b">
        <v>0</v>
      </c>
    </row>
    <row r="172" spans="1:12" ht="15">
      <c r="A172" s="84" t="s">
        <v>2426</v>
      </c>
      <c r="B172" s="84" t="s">
        <v>2902</v>
      </c>
      <c r="C172" s="84">
        <v>3</v>
      </c>
      <c r="D172" s="122">
        <v>0.0020497689141360945</v>
      </c>
      <c r="E172" s="122">
        <v>1.6241607167175212</v>
      </c>
      <c r="F172" s="84" t="s">
        <v>3200</v>
      </c>
      <c r="G172" s="84" t="b">
        <v>0</v>
      </c>
      <c r="H172" s="84" t="b">
        <v>0</v>
      </c>
      <c r="I172" s="84" t="b">
        <v>0</v>
      </c>
      <c r="J172" s="84" t="b">
        <v>0</v>
      </c>
      <c r="K172" s="84" t="b">
        <v>0</v>
      </c>
      <c r="L172" s="84" t="b">
        <v>0</v>
      </c>
    </row>
    <row r="173" spans="1:12" ht="15">
      <c r="A173" s="84" t="s">
        <v>2403</v>
      </c>
      <c r="B173" s="84" t="s">
        <v>2984</v>
      </c>
      <c r="C173" s="84">
        <v>3</v>
      </c>
      <c r="D173" s="122">
        <v>0.0020497689141360945</v>
      </c>
      <c r="E173" s="122">
        <v>1.88612668954186</v>
      </c>
      <c r="F173" s="84" t="s">
        <v>3200</v>
      </c>
      <c r="G173" s="84" t="b">
        <v>0</v>
      </c>
      <c r="H173" s="84" t="b">
        <v>0</v>
      </c>
      <c r="I173" s="84" t="b">
        <v>0</v>
      </c>
      <c r="J173" s="84" t="b">
        <v>0</v>
      </c>
      <c r="K173" s="84" t="b">
        <v>0</v>
      </c>
      <c r="L173" s="84" t="b">
        <v>0</v>
      </c>
    </row>
    <row r="174" spans="1:12" ht="15">
      <c r="A174" s="84" t="s">
        <v>2984</v>
      </c>
      <c r="B174" s="84" t="s">
        <v>2985</v>
      </c>
      <c r="C174" s="84">
        <v>3</v>
      </c>
      <c r="D174" s="122">
        <v>0.0020497689141360945</v>
      </c>
      <c r="E174" s="122">
        <v>2.9003671286564705</v>
      </c>
      <c r="F174" s="84" t="s">
        <v>3200</v>
      </c>
      <c r="G174" s="84" t="b">
        <v>0</v>
      </c>
      <c r="H174" s="84" t="b">
        <v>0</v>
      </c>
      <c r="I174" s="84" t="b">
        <v>0</v>
      </c>
      <c r="J174" s="84" t="b">
        <v>0</v>
      </c>
      <c r="K174" s="84" t="b">
        <v>0</v>
      </c>
      <c r="L174" s="84" t="b">
        <v>0</v>
      </c>
    </row>
    <row r="175" spans="1:12" ht="15">
      <c r="A175" s="84" t="s">
        <v>2985</v>
      </c>
      <c r="B175" s="84" t="s">
        <v>2901</v>
      </c>
      <c r="C175" s="84">
        <v>3</v>
      </c>
      <c r="D175" s="122">
        <v>0.0020497689141360945</v>
      </c>
      <c r="E175" s="122">
        <v>2.3774883833761327</v>
      </c>
      <c r="F175" s="84" t="s">
        <v>3200</v>
      </c>
      <c r="G175" s="84" t="b">
        <v>0</v>
      </c>
      <c r="H175" s="84" t="b">
        <v>0</v>
      </c>
      <c r="I175" s="84" t="b">
        <v>0</v>
      </c>
      <c r="J175" s="84" t="b">
        <v>0</v>
      </c>
      <c r="K175" s="84" t="b">
        <v>0</v>
      </c>
      <c r="L175" s="84" t="b">
        <v>0</v>
      </c>
    </row>
    <row r="176" spans="1:12" ht="15">
      <c r="A176" s="84" t="s">
        <v>2402</v>
      </c>
      <c r="B176" s="84" t="s">
        <v>2902</v>
      </c>
      <c r="C176" s="84">
        <v>3</v>
      </c>
      <c r="D176" s="122">
        <v>0.0020497689141360945</v>
      </c>
      <c r="E176" s="122">
        <v>0.8589744434982453</v>
      </c>
      <c r="F176" s="84" t="s">
        <v>3200</v>
      </c>
      <c r="G176" s="84" t="b">
        <v>0</v>
      </c>
      <c r="H176" s="84" t="b">
        <v>0</v>
      </c>
      <c r="I176" s="84" t="b">
        <v>0</v>
      </c>
      <c r="J176" s="84" t="b">
        <v>0</v>
      </c>
      <c r="K176" s="84" t="b">
        <v>0</v>
      </c>
      <c r="L176" s="84" t="b">
        <v>0</v>
      </c>
    </row>
    <row r="177" spans="1:12" ht="15">
      <c r="A177" s="84" t="s">
        <v>2987</v>
      </c>
      <c r="B177" s="84" t="s">
        <v>2988</v>
      </c>
      <c r="C177" s="84">
        <v>3</v>
      </c>
      <c r="D177" s="122">
        <v>0.0020497689141360945</v>
      </c>
      <c r="E177" s="122">
        <v>2.9003671286564705</v>
      </c>
      <c r="F177" s="84" t="s">
        <v>3200</v>
      </c>
      <c r="G177" s="84" t="b">
        <v>0</v>
      </c>
      <c r="H177" s="84" t="b">
        <v>0</v>
      </c>
      <c r="I177" s="84" t="b">
        <v>0</v>
      </c>
      <c r="J177" s="84" t="b">
        <v>0</v>
      </c>
      <c r="K177" s="84" t="b">
        <v>0</v>
      </c>
      <c r="L177" s="84" t="b">
        <v>0</v>
      </c>
    </row>
    <row r="178" spans="1:12" ht="15">
      <c r="A178" s="84" t="s">
        <v>2924</v>
      </c>
      <c r="B178" s="84" t="s">
        <v>2925</v>
      </c>
      <c r="C178" s="84">
        <v>3</v>
      </c>
      <c r="D178" s="122">
        <v>0.0020497689141360945</v>
      </c>
      <c r="E178" s="122">
        <v>2.4743983963841893</v>
      </c>
      <c r="F178" s="84" t="s">
        <v>3200</v>
      </c>
      <c r="G178" s="84" t="b">
        <v>0</v>
      </c>
      <c r="H178" s="84" t="b">
        <v>0</v>
      </c>
      <c r="I178" s="84" t="b">
        <v>0</v>
      </c>
      <c r="J178" s="84" t="b">
        <v>0</v>
      </c>
      <c r="K178" s="84" t="b">
        <v>0</v>
      </c>
      <c r="L178" s="84" t="b">
        <v>0</v>
      </c>
    </row>
    <row r="179" spans="1:12" ht="15">
      <c r="A179" s="84" t="s">
        <v>2926</v>
      </c>
      <c r="B179" s="84" t="s">
        <v>2990</v>
      </c>
      <c r="C179" s="84">
        <v>3</v>
      </c>
      <c r="D179" s="122">
        <v>0.0020497689141360945</v>
      </c>
      <c r="E179" s="122">
        <v>2.5993371329924893</v>
      </c>
      <c r="F179" s="84" t="s">
        <v>3200</v>
      </c>
      <c r="G179" s="84" t="b">
        <v>0</v>
      </c>
      <c r="H179" s="84" t="b">
        <v>0</v>
      </c>
      <c r="I179" s="84" t="b">
        <v>0</v>
      </c>
      <c r="J179" s="84" t="b">
        <v>0</v>
      </c>
      <c r="K179" s="84" t="b">
        <v>0</v>
      </c>
      <c r="L179" s="84" t="b">
        <v>0</v>
      </c>
    </row>
    <row r="180" spans="1:12" ht="15">
      <c r="A180" s="84" t="s">
        <v>340</v>
      </c>
      <c r="B180" s="84" t="s">
        <v>337</v>
      </c>
      <c r="C180" s="84">
        <v>3</v>
      </c>
      <c r="D180" s="122">
        <v>0.0020497689141360945</v>
      </c>
      <c r="E180" s="122">
        <v>2.4743983963841893</v>
      </c>
      <c r="F180" s="84" t="s">
        <v>3200</v>
      </c>
      <c r="G180" s="84" t="b">
        <v>0</v>
      </c>
      <c r="H180" s="84" t="b">
        <v>0</v>
      </c>
      <c r="I180" s="84" t="b">
        <v>0</v>
      </c>
      <c r="J180" s="84" t="b">
        <v>0</v>
      </c>
      <c r="K180" s="84" t="b">
        <v>0</v>
      </c>
      <c r="L180" s="84" t="b">
        <v>0</v>
      </c>
    </row>
    <row r="181" spans="1:12" ht="15">
      <c r="A181" s="84" t="s">
        <v>337</v>
      </c>
      <c r="B181" s="84" t="s">
        <v>338</v>
      </c>
      <c r="C181" s="84">
        <v>3</v>
      </c>
      <c r="D181" s="122">
        <v>0.0020497689141360945</v>
      </c>
      <c r="E181" s="122">
        <v>2.4743983963841893</v>
      </c>
      <c r="F181" s="84" t="s">
        <v>3200</v>
      </c>
      <c r="G181" s="84" t="b">
        <v>0</v>
      </c>
      <c r="H181" s="84" t="b">
        <v>0</v>
      </c>
      <c r="I181" s="84" t="b">
        <v>0</v>
      </c>
      <c r="J181" s="84" t="b">
        <v>0</v>
      </c>
      <c r="K181" s="84" t="b">
        <v>0</v>
      </c>
      <c r="L181" s="84" t="b">
        <v>0</v>
      </c>
    </row>
    <row r="182" spans="1:12" ht="15">
      <c r="A182" s="84" t="s">
        <v>2889</v>
      </c>
      <c r="B182" s="84" t="s">
        <v>2341</v>
      </c>
      <c r="C182" s="84">
        <v>3</v>
      </c>
      <c r="D182" s="122">
        <v>0.0020497689141360945</v>
      </c>
      <c r="E182" s="122">
        <v>1.6293003563699322</v>
      </c>
      <c r="F182" s="84" t="s">
        <v>3200</v>
      </c>
      <c r="G182" s="84" t="b">
        <v>0</v>
      </c>
      <c r="H182" s="84" t="b">
        <v>0</v>
      </c>
      <c r="I182" s="84" t="b">
        <v>0</v>
      </c>
      <c r="J182" s="84" t="b">
        <v>0</v>
      </c>
      <c r="K182" s="84" t="b">
        <v>0</v>
      </c>
      <c r="L182" s="84" t="b">
        <v>0</v>
      </c>
    </row>
    <row r="183" spans="1:12" ht="15">
      <c r="A183" s="84" t="s">
        <v>2920</v>
      </c>
      <c r="B183" s="84" t="s">
        <v>2993</v>
      </c>
      <c r="C183" s="84">
        <v>3</v>
      </c>
      <c r="D183" s="122">
        <v>0.0020497689141360945</v>
      </c>
      <c r="E183" s="122">
        <v>2.5323903433618757</v>
      </c>
      <c r="F183" s="84" t="s">
        <v>3200</v>
      </c>
      <c r="G183" s="84" t="b">
        <v>0</v>
      </c>
      <c r="H183" s="84" t="b">
        <v>0</v>
      </c>
      <c r="I183" s="84" t="b">
        <v>0</v>
      </c>
      <c r="J183" s="84" t="b">
        <v>0</v>
      </c>
      <c r="K183" s="84" t="b">
        <v>0</v>
      </c>
      <c r="L183" s="84" t="b">
        <v>0</v>
      </c>
    </row>
    <row r="184" spans="1:12" ht="15">
      <c r="A184" s="84" t="s">
        <v>2457</v>
      </c>
      <c r="B184" s="84" t="s">
        <v>2345</v>
      </c>
      <c r="C184" s="84">
        <v>3</v>
      </c>
      <c r="D184" s="122">
        <v>0.0020497689141360945</v>
      </c>
      <c r="E184" s="122">
        <v>1.6614850397413337</v>
      </c>
      <c r="F184" s="84" t="s">
        <v>3200</v>
      </c>
      <c r="G184" s="84" t="b">
        <v>0</v>
      </c>
      <c r="H184" s="84" t="b">
        <v>0</v>
      </c>
      <c r="I184" s="84" t="b">
        <v>0</v>
      </c>
      <c r="J184" s="84" t="b">
        <v>0</v>
      </c>
      <c r="K184" s="84" t="b">
        <v>0</v>
      </c>
      <c r="L184" s="84" t="b">
        <v>0</v>
      </c>
    </row>
    <row r="185" spans="1:12" ht="15">
      <c r="A185" s="84" t="s">
        <v>2999</v>
      </c>
      <c r="B185" s="84" t="s">
        <v>2950</v>
      </c>
      <c r="C185" s="84">
        <v>3</v>
      </c>
      <c r="D185" s="122">
        <v>0.0020497689141360945</v>
      </c>
      <c r="E185" s="122">
        <v>2.7754283920481706</v>
      </c>
      <c r="F185" s="84" t="s">
        <v>3200</v>
      </c>
      <c r="G185" s="84" t="b">
        <v>0</v>
      </c>
      <c r="H185" s="84" t="b">
        <v>0</v>
      </c>
      <c r="I185" s="84" t="b">
        <v>0</v>
      </c>
      <c r="J185" s="84" t="b">
        <v>0</v>
      </c>
      <c r="K185" s="84" t="b">
        <v>0</v>
      </c>
      <c r="L185" s="84" t="b">
        <v>0</v>
      </c>
    </row>
    <row r="186" spans="1:12" ht="15">
      <c r="A186" s="84" t="s">
        <v>2935</v>
      </c>
      <c r="B186" s="84" t="s">
        <v>2912</v>
      </c>
      <c r="C186" s="84">
        <v>3</v>
      </c>
      <c r="D186" s="122">
        <v>0.0020497689141360945</v>
      </c>
      <c r="E186" s="122">
        <v>2.407451606753576</v>
      </c>
      <c r="F186" s="84" t="s">
        <v>3200</v>
      </c>
      <c r="G186" s="84" t="b">
        <v>0</v>
      </c>
      <c r="H186" s="84" t="b">
        <v>0</v>
      </c>
      <c r="I186" s="84" t="b">
        <v>0</v>
      </c>
      <c r="J186" s="84" t="b">
        <v>0</v>
      </c>
      <c r="K186" s="84" t="b">
        <v>0</v>
      </c>
      <c r="L186" s="84" t="b">
        <v>0</v>
      </c>
    </row>
    <row r="187" spans="1:12" ht="15">
      <c r="A187" s="84" t="s">
        <v>2402</v>
      </c>
      <c r="B187" s="84" t="s">
        <v>2938</v>
      </c>
      <c r="C187" s="84">
        <v>3</v>
      </c>
      <c r="D187" s="122">
        <v>0.0020497689141360945</v>
      </c>
      <c r="E187" s="122">
        <v>1.1600044391622264</v>
      </c>
      <c r="F187" s="84" t="s">
        <v>3200</v>
      </c>
      <c r="G187" s="84" t="b">
        <v>0</v>
      </c>
      <c r="H187" s="84" t="b">
        <v>0</v>
      </c>
      <c r="I187" s="84" t="b">
        <v>0</v>
      </c>
      <c r="J187" s="84" t="b">
        <v>0</v>
      </c>
      <c r="K187" s="84" t="b">
        <v>0</v>
      </c>
      <c r="L187" s="84" t="b">
        <v>0</v>
      </c>
    </row>
    <row r="188" spans="1:12" ht="15">
      <c r="A188" s="84" t="s">
        <v>2938</v>
      </c>
      <c r="B188" s="84" t="s">
        <v>3000</v>
      </c>
      <c r="C188" s="84">
        <v>3</v>
      </c>
      <c r="D188" s="122">
        <v>0.0020497689141360945</v>
      </c>
      <c r="E188" s="122">
        <v>2.7754283920481706</v>
      </c>
      <c r="F188" s="84" t="s">
        <v>3200</v>
      </c>
      <c r="G188" s="84" t="b">
        <v>0</v>
      </c>
      <c r="H188" s="84" t="b">
        <v>0</v>
      </c>
      <c r="I188" s="84" t="b">
        <v>0</v>
      </c>
      <c r="J188" s="84" t="b">
        <v>0</v>
      </c>
      <c r="K188" s="84" t="b">
        <v>0</v>
      </c>
      <c r="L188" s="84" t="b">
        <v>0</v>
      </c>
    </row>
    <row r="189" spans="1:12" ht="15">
      <c r="A189" s="84" t="s">
        <v>3000</v>
      </c>
      <c r="B189" s="84" t="s">
        <v>3001</v>
      </c>
      <c r="C189" s="84">
        <v>3</v>
      </c>
      <c r="D189" s="122">
        <v>0.0020497689141360945</v>
      </c>
      <c r="E189" s="122">
        <v>2.9003671286564705</v>
      </c>
      <c r="F189" s="84" t="s">
        <v>3200</v>
      </c>
      <c r="G189" s="84" t="b">
        <v>0</v>
      </c>
      <c r="H189" s="84" t="b">
        <v>0</v>
      </c>
      <c r="I189" s="84" t="b">
        <v>0</v>
      </c>
      <c r="J189" s="84" t="b">
        <v>0</v>
      </c>
      <c r="K189" s="84" t="b">
        <v>0</v>
      </c>
      <c r="L189" s="84" t="b">
        <v>0</v>
      </c>
    </row>
    <row r="190" spans="1:12" ht="15">
      <c r="A190" s="84" t="s">
        <v>3001</v>
      </c>
      <c r="B190" s="84" t="s">
        <v>2416</v>
      </c>
      <c r="C190" s="84">
        <v>3</v>
      </c>
      <c r="D190" s="122">
        <v>0.0020497689141360945</v>
      </c>
      <c r="E190" s="122">
        <v>2.0552690886422136</v>
      </c>
      <c r="F190" s="84" t="s">
        <v>3200</v>
      </c>
      <c r="G190" s="84" t="b">
        <v>0</v>
      </c>
      <c r="H190" s="84" t="b">
        <v>0</v>
      </c>
      <c r="I190" s="84" t="b">
        <v>0</v>
      </c>
      <c r="J190" s="84" t="b">
        <v>0</v>
      </c>
      <c r="K190" s="84" t="b">
        <v>0</v>
      </c>
      <c r="L190" s="84" t="b">
        <v>0</v>
      </c>
    </row>
    <row r="191" spans="1:12" ht="15">
      <c r="A191" s="84" t="s">
        <v>2416</v>
      </c>
      <c r="B191" s="84" t="s">
        <v>329</v>
      </c>
      <c r="C191" s="84">
        <v>3</v>
      </c>
      <c r="D191" s="122">
        <v>0.0020497689141360945</v>
      </c>
      <c r="E191" s="122">
        <v>1.9303303520339135</v>
      </c>
      <c r="F191" s="84" t="s">
        <v>3200</v>
      </c>
      <c r="G191" s="84" t="b">
        <v>0</v>
      </c>
      <c r="H191" s="84" t="b">
        <v>0</v>
      </c>
      <c r="I191" s="84" t="b">
        <v>0</v>
      </c>
      <c r="J191" s="84" t="b">
        <v>0</v>
      </c>
      <c r="K191" s="84" t="b">
        <v>0</v>
      </c>
      <c r="L191" s="84" t="b">
        <v>0</v>
      </c>
    </row>
    <row r="192" spans="1:12" ht="15">
      <c r="A192" s="84" t="s">
        <v>328</v>
      </c>
      <c r="B192" s="84" t="s">
        <v>327</v>
      </c>
      <c r="C192" s="84">
        <v>3</v>
      </c>
      <c r="D192" s="122">
        <v>0.0020497689141360945</v>
      </c>
      <c r="E192" s="122">
        <v>2.9003671286564705</v>
      </c>
      <c r="F192" s="84" t="s">
        <v>3200</v>
      </c>
      <c r="G192" s="84" t="b">
        <v>0</v>
      </c>
      <c r="H192" s="84" t="b">
        <v>0</v>
      </c>
      <c r="I192" s="84" t="b">
        <v>0</v>
      </c>
      <c r="J192" s="84" t="b">
        <v>0</v>
      </c>
      <c r="K192" s="84" t="b">
        <v>0</v>
      </c>
      <c r="L192" s="84" t="b">
        <v>0</v>
      </c>
    </row>
    <row r="193" spans="1:12" ht="15">
      <c r="A193" s="84" t="s">
        <v>327</v>
      </c>
      <c r="B193" s="84" t="s">
        <v>326</v>
      </c>
      <c r="C193" s="84">
        <v>3</v>
      </c>
      <c r="D193" s="122">
        <v>0.0020497689141360945</v>
      </c>
      <c r="E193" s="122">
        <v>2.7754283920481706</v>
      </c>
      <c r="F193" s="84" t="s">
        <v>3200</v>
      </c>
      <c r="G193" s="84" t="b">
        <v>0</v>
      </c>
      <c r="H193" s="84" t="b">
        <v>0</v>
      </c>
      <c r="I193" s="84" t="b">
        <v>0</v>
      </c>
      <c r="J193" s="84" t="b">
        <v>0</v>
      </c>
      <c r="K193" s="84" t="b">
        <v>0</v>
      </c>
      <c r="L193" s="84" t="b">
        <v>0</v>
      </c>
    </row>
    <row r="194" spans="1:12" ht="15">
      <c r="A194" s="84" t="s">
        <v>2963</v>
      </c>
      <c r="B194" s="84" t="s">
        <v>3002</v>
      </c>
      <c r="C194" s="84">
        <v>3</v>
      </c>
      <c r="D194" s="122">
        <v>0.0020497689141360945</v>
      </c>
      <c r="E194" s="122">
        <v>2.7754283920481706</v>
      </c>
      <c r="F194" s="84" t="s">
        <v>3200</v>
      </c>
      <c r="G194" s="84" t="b">
        <v>0</v>
      </c>
      <c r="H194" s="84" t="b">
        <v>0</v>
      </c>
      <c r="I194" s="84" t="b">
        <v>0</v>
      </c>
      <c r="J194" s="84" t="b">
        <v>1</v>
      </c>
      <c r="K194" s="84" t="b">
        <v>0</v>
      </c>
      <c r="L194" s="84" t="b">
        <v>0</v>
      </c>
    </row>
    <row r="195" spans="1:12" ht="15">
      <c r="A195" s="84" t="s">
        <v>3002</v>
      </c>
      <c r="B195" s="84" t="s">
        <v>2341</v>
      </c>
      <c r="C195" s="84">
        <v>3</v>
      </c>
      <c r="D195" s="122">
        <v>0.0020497689141360945</v>
      </c>
      <c r="E195" s="122">
        <v>1.9972771416645267</v>
      </c>
      <c r="F195" s="84" t="s">
        <v>3200</v>
      </c>
      <c r="G195" s="84" t="b">
        <v>1</v>
      </c>
      <c r="H195" s="84" t="b">
        <v>0</v>
      </c>
      <c r="I195" s="84" t="b">
        <v>0</v>
      </c>
      <c r="J195" s="84" t="b">
        <v>0</v>
      </c>
      <c r="K195" s="84" t="b">
        <v>0</v>
      </c>
      <c r="L195" s="84" t="b">
        <v>0</v>
      </c>
    </row>
    <row r="196" spans="1:12" ht="15">
      <c r="A196" s="84" t="s">
        <v>2341</v>
      </c>
      <c r="B196" s="84" t="s">
        <v>3003</v>
      </c>
      <c r="C196" s="84">
        <v>3</v>
      </c>
      <c r="D196" s="122">
        <v>0.0020497689141360945</v>
      </c>
      <c r="E196" s="122">
        <v>2.0157605473585396</v>
      </c>
      <c r="F196" s="84" t="s">
        <v>3200</v>
      </c>
      <c r="G196" s="84" t="b">
        <v>0</v>
      </c>
      <c r="H196" s="84" t="b">
        <v>0</v>
      </c>
      <c r="I196" s="84" t="b">
        <v>0</v>
      </c>
      <c r="J196" s="84" t="b">
        <v>0</v>
      </c>
      <c r="K196" s="84" t="b">
        <v>0</v>
      </c>
      <c r="L196" s="84" t="b">
        <v>0</v>
      </c>
    </row>
    <row r="197" spans="1:12" ht="15">
      <c r="A197" s="84" t="s">
        <v>3003</v>
      </c>
      <c r="B197" s="84" t="s">
        <v>3004</v>
      </c>
      <c r="C197" s="84">
        <v>3</v>
      </c>
      <c r="D197" s="122">
        <v>0.0020497689141360945</v>
      </c>
      <c r="E197" s="122">
        <v>2.9003671286564705</v>
      </c>
      <c r="F197" s="84" t="s">
        <v>3200</v>
      </c>
      <c r="G197" s="84" t="b">
        <v>0</v>
      </c>
      <c r="H197" s="84" t="b">
        <v>0</v>
      </c>
      <c r="I197" s="84" t="b">
        <v>0</v>
      </c>
      <c r="J197" s="84" t="b">
        <v>0</v>
      </c>
      <c r="K197" s="84" t="b">
        <v>0</v>
      </c>
      <c r="L197" s="84" t="b">
        <v>0</v>
      </c>
    </row>
    <row r="198" spans="1:12" ht="15">
      <c r="A198" s="84" t="s">
        <v>3004</v>
      </c>
      <c r="B198" s="84" t="s">
        <v>3005</v>
      </c>
      <c r="C198" s="84">
        <v>3</v>
      </c>
      <c r="D198" s="122">
        <v>0.0020497689141360945</v>
      </c>
      <c r="E198" s="122">
        <v>2.9003671286564705</v>
      </c>
      <c r="F198" s="84" t="s">
        <v>3200</v>
      </c>
      <c r="G198" s="84" t="b">
        <v>0</v>
      </c>
      <c r="H198" s="84" t="b">
        <v>0</v>
      </c>
      <c r="I198" s="84" t="b">
        <v>0</v>
      </c>
      <c r="J198" s="84" t="b">
        <v>0</v>
      </c>
      <c r="K198" s="84" t="b">
        <v>0</v>
      </c>
      <c r="L198" s="84" t="b">
        <v>0</v>
      </c>
    </row>
    <row r="199" spans="1:12" ht="15">
      <c r="A199" s="84" t="s">
        <v>3005</v>
      </c>
      <c r="B199" s="84" t="s">
        <v>3006</v>
      </c>
      <c r="C199" s="84">
        <v>3</v>
      </c>
      <c r="D199" s="122">
        <v>0.0020497689141360945</v>
      </c>
      <c r="E199" s="122">
        <v>2.9003671286564705</v>
      </c>
      <c r="F199" s="84" t="s">
        <v>3200</v>
      </c>
      <c r="G199" s="84" t="b">
        <v>0</v>
      </c>
      <c r="H199" s="84" t="b">
        <v>0</v>
      </c>
      <c r="I199" s="84" t="b">
        <v>0</v>
      </c>
      <c r="J199" s="84" t="b">
        <v>0</v>
      </c>
      <c r="K199" s="84" t="b">
        <v>0</v>
      </c>
      <c r="L199" s="84" t="b">
        <v>0</v>
      </c>
    </row>
    <row r="200" spans="1:12" ht="15">
      <c r="A200" s="84" t="s">
        <v>3006</v>
      </c>
      <c r="B200" s="84" t="s">
        <v>3007</v>
      </c>
      <c r="C200" s="84">
        <v>3</v>
      </c>
      <c r="D200" s="122">
        <v>0.0020497689141360945</v>
      </c>
      <c r="E200" s="122">
        <v>2.9003671286564705</v>
      </c>
      <c r="F200" s="84" t="s">
        <v>3200</v>
      </c>
      <c r="G200" s="84" t="b">
        <v>0</v>
      </c>
      <c r="H200" s="84" t="b">
        <v>0</v>
      </c>
      <c r="I200" s="84" t="b">
        <v>0</v>
      </c>
      <c r="J200" s="84" t="b">
        <v>0</v>
      </c>
      <c r="K200" s="84" t="b">
        <v>0</v>
      </c>
      <c r="L200" s="84" t="b">
        <v>0</v>
      </c>
    </row>
    <row r="201" spans="1:12" ht="15">
      <c r="A201" s="84" t="s">
        <v>3007</v>
      </c>
      <c r="B201" s="84" t="s">
        <v>3008</v>
      </c>
      <c r="C201" s="84">
        <v>3</v>
      </c>
      <c r="D201" s="122">
        <v>0.0020497689141360945</v>
      </c>
      <c r="E201" s="122">
        <v>2.9003671286564705</v>
      </c>
      <c r="F201" s="84" t="s">
        <v>3200</v>
      </c>
      <c r="G201" s="84" t="b">
        <v>0</v>
      </c>
      <c r="H201" s="84" t="b">
        <v>0</v>
      </c>
      <c r="I201" s="84" t="b">
        <v>0</v>
      </c>
      <c r="J201" s="84" t="b">
        <v>0</v>
      </c>
      <c r="K201" s="84" t="b">
        <v>0</v>
      </c>
      <c r="L201" s="84" t="b">
        <v>0</v>
      </c>
    </row>
    <row r="202" spans="1:12" ht="15">
      <c r="A202" s="84" t="s">
        <v>3008</v>
      </c>
      <c r="B202" s="84" t="s">
        <v>3009</v>
      </c>
      <c r="C202" s="84">
        <v>3</v>
      </c>
      <c r="D202" s="122">
        <v>0.0020497689141360945</v>
      </c>
      <c r="E202" s="122">
        <v>2.9003671286564705</v>
      </c>
      <c r="F202" s="84" t="s">
        <v>3200</v>
      </c>
      <c r="G202" s="84" t="b">
        <v>0</v>
      </c>
      <c r="H202" s="84" t="b">
        <v>0</v>
      </c>
      <c r="I202" s="84" t="b">
        <v>0</v>
      </c>
      <c r="J202" s="84" t="b">
        <v>0</v>
      </c>
      <c r="K202" s="84" t="b">
        <v>0</v>
      </c>
      <c r="L202" s="84" t="b">
        <v>0</v>
      </c>
    </row>
    <row r="203" spans="1:12" ht="15">
      <c r="A203" s="84" t="s">
        <v>3009</v>
      </c>
      <c r="B203" s="84" t="s">
        <v>2964</v>
      </c>
      <c r="C203" s="84">
        <v>3</v>
      </c>
      <c r="D203" s="122">
        <v>0.0020497689141360945</v>
      </c>
      <c r="E203" s="122">
        <v>2.7754283920481706</v>
      </c>
      <c r="F203" s="84" t="s">
        <v>3200</v>
      </c>
      <c r="G203" s="84" t="b">
        <v>0</v>
      </c>
      <c r="H203" s="84" t="b">
        <v>0</v>
      </c>
      <c r="I203" s="84" t="b">
        <v>0</v>
      </c>
      <c r="J203" s="84" t="b">
        <v>0</v>
      </c>
      <c r="K203" s="84" t="b">
        <v>0</v>
      </c>
      <c r="L203" s="84" t="b">
        <v>0</v>
      </c>
    </row>
    <row r="204" spans="1:12" ht="15">
      <c r="A204" s="84" t="s">
        <v>3010</v>
      </c>
      <c r="B204" s="84" t="s">
        <v>1475</v>
      </c>
      <c r="C204" s="84">
        <v>3</v>
      </c>
      <c r="D204" s="122">
        <v>0.0020497689141360945</v>
      </c>
      <c r="E204" s="122">
        <v>2.678518379040114</v>
      </c>
      <c r="F204" s="84" t="s">
        <v>3200</v>
      </c>
      <c r="G204" s="84" t="b">
        <v>0</v>
      </c>
      <c r="H204" s="84" t="b">
        <v>0</v>
      </c>
      <c r="I204" s="84" t="b">
        <v>0</v>
      </c>
      <c r="J204" s="84" t="b">
        <v>0</v>
      </c>
      <c r="K204" s="84" t="b">
        <v>0</v>
      </c>
      <c r="L204" s="84" t="b">
        <v>0</v>
      </c>
    </row>
    <row r="205" spans="1:12" ht="15">
      <c r="A205" s="84" t="s">
        <v>1475</v>
      </c>
      <c r="B205" s="84" t="s">
        <v>2341</v>
      </c>
      <c r="C205" s="84">
        <v>3</v>
      </c>
      <c r="D205" s="122">
        <v>0.0020497689141360945</v>
      </c>
      <c r="E205" s="122">
        <v>1.6293003563699322</v>
      </c>
      <c r="F205" s="84" t="s">
        <v>3200</v>
      </c>
      <c r="G205" s="84" t="b">
        <v>0</v>
      </c>
      <c r="H205" s="84" t="b">
        <v>0</v>
      </c>
      <c r="I205" s="84" t="b">
        <v>0</v>
      </c>
      <c r="J205" s="84" t="b">
        <v>0</v>
      </c>
      <c r="K205" s="84" t="b">
        <v>0</v>
      </c>
      <c r="L205" s="84" t="b">
        <v>0</v>
      </c>
    </row>
    <row r="206" spans="1:12" ht="15">
      <c r="A206" s="84" t="s">
        <v>2427</v>
      </c>
      <c r="B206" s="84" t="s">
        <v>2429</v>
      </c>
      <c r="C206" s="84">
        <v>3</v>
      </c>
      <c r="D206" s="122">
        <v>0.0020497689141360945</v>
      </c>
      <c r="E206" s="122">
        <v>1.708481602417557</v>
      </c>
      <c r="F206" s="84" t="s">
        <v>3200</v>
      </c>
      <c r="G206" s="84" t="b">
        <v>0</v>
      </c>
      <c r="H206" s="84" t="b">
        <v>0</v>
      </c>
      <c r="I206" s="84" t="b">
        <v>0</v>
      </c>
      <c r="J206" s="84" t="b">
        <v>0</v>
      </c>
      <c r="K206" s="84" t="b">
        <v>0</v>
      </c>
      <c r="L206" s="84" t="b">
        <v>0</v>
      </c>
    </row>
    <row r="207" spans="1:12" ht="15">
      <c r="A207" s="84" t="s">
        <v>2429</v>
      </c>
      <c r="B207" s="84" t="s">
        <v>3011</v>
      </c>
      <c r="C207" s="84">
        <v>3</v>
      </c>
      <c r="D207" s="122">
        <v>0.0020497689141360945</v>
      </c>
      <c r="E207" s="122">
        <v>2.3774883833761327</v>
      </c>
      <c r="F207" s="84" t="s">
        <v>3200</v>
      </c>
      <c r="G207" s="84" t="b">
        <v>0</v>
      </c>
      <c r="H207" s="84" t="b">
        <v>0</v>
      </c>
      <c r="I207" s="84" t="b">
        <v>0</v>
      </c>
      <c r="J207" s="84" t="b">
        <v>0</v>
      </c>
      <c r="K207" s="84" t="b">
        <v>0</v>
      </c>
      <c r="L207" s="84" t="b">
        <v>0</v>
      </c>
    </row>
    <row r="208" spans="1:12" ht="15">
      <c r="A208" s="84" t="s">
        <v>3011</v>
      </c>
      <c r="B208" s="84" t="s">
        <v>3012</v>
      </c>
      <c r="C208" s="84">
        <v>3</v>
      </c>
      <c r="D208" s="122">
        <v>0.0020497689141360945</v>
      </c>
      <c r="E208" s="122">
        <v>2.9003671286564705</v>
      </c>
      <c r="F208" s="84" t="s">
        <v>3200</v>
      </c>
      <c r="G208" s="84" t="b">
        <v>0</v>
      </c>
      <c r="H208" s="84" t="b">
        <v>0</v>
      </c>
      <c r="I208" s="84" t="b">
        <v>0</v>
      </c>
      <c r="J208" s="84" t="b">
        <v>0</v>
      </c>
      <c r="K208" s="84" t="b">
        <v>0</v>
      </c>
      <c r="L208" s="84" t="b">
        <v>0</v>
      </c>
    </row>
    <row r="209" spans="1:12" ht="15">
      <c r="A209" s="84" t="s">
        <v>3012</v>
      </c>
      <c r="B209" s="84" t="s">
        <v>3013</v>
      </c>
      <c r="C209" s="84">
        <v>3</v>
      </c>
      <c r="D209" s="122">
        <v>0.0020497689141360945</v>
      </c>
      <c r="E209" s="122">
        <v>2.9003671286564705</v>
      </c>
      <c r="F209" s="84" t="s">
        <v>3200</v>
      </c>
      <c r="G209" s="84" t="b">
        <v>0</v>
      </c>
      <c r="H209" s="84" t="b">
        <v>0</v>
      </c>
      <c r="I209" s="84" t="b">
        <v>0</v>
      </c>
      <c r="J209" s="84" t="b">
        <v>0</v>
      </c>
      <c r="K209" s="84" t="b">
        <v>0</v>
      </c>
      <c r="L209" s="84" t="b">
        <v>0</v>
      </c>
    </row>
    <row r="210" spans="1:12" ht="15">
      <c r="A210" s="84" t="s">
        <v>3013</v>
      </c>
      <c r="B210" s="84" t="s">
        <v>2913</v>
      </c>
      <c r="C210" s="84">
        <v>3</v>
      </c>
      <c r="D210" s="122">
        <v>0.0020497689141360945</v>
      </c>
      <c r="E210" s="122">
        <v>2.5323903433618757</v>
      </c>
      <c r="F210" s="84" t="s">
        <v>3200</v>
      </c>
      <c r="G210" s="84" t="b">
        <v>0</v>
      </c>
      <c r="H210" s="84" t="b">
        <v>0</v>
      </c>
      <c r="I210" s="84" t="b">
        <v>0</v>
      </c>
      <c r="J210" s="84" t="b">
        <v>0</v>
      </c>
      <c r="K210" s="84" t="b">
        <v>0</v>
      </c>
      <c r="L210" s="84" t="b">
        <v>0</v>
      </c>
    </row>
    <row r="211" spans="1:12" ht="15">
      <c r="A211" s="84" t="s">
        <v>2913</v>
      </c>
      <c r="B211" s="84" t="s">
        <v>3014</v>
      </c>
      <c r="C211" s="84">
        <v>3</v>
      </c>
      <c r="D211" s="122">
        <v>0.0020497689141360945</v>
      </c>
      <c r="E211" s="122">
        <v>2.5323903433618757</v>
      </c>
      <c r="F211" s="84" t="s">
        <v>3200</v>
      </c>
      <c r="G211" s="84" t="b">
        <v>0</v>
      </c>
      <c r="H211" s="84" t="b">
        <v>0</v>
      </c>
      <c r="I211" s="84" t="b">
        <v>0</v>
      </c>
      <c r="J211" s="84" t="b">
        <v>0</v>
      </c>
      <c r="K211" s="84" t="b">
        <v>0</v>
      </c>
      <c r="L211" s="84" t="b">
        <v>0</v>
      </c>
    </row>
    <row r="212" spans="1:12" ht="15">
      <c r="A212" s="84" t="s">
        <v>307</v>
      </c>
      <c r="B212" s="84" t="s">
        <v>2482</v>
      </c>
      <c r="C212" s="84">
        <v>3</v>
      </c>
      <c r="D212" s="122">
        <v>0.0020497689141360945</v>
      </c>
      <c r="E212" s="122">
        <v>2.9003671286564705</v>
      </c>
      <c r="F212" s="84" t="s">
        <v>3200</v>
      </c>
      <c r="G212" s="84" t="b">
        <v>0</v>
      </c>
      <c r="H212" s="84" t="b">
        <v>0</v>
      </c>
      <c r="I212" s="84" t="b">
        <v>0</v>
      </c>
      <c r="J212" s="84" t="b">
        <v>0</v>
      </c>
      <c r="K212" s="84" t="b">
        <v>0</v>
      </c>
      <c r="L212" s="84" t="b">
        <v>0</v>
      </c>
    </row>
    <row r="213" spans="1:12" ht="15">
      <c r="A213" s="84" t="s">
        <v>237</v>
      </c>
      <c r="B213" s="84" t="s">
        <v>2459</v>
      </c>
      <c r="C213" s="84">
        <v>3</v>
      </c>
      <c r="D213" s="122">
        <v>0.0020497689141360945</v>
      </c>
      <c r="E213" s="122">
        <v>1.4743983963841891</v>
      </c>
      <c r="F213" s="84" t="s">
        <v>3200</v>
      </c>
      <c r="G213" s="84" t="b">
        <v>0</v>
      </c>
      <c r="H213" s="84" t="b">
        <v>0</v>
      </c>
      <c r="I213" s="84" t="b">
        <v>0</v>
      </c>
      <c r="J213" s="84" t="b">
        <v>0</v>
      </c>
      <c r="K213" s="84" t="b">
        <v>0</v>
      </c>
      <c r="L213" s="84" t="b">
        <v>0</v>
      </c>
    </row>
    <row r="214" spans="1:12" ht="15">
      <c r="A214" s="84" t="s">
        <v>2461</v>
      </c>
      <c r="B214" s="84" t="s">
        <v>2462</v>
      </c>
      <c r="C214" s="84">
        <v>3</v>
      </c>
      <c r="D214" s="122">
        <v>0.0020497689141360945</v>
      </c>
      <c r="E214" s="122">
        <v>2.9003671286564705</v>
      </c>
      <c r="F214" s="84" t="s">
        <v>3200</v>
      </c>
      <c r="G214" s="84" t="b">
        <v>0</v>
      </c>
      <c r="H214" s="84" t="b">
        <v>0</v>
      </c>
      <c r="I214" s="84" t="b">
        <v>0</v>
      </c>
      <c r="J214" s="84" t="b">
        <v>0</v>
      </c>
      <c r="K214" s="84" t="b">
        <v>0</v>
      </c>
      <c r="L214" s="84" t="b">
        <v>0</v>
      </c>
    </row>
    <row r="215" spans="1:12" ht="15">
      <c r="A215" s="84" t="s">
        <v>2462</v>
      </c>
      <c r="B215" s="84" t="s">
        <v>2463</v>
      </c>
      <c r="C215" s="84">
        <v>3</v>
      </c>
      <c r="D215" s="122">
        <v>0.0020497689141360945</v>
      </c>
      <c r="E215" s="122">
        <v>2.9003671286564705</v>
      </c>
      <c r="F215" s="84" t="s">
        <v>3200</v>
      </c>
      <c r="G215" s="84" t="b">
        <v>0</v>
      </c>
      <c r="H215" s="84" t="b">
        <v>0</v>
      </c>
      <c r="I215" s="84" t="b">
        <v>0</v>
      </c>
      <c r="J215" s="84" t="b">
        <v>0</v>
      </c>
      <c r="K215" s="84" t="b">
        <v>0</v>
      </c>
      <c r="L215" s="84" t="b">
        <v>0</v>
      </c>
    </row>
    <row r="216" spans="1:12" ht="15">
      <c r="A216" s="84" t="s">
        <v>2463</v>
      </c>
      <c r="B216" s="84" t="s">
        <v>2464</v>
      </c>
      <c r="C216" s="84">
        <v>3</v>
      </c>
      <c r="D216" s="122">
        <v>0.0020497689141360945</v>
      </c>
      <c r="E216" s="122">
        <v>2.9003671286564705</v>
      </c>
      <c r="F216" s="84" t="s">
        <v>3200</v>
      </c>
      <c r="G216" s="84" t="b">
        <v>0</v>
      </c>
      <c r="H216" s="84" t="b">
        <v>0</v>
      </c>
      <c r="I216" s="84" t="b">
        <v>0</v>
      </c>
      <c r="J216" s="84" t="b">
        <v>0</v>
      </c>
      <c r="K216" s="84" t="b">
        <v>0</v>
      </c>
      <c r="L216" s="84" t="b">
        <v>0</v>
      </c>
    </row>
    <row r="217" spans="1:12" ht="15">
      <c r="A217" s="84" t="s">
        <v>2464</v>
      </c>
      <c r="B217" s="84" t="s">
        <v>2465</v>
      </c>
      <c r="C217" s="84">
        <v>3</v>
      </c>
      <c r="D217" s="122">
        <v>0.0020497689141360945</v>
      </c>
      <c r="E217" s="122">
        <v>2.9003671286564705</v>
      </c>
      <c r="F217" s="84" t="s">
        <v>3200</v>
      </c>
      <c r="G217" s="84" t="b">
        <v>0</v>
      </c>
      <c r="H217" s="84" t="b">
        <v>0</v>
      </c>
      <c r="I217" s="84" t="b">
        <v>0</v>
      </c>
      <c r="J217" s="84" t="b">
        <v>0</v>
      </c>
      <c r="K217" s="84" t="b">
        <v>0</v>
      </c>
      <c r="L217" s="84" t="b">
        <v>0</v>
      </c>
    </row>
    <row r="218" spans="1:12" ht="15">
      <c r="A218" s="84" t="s">
        <v>2465</v>
      </c>
      <c r="B218" s="84" t="s">
        <v>2466</v>
      </c>
      <c r="C218" s="84">
        <v>3</v>
      </c>
      <c r="D218" s="122">
        <v>0.0020497689141360945</v>
      </c>
      <c r="E218" s="122">
        <v>2.9003671286564705</v>
      </c>
      <c r="F218" s="84" t="s">
        <v>3200</v>
      </c>
      <c r="G218" s="84" t="b">
        <v>0</v>
      </c>
      <c r="H218" s="84" t="b">
        <v>0</v>
      </c>
      <c r="I218" s="84" t="b">
        <v>0</v>
      </c>
      <c r="J218" s="84" t="b">
        <v>0</v>
      </c>
      <c r="K218" s="84" t="b">
        <v>0</v>
      </c>
      <c r="L218" s="84" t="b">
        <v>0</v>
      </c>
    </row>
    <row r="219" spans="1:12" ht="15">
      <c r="A219" s="84" t="s">
        <v>2466</v>
      </c>
      <c r="B219" s="84" t="s">
        <v>2467</v>
      </c>
      <c r="C219" s="84">
        <v>3</v>
      </c>
      <c r="D219" s="122">
        <v>0.0020497689141360945</v>
      </c>
      <c r="E219" s="122">
        <v>2.9003671286564705</v>
      </c>
      <c r="F219" s="84" t="s">
        <v>3200</v>
      </c>
      <c r="G219" s="84" t="b">
        <v>0</v>
      </c>
      <c r="H219" s="84" t="b">
        <v>0</v>
      </c>
      <c r="I219" s="84" t="b">
        <v>0</v>
      </c>
      <c r="J219" s="84" t="b">
        <v>0</v>
      </c>
      <c r="K219" s="84" t="b">
        <v>0</v>
      </c>
      <c r="L219" s="84" t="b">
        <v>0</v>
      </c>
    </row>
    <row r="220" spans="1:12" ht="15">
      <c r="A220" s="84" t="s">
        <v>2467</v>
      </c>
      <c r="B220" s="84" t="s">
        <v>2468</v>
      </c>
      <c r="C220" s="84">
        <v>3</v>
      </c>
      <c r="D220" s="122">
        <v>0.0020497689141360945</v>
      </c>
      <c r="E220" s="122">
        <v>2.9003671286564705</v>
      </c>
      <c r="F220" s="84" t="s">
        <v>3200</v>
      </c>
      <c r="G220" s="84" t="b">
        <v>0</v>
      </c>
      <c r="H220" s="84" t="b">
        <v>0</v>
      </c>
      <c r="I220" s="84" t="b">
        <v>0</v>
      </c>
      <c r="J220" s="84" t="b">
        <v>0</v>
      </c>
      <c r="K220" s="84" t="b">
        <v>0</v>
      </c>
      <c r="L220" s="84" t="b">
        <v>0</v>
      </c>
    </row>
    <row r="221" spans="1:12" ht="15">
      <c r="A221" s="84" t="s">
        <v>2468</v>
      </c>
      <c r="B221" s="84" t="s">
        <v>2469</v>
      </c>
      <c r="C221" s="84">
        <v>3</v>
      </c>
      <c r="D221" s="122">
        <v>0.0020497689141360945</v>
      </c>
      <c r="E221" s="122">
        <v>2.678518379040114</v>
      </c>
      <c r="F221" s="84" t="s">
        <v>3200</v>
      </c>
      <c r="G221" s="84" t="b">
        <v>0</v>
      </c>
      <c r="H221" s="84" t="b">
        <v>0</v>
      </c>
      <c r="I221" s="84" t="b">
        <v>0</v>
      </c>
      <c r="J221" s="84" t="b">
        <v>1</v>
      </c>
      <c r="K221" s="84" t="b">
        <v>0</v>
      </c>
      <c r="L221" s="84" t="b">
        <v>0</v>
      </c>
    </row>
    <row r="222" spans="1:12" ht="15">
      <c r="A222" s="84" t="s">
        <v>2469</v>
      </c>
      <c r="B222" s="84" t="s">
        <v>2470</v>
      </c>
      <c r="C222" s="84">
        <v>3</v>
      </c>
      <c r="D222" s="122">
        <v>0.0020497689141360945</v>
      </c>
      <c r="E222" s="122">
        <v>2.5993371329924893</v>
      </c>
      <c r="F222" s="84" t="s">
        <v>3200</v>
      </c>
      <c r="G222" s="84" t="b">
        <v>1</v>
      </c>
      <c r="H222" s="84" t="b">
        <v>0</v>
      </c>
      <c r="I222" s="84" t="b">
        <v>0</v>
      </c>
      <c r="J222" s="84" t="b">
        <v>0</v>
      </c>
      <c r="K222" s="84" t="b">
        <v>0</v>
      </c>
      <c r="L222" s="84" t="b">
        <v>0</v>
      </c>
    </row>
    <row r="223" spans="1:12" ht="15">
      <c r="A223" s="84" t="s">
        <v>2470</v>
      </c>
      <c r="B223" s="84" t="s">
        <v>3016</v>
      </c>
      <c r="C223" s="84">
        <v>3</v>
      </c>
      <c r="D223" s="122">
        <v>0.0020497689141360945</v>
      </c>
      <c r="E223" s="122">
        <v>2.9003671286564705</v>
      </c>
      <c r="F223" s="84" t="s">
        <v>3200</v>
      </c>
      <c r="G223" s="84" t="b">
        <v>0</v>
      </c>
      <c r="H223" s="84" t="b">
        <v>0</v>
      </c>
      <c r="I223" s="84" t="b">
        <v>0</v>
      </c>
      <c r="J223" s="84" t="b">
        <v>0</v>
      </c>
      <c r="K223" s="84" t="b">
        <v>0</v>
      </c>
      <c r="L223" s="84" t="b">
        <v>0</v>
      </c>
    </row>
    <row r="224" spans="1:12" ht="15">
      <c r="A224" s="84" t="s">
        <v>3016</v>
      </c>
      <c r="B224" s="84" t="s">
        <v>3017</v>
      </c>
      <c r="C224" s="84">
        <v>3</v>
      </c>
      <c r="D224" s="122">
        <v>0.0020497689141360945</v>
      </c>
      <c r="E224" s="122">
        <v>2.9003671286564705</v>
      </c>
      <c r="F224" s="84" t="s">
        <v>3200</v>
      </c>
      <c r="G224" s="84" t="b">
        <v>0</v>
      </c>
      <c r="H224" s="84" t="b">
        <v>0</v>
      </c>
      <c r="I224" s="84" t="b">
        <v>0</v>
      </c>
      <c r="J224" s="84" t="b">
        <v>0</v>
      </c>
      <c r="K224" s="84" t="b">
        <v>0</v>
      </c>
      <c r="L224" s="84" t="b">
        <v>0</v>
      </c>
    </row>
    <row r="225" spans="1:12" ht="15">
      <c r="A225" s="84" t="s">
        <v>2911</v>
      </c>
      <c r="B225" s="84" t="s">
        <v>2912</v>
      </c>
      <c r="C225" s="84">
        <v>2</v>
      </c>
      <c r="D225" s="122">
        <v>0.0015045692609769298</v>
      </c>
      <c r="E225" s="122">
        <v>1.9883222990116</v>
      </c>
      <c r="F225" s="84" t="s">
        <v>3200</v>
      </c>
      <c r="G225" s="84" t="b">
        <v>0</v>
      </c>
      <c r="H225" s="84" t="b">
        <v>0</v>
      </c>
      <c r="I225" s="84" t="b">
        <v>0</v>
      </c>
      <c r="J225" s="84" t="b">
        <v>0</v>
      </c>
      <c r="K225" s="84" t="b">
        <v>0</v>
      </c>
      <c r="L225" s="84" t="b">
        <v>0</v>
      </c>
    </row>
    <row r="226" spans="1:12" ht="15">
      <c r="A226" s="84" t="s">
        <v>304</v>
      </c>
      <c r="B226" s="84" t="s">
        <v>2940</v>
      </c>
      <c r="C226" s="84">
        <v>2</v>
      </c>
      <c r="D226" s="122">
        <v>0.0015045692609769298</v>
      </c>
      <c r="E226" s="122">
        <v>2.0552690886422136</v>
      </c>
      <c r="F226" s="84" t="s">
        <v>3200</v>
      </c>
      <c r="G226" s="84" t="b">
        <v>0</v>
      </c>
      <c r="H226" s="84" t="b">
        <v>0</v>
      </c>
      <c r="I226" s="84" t="b">
        <v>0</v>
      </c>
      <c r="J226" s="84" t="b">
        <v>1</v>
      </c>
      <c r="K226" s="84" t="b">
        <v>0</v>
      </c>
      <c r="L226" s="84" t="b">
        <v>0</v>
      </c>
    </row>
    <row r="227" spans="1:12" ht="15">
      <c r="A227" s="84" t="s">
        <v>2903</v>
      </c>
      <c r="B227" s="84" t="s">
        <v>3020</v>
      </c>
      <c r="C227" s="84">
        <v>2</v>
      </c>
      <c r="D227" s="122">
        <v>0.0015045692609769298</v>
      </c>
      <c r="E227" s="122">
        <v>2.423245873936808</v>
      </c>
      <c r="F227" s="84" t="s">
        <v>3200</v>
      </c>
      <c r="G227" s="84" t="b">
        <v>0</v>
      </c>
      <c r="H227" s="84" t="b">
        <v>0</v>
      </c>
      <c r="I227" s="84" t="b">
        <v>0</v>
      </c>
      <c r="J227" s="84" t="b">
        <v>0</v>
      </c>
      <c r="K227" s="84" t="b">
        <v>0</v>
      </c>
      <c r="L227" s="84" t="b">
        <v>0</v>
      </c>
    </row>
    <row r="228" spans="1:12" ht="15">
      <c r="A228" s="84" t="s">
        <v>2903</v>
      </c>
      <c r="B228" s="84" t="s">
        <v>2904</v>
      </c>
      <c r="C228" s="84">
        <v>2</v>
      </c>
      <c r="D228" s="122">
        <v>0.0015045692609769298</v>
      </c>
      <c r="E228" s="122">
        <v>1.7700333601614642</v>
      </c>
      <c r="F228" s="84" t="s">
        <v>3200</v>
      </c>
      <c r="G228" s="84" t="b">
        <v>0</v>
      </c>
      <c r="H228" s="84" t="b">
        <v>0</v>
      </c>
      <c r="I228" s="84" t="b">
        <v>0</v>
      </c>
      <c r="J228" s="84" t="b">
        <v>0</v>
      </c>
      <c r="K228" s="84" t="b">
        <v>0</v>
      </c>
      <c r="L228" s="84" t="b">
        <v>0</v>
      </c>
    </row>
    <row r="229" spans="1:12" ht="15">
      <c r="A229" s="84" t="s">
        <v>2904</v>
      </c>
      <c r="B229" s="84" t="s">
        <v>3021</v>
      </c>
      <c r="C229" s="84">
        <v>2</v>
      </c>
      <c r="D229" s="122">
        <v>0.0015045692609769298</v>
      </c>
      <c r="E229" s="122">
        <v>2.423245873936808</v>
      </c>
      <c r="F229" s="84" t="s">
        <v>3200</v>
      </c>
      <c r="G229" s="84" t="b">
        <v>0</v>
      </c>
      <c r="H229" s="84" t="b">
        <v>0</v>
      </c>
      <c r="I229" s="84" t="b">
        <v>0</v>
      </c>
      <c r="J229" s="84" t="b">
        <v>0</v>
      </c>
      <c r="K229" s="84" t="b">
        <v>0</v>
      </c>
      <c r="L229" s="84" t="b">
        <v>0</v>
      </c>
    </row>
    <row r="230" spans="1:12" ht="15">
      <c r="A230" s="84" t="s">
        <v>3021</v>
      </c>
      <c r="B230" s="84" t="s">
        <v>3022</v>
      </c>
      <c r="C230" s="84">
        <v>2</v>
      </c>
      <c r="D230" s="122">
        <v>0.0015045692609769298</v>
      </c>
      <c r="E230" s="122">
        <v>3.0764583877121514</v>
      </c>
      <c r="F230" s="84" t="s">
        <v>3200</v>
      </c>
      <c r="G230" s="84" t="b">
        <v>0</v>
      </c>
      <c r="H230" s="84" t="b">
        <v>0</v>
      </c>
      <c r="I230" s="84" t="b">
        <v>0</v>
      </c>
      <c r="J230" s="84" t="b">
        <v>1</v>
      </c>
      <c r="K230" s="84" t="b">
        <v>0</v>
      </c>
      <c r="L230" s="84" t="b">
        <v>0</v>
      </c>
    </row>
    <row r="231" spans="1:12" ht="15">
      <c r="A231" s="84" t="s">
        <v>3022</v>
      </c>
      <c r="B231" s="84" t="s">
        <v>2459</v>
      </c>
      <c r="C231" s="84">
        <v>2</v>
      </c>
      <c r="D231" s="122">
        <v>0.0015045692609769298</v>
      </c>
      <c r="E231" s="122">
        <v>2.2013971243204513</v>
      </c>
      <c r="F231" s="84" t="s">
        <v>3200</v>
      </c>
      <c r="G231" s="84" t="b">
        <v>1</v>
      </c>
      <c r="H231" s="84" t="b">
        <v>0</v>
      </c>
      <c r="I231" s="84" t="b">
        <v>0</v>
      </c>
      <c r="J231" s="84" t="b">
        <v>0</v>
      </c>
      <c r="K231" s="84" t="b">
        <v>0</v>
      </c>
      <c r="L231" s="84" t="b">
        <v>0</v>
      </c>
    </row>
    <row r="232" spans="1:12" ht="15">
      <c r="A232" s="84" t="s">
        <v>3023</v>
      </c>
      <c r="B232" s="84" t="s">
        <v>2477</v>
      </c>
      <c r="C232" s="84">
        <v>2</v>
      </c>
      <c r="D232" s="122">
        <v>0.0015045692609769298</v>
      </c>
      <c r="E232" s="122">
        <v>2.3774883833761327</v>
      </c>
      <c r="F232" s="84" t="s">
        <v>3200</v>
      </c>
      <c r="G232" s="84" t="b">
        <v>0</v>
      </c>
      <c r="H232" s="84" t="b">
        <v>0</v>
      </c>
      <c r="I232" s="84" t="b">
        <v>0</v>
      </c>
      <c r="J232" s="84" t="b">
        <v>1</v>
      </c>
      <c r="K232" s="84" t="b">
        <v>0</v>
      </c>
      <c r="L232" s="84" t="b">
        <v>0</v>
      </c>
    </row>
    <row r="233" spans="1:12" ht="15">
      <c r="A233" s="84" t="s">
        <v>2477</v>
      </c>
      <c r="B233" s="84" t="s">
        <v>2456</v>
      </c>
      <c r="C233" s="84">
        <v>2</v>
      </c>
      <c r="D233" s="122">
        <v>0.0015045692609769298</v>
      </c>
      <c r="E233" s="122">
        <v>1.433005711225964</v>
      </c>
      <c r="F233" s="84" t="s">
        <v>3200</v>
      </c>
      <c r="G233" s="84" t="b">
        <v>1</v>
      </c>
      <c r="H233" s="84" t="b">
        <v>0</v>
      </c>
      <c r="I233" s="84" t="b">
        <v>0</v>
      </c>
      <c r="J233" s="84" t="b">
        <v>0</v>
      </c>
      <c r="K233" s="84" t="b">
        <v>0</v>
      </c>
      <c r="L233" s="84" t="b">
        <v>0</v>
      </c>
    </row>
    <row r="234" spans="1:12" ht="15">
      <c r="A234" s="84" t="s">
        <v>2454</v>
      </c>
      <c r="B234" s="84" t="s">
        <v>2892</v>
      </c>
      <c r="C234" s="84">
        <v>2</v>
      </c>
      <c r="D234" s="122">
        <v>0.0015045692609769298</v>
      </c>
      <c r="E234" s="122">
        <v>1.3341261053550033</v>
      </c>
      <c r="F234" s="84" t="s">
        <v>3200</v>
      </c>
      <c r="G234" s="84" t="b">
        <v>0</v>
      </c>
      <c r="H234" s="84" t="b">
        <v>0</v>
      </c>
      <c r="I234" s="84" t="b">
        <v>0</v>
      </c>
      <c r="J234" s="84" t="b">
        <v>0</v>
      </c>
      <c r="K234" s="84" t="b">
        <v>0</v>
      </c>
      <c r="L234" s="84" t="b">
        <v>0</v>
      </c>
    </row>
    <row r="235" spans="1:12" ht="15">
      <c r="A235" s="84" t="s">
        <v>2892</v>
      </c>
      <c r="B235" s="84" t="s">
        <v>2427</v>
      </c>
      <c r="C235" s="84">
        <v>2</v>
      </c>
      <c r="D235" s="122">
        <v>0.0015045692609769298</v>
      </c>
      <c r="E235" s="122">
        <v>1.3884837676775958</v>
      </c>
      <c r="F235" s="84" t="s">
        <v>3200</v>
      </c>
      <c r="G235" s="84" t="b">
        <v>0</v>
      </c>
      <c r="H235" s="84" t="b">
        <v>0</v>
      </c>
      <c r="I235" s="84" t="b">
        <v>0</v>
      </c>
      <c r="J235" s="84" t="b">
        <v>0</v>
      </c>
      <c r="K235" s="84" t="b">
        <v>0</v>
      </c>
      <c r="L235" s="84" t="b">
        <v>0</v>
      </c>
    </row>
    <row r="236" spans="1:12" ht="15">
      <c r="A236" s="84" t="s">
        <v>2427</v>
      </c>
      <c r="B236" s="84" t="s">
        <v>2922</v>
      </c>
      <c r="C236" s="84">
        <v>2</v>
      </c>
      <c r="D236" s="122">
        <v>0.0015045692609769298</v>
      </c>
      <c r="E236" s="122">
        <v>1.7542390929782323</v>
      </c>
      <c r="F236" s="84" t="s">
        <v>3200</v>
      </c>
      <c r="G236" s="84" t="b">
        <v>0</v>
      </c>
      <c r="H236" s="84" t="b">
        <v>0</v>
      </c>
      <c r="I236" s="84" t="b">
        <v>0</v>
      </c>
      <c r="J236" s="84" t="b">
        <v>0</v>
      </c>
      <c r="K236" s="84" t="b">
        <v>0</v>
      </c>
      <c r="L236" s="84" t="b">
        <v>0</v>
      </c>
    </row>
    <row r="237" spans="1:12" ht="15">
      <c r="A237" s="84" t="s">
        <v>2907</v>
      </c>
      <c r="B237" s="84" t="s">
        <v>2944</v>
      </c>
      <c r="C237" s="84">
        <v>2</v>
      </c>
      <c r="D237" s="122">
        <v>0.0015045692609769298</v>
      </c>
      <c r="E237" s="122">
        <v>2.5993371329924893</v>
      </c>
      <c r="F237" s="84" t="s">
        <v>3200</v>
      </c>
      <c r="G237" s="84" t="b">
        <v>0</v>
      </c>
      <c r="H237" s="84" t="b">
        <v>0</v>
      </c>
      <c r="I237" s="84" t="b">
        <v>0</v>
      </c>
      <c r="J237" s="84" t="b">
        <v>0</v>
      </c>
      <c r="K237" s="84" t="b">
        <v>0</v>
      </c>
      <c r="L237" s="84" t="b">
        <v>0</v>
      </c>
    </row>
    <row r="238" spans="1:12" ht="15">
      <c r="A238" s="84" t="s">
        <v>2944</v>
      </c>
      <c r="B238" s="84" t="s">
        <v>2453</v>
      </c>
      <c r="C238" s="84">
        <v>2</v>
      </c>
      <c r="D238" s="122">
        <v>0.0015045692609769298</v>
      </c>
      <c r="E238" s="122">
        <v>1.9226435233676225</v>
      </c>
      <c r="F238" s="84" t="s">
        <v>3200</v>
      </c>
      <c r="G238" s="84" t="b">
        <v>0</v>
      </c>
      <c r="H238" s="84" t="b">
        <v>0</v>
      </c>
      <c r="I238" s="84" t="b">
        <v>0</v>
      </c>
      <c r="J238" s="84" t="b">
        <v>0</v>
      </c>
      <c r="K238" s="84" t="b">
        <v>0</v>
      </c>
      <c r="L238" s="84" t="b">
        <v>0</v>
      </c>
    </row>
    <row r="239" spans="1:12" ht="15">
      <c r="A239" s="84" t="s">
        <v>2451</v>
      </c>
      <c r="B239" s="84" t="s">
        <v>3025</v>
      </c>
      <c r="C239" s="84">
        <v>2</v>
      </c>
      <c r="D239" s="122">
        <v>0.0015045692609769298</v>
      </c>
      <c r="E239" s="122">
        <v>2.423245873936808</v>
      </c>
      <c r="F239" s="84" t="s">
        <v>3200</v>
      </c>
      <c r="G239" s="84" t="b">
        <v>1</v>
      </c>
      <c r="H239" s="84" t="b">
        <v>0</v>
      </c>
      <c r="I239" s="84" t="b">
        <v>0</v>
      </c>
      <c r="J239" s="84" t="b">
        <v>0</v>
      </c>
      <c r="K239" s="84" t="b">
        <v>0</v>
      </c>
      <c r="L239" s="84" t="b">
        <v>0</v>
      </c>
    </row>
    <row r="240" spans="1:12" ht="15">
      <c r="A240" s="84" t="s">
        <v>3025</v>
      </c>
      <c r="B240" s="84" t="s">
        <v>3026</v>
      </c>
      <c r="C240" s="84">
        <v>2</v>
      </c>
      <c r="D240" s="122">
        <v>0.0015045692609769298</v>
      </c>
      <c r="E240" s="122">
        <v>3.0764583877121514</v>
      </c>
      <c r="F240" s="84" t="s">
        <v>3200</v>
      </c>
      <c r="G240" s="84" t="b">
        <v>0</v>
      </c>
      <c r="H240" s="84" t="b">
        <v>0</v>
      </c>
      <c r="I240" s="84" t="b">
        <v>0</v>
      </c>
      <c r="J240" s="84" t="b">
        <v>0</v>
      </c>
      <c r="K240" s="84" t="b">
        <v>0</v>
      </c>
      <c r="L240" s="84" t="b">
        <v>0</v>
      </c>
    </row>
    <row r="241" spans="1:12" ht="15">
      <c r="A241" s="84" t="s">
        <v>3026</v>
      </c>
      <c r="B241" s="84" t="s">
        <v>3027</v>
      </c>
      <c r="C241" s="84">
        <v>2</v>
      </c>
      <c r="D241" s="122">
        <v>0.0015045692609769298</v>
      </c>
      <c r="E241" s="122">
        <v>3.0764583877121514</v>
      </c>
      <c r="F241" s="84" t="s">
        <v>3200</v>
      </c>
      <c r="G241" s="84" t="b">
        <v>0</v>
      </c>
      <c r="H241" s="84" t="b">
        <v>0</v>
      </c>
      <c r="I241" s="84" t="b">
        <v>0</v>
      </c>
      <c r="J241" s="84" t="b">
        <v>0</v>
      </c>
      <c r="K241" s="84" t="b">
        <v>0</v>
      </c>
      <c r="L241" s="84" t="b">
        <v>0</v>
      </c>
    </row>
    <row r="242" spans="1:12" ht="15">
      <c r="A242" s="84" t="s">
        <v>3027</v>
      </c>
      <c r="B242" s="84" t="s">
        <v>3028</v>
      </c>
      <c r="C242" s="84">
        <v>2</v>
      </c>
      <c r="D242" s="122">
        <v>0.0015045692609769298</v>
      </c>
      <c r="E242" s="122">
        <v>3.0764583877121514</v>
      </c>
      <c r="F242" s="84" t="s">
        <v>3200</v>
      </c>
      <c r="G242" s="84" t="b">
        <v>0</v>
      </c>
      <c r="H242" s="84" t="b">
        <v>0</v>
      </c>
      <c r="I242" s="84" t="b">
        <v>0</v>
      </c>
      <c r="J242" s="84" t="b">
        <v>0</v>
      </c>
      <c r="K242" s="84" t="b">
        <v>0</v>
      </c>
      <c r="L242" s="84" t="b">
        <v>0</v>
      </c>
    </row>
    <row r="243" spans="1:12" ht="15">
      <c r="A243" s="84" t="s">
        <v>3028</v>
      </c>
      <c r="B243" s="84" t="s">
        <v>2929</v>
      </c>
      <c r="C243" s="84">
        <v>2</v>
      </c>
      <c r="D243" s="122">
        <v>0.0015045692609769298</v>
      </c>
      <c r="E243" s="122">
        <v>2.678518379040114</v>
      </c>
      <c r="F243" s="84" t="s">
        <v>3200</v>
      </c>
      <c r="G243" s="84" t="b">
        <v>0</v>
      </c>
      <c r="H243" s="84" t="b">
        <v>0</v>
      </c>
      <c r="I243" s="84" t="b">
        <v>0</v>
      </c>
      <c r="J243" s="84" t="b">
        <v>0</v>
      </c>
      <c r="K243" s="84" t="b">
        <v>0</v>
      </c>
      <c r="L243" s="84" t="b">
        <v>0</v>
      </c>
    </row>
    <row r="244" spans="1:12" ht="15">
      <c r="A244" s="84" t="s">
        <v>2975</v>
      </c>
      <c r="B244" s="84" t="s">
        <v>359</v>
      </c>
      <c r="C244" s="84">
        <v>2</v>
      </c>
      <c r="D244" s="122">
        <v>0.0015045692609769298</v>
      </c>
      <c r="E244" s="122">
        <v>2.9003671286564705</v>
      </c>
      <c r="F244" s="84" t="s">
        <v>3200</v>
      </c>
      <c r="G244" s="84" t="b">
        <v>0</v>
      </c>
      <c r="H244" s="84" t="b">
        <v>0</v>
      </c>
      <c r="I244" s="84" t="b">
        <v>0</v>
      </c>
      <c r="J244" s="84" t="b">
        <v>0</v>
      </c>
      <c r="K244" s="84" t="b">
        <v>0</v>
      </c>
      <c r="L244" s="84" t="b">
        <v>0</v>
      </c>
    </row>
    <row r="245" spans="1:12" ht="15">
      <c r="A245" s="84" t="s">
        <v>2900</v>
      </c>
      <c r="B245" s="84" t="s">
        <v>3029</v>
      </c>
      <c r="C245" s="84">
        <v>2</v>
      </c>
      <c r="D245" s="122">
        <v>0.0015045692609769298</v>
      </c>
      <c r="E245" s="122">
        <v>2.3360956982179077</v>
      </c>
      <c r="F245" s="84" t="s">
        <v>3200</v>
      </c>
      <c r="G245" s="84" t="b">
        <v>0</v>
      </c>
      <c r="H245" s="84" t="b">
        <v>0</v>
      </c>
      <c r="I245" s="84" t="b">
        <v>0</v>
      </c>
      <c r="J245" s="84" t="b">
        <v>0</v>
      </c>
      <c r="K245" s="84" t="b">
        <v>0</v>
      </c>
      <c r="L245" s="84" t="b">
        <v>0</v>
      </c>
    </row>
    <row r="246" spans="1:12" ht="15">
      <c r="A246" s="84" t="s">
        <v>3029</v>
      </c>
      <c r="B246" s="84" t="s">
        <v>2483</v>
      </c>
      <c r="C246" s="84">
        <v>2</v>
      </c>
      <c r="D246" s="122">
        <v>0.0015045692609769298</v>
      </c>
      <c r="E246" s="122">
        <v>2.3774883833761327</v>
      </c>
      <c r="F246" s="84" t="s">
        <v>3200</v>
      </c>
      <c r="G246" s="84" t="b">
        <v>0</v>
      </c>
      <c r="H246" s="84" t="b">
        <v>0</v>
      </c>
      <c r="I246" s="84" t="b">
        <v>0</v>
      </c>
      <c r="J246" s="84" t="b">
        <v>0</v>
      </c>
      <c r="K246" s="84" t="b">
        <v>0</v>
      </c>
      <c r="L246" s="84" t="b">
        <v>0</v>
      </c>
    </row>
    <row r="247" spans="1:12" ht="15">
      <c r="A247" s="84" t="s">
        <v>2483</v>
      </c>
      <c r="B247" s="84" t="s">
        <v>2402</v>
      </c>
      <c r="C247" s="84">
        <v>2</v>
      </c>
      <c r="D247" s="122">
        <v>0.0015045692609769298</v>
      </c>
      <c r="E247" s="122">
        <v>0.6066363717339884</v>
      </c>
      <c r="F247" s="84" t="s">
        <v>3200</v>
      </c>
      <c r="G247" s="84" t="b">
        <v>0</v>
      </c>
      <c r="H247" s="84" t="b">
        <v>0</v>
      </c>
      <c r="I247" s="84" t="b">
        <v>0</v>
      </c>
      <c r="J247" s="84" t="b">
        <v>0</v>
      </c>
      <c r="K247" s="84" t="b">
        <v>0</v>
      </c>
      <c r="L247" s="84" t="b">
        <v>0</v>
      </c>
    </row>
    <row r="248" spans="1:12" ht="15">
      <c r="A248" s="84" t="s">
        <v>2903</v>
      </c>
      <c r="B248" s="84" t="s">
        <v>2977</v>
      </c>
      <c r="C248" s="84">
        <v>2</v>
      </c>
      <c r="D248" s="122">
        <v>0.0015045692609769298</v>
      </c>
      <c r="E248" s="122">
        <v>2.2471546148811266</v>
      </c>
      <c r="F248" s="84" t="s">
        <v>3200</v>
      </c>
      <c r="G248" s="84" t="b">
        <v>0</v>
      </c>
      <c r="H248" s="84" t="b">
        <v>0</v>
      </c>
      <c r="I248" s="84" t="b">
        <v>0</v>
      </c>
      <c r="J248" s="84" t="b">
        <v>0</v>
      </c>
      <c r="K248" s="84" t="b">
        <v>0</v>
      </c>
      <c r="L248" s="84" t="b">
        <v>0</v>
      </c>
    </row>
    <row r="249" spans="1:12" ht="15">
      <c r="A249" s="84" t="s">
        <v>2977</v>
      </c>
      <c r="B249" s="84" t="s">
        <v>3030</v>
      </c>
      <c r="C249" s="84">
        <v>2</v>
      </c>
      <c r="D249" s="122">
        <v>0.0015045692609769298</v>
      </c>
      <c r="E249" s="122">
        <v>3.0764583877121514</v>
      </c>
      <c r="F249" s="84" t="s">
        <v>3200</v>
      </c>
      <c r="G249" s="84" t="b">
        <v>0</v>
      </c>
      <c r="H249" s="84" t="b">
        <v>0</v>
      </c>
      <c r="I249" s="84" t="b">
        <v>0</v>
      </c>
      <c r="J249" s="84" t="b">
        <v>0</v>
      </c>
      <c r="K249" s="84" t="b">
        <v>0</v>
      </c>
      <c r="L249" s="84" t="b">
        <v>0</v>
      </c>
    </row>
    <row r="250" spans="1:12" ht="15">
      <c r="A250" s="84" t="s">
        <v>3030</v>
      </c>
      <c r="B250" s="84" t="s">
        <v>358</v>
      </c>
      <c r="C250" s="84">
        <v>2</v>
      </c>
      <c r="D250" s="122">
        <v>0.0015045692609769298</v>
      </c>
      <c r="E250" s="122">
        <v>3.0764583877121514</v>
      </c>
      <c r="F250" s="84" t="s">
        <v>3200</v>
      </c>
      <c r="G250" s="84" t="b">
        <v>0</v>
      </c>
      <c r="H250" s="84" t="b">
        <v>0</v>
      </c>
      <c r="I250" s="84" t="b">
        <v>0</v>
      </c>
      <c r="J250" s="84" t="b">
        <v>0</v>
      </c>
      <c r="K250" s="84" t="b">
        <v>0</v>
      </c>
      <c r="L250" s="84" t="b">
        <v>0</v>
      </c>
    </row>
    <row r="251" spans="1:12" ht="15">
      <c r="A251" s="84" t="s">
        <v>2930</v>
      </c>
      <c r="B251" s="84" t="s">
        <v>3031</v>
      </c>
      <c r="C251" s="84">
        <v>2</v>
      </c>
      <c r="D251" s="122">
        <v>0.0015045692609769298</v>
      </c>
      <c r="E251" s="122">
        <v>2.678518379040114</v>
      </c>
      <c r="F251" s="84" t="s">
        <v>3200</v>
      </c>
      <c r="G251" s="84" t="b">
        <v>0</v>
      </c>
      <c r="H251" s="84" t="b">
        <v>0</v>
      </c>
      <c r="I251" s="84" t="b">
        <v>0</v>
      </c>
      <c r="J251" s="84" t="b">
        <v>0</v>
      </c>
      <c r="K251" s="84" t="b">
        <v>0</v>
      </c>
      <c r="L251" s="84" t="b">
        <v>0</v>
      </c>
    </row>
    <row r="252" spans="1:12" ht="15">
      <c r="A252" s="84" t="s">
        <v>3031</v>
      </c>
      <c r="B252" s="84" t="s">
        <v>3032</v>
      </c>
      <c r="C252" s="84">
        <v>2</v>
      </c>
      <c r="D252" s="122">
        <v>0.0015045692609769298</v>
      </c>
      <c r="E252" s="122">
        <v>3.0764583877121514</v>
      </c>
      <c r="F252" s="84" t="s">
        <v>3200</v>
      </c>
      <c r="G252" s="84" t="b">
        <v>0</v>
      </c>
      <c r="H252" s="84" t="b">
        <v>0</v>
      </c>
      <c r="I252" s="84" t="b">
        <v>0</v>
      </c>
      <c r="J252" s="84" t="b">
        <v>0</v>
      </c>
      <c r="K252" s="84" t="b">
        <v>0</v>
      </c>
      <c r="L252" s="84" t="b">
        <v>0</v>
      </c>
    </row>
    <row r="253" spans="1:12" ht="15">
      <c r="A253" s="84" t="s">
        <v>3032</v>
      </c>
      <c r="B253" s="84" t="s">
        <v>2908</v>
      </c>
      <c r="C253" s="84">
        <v>2</v>
      </c>
      <c r="D253" s="122">
        <v>0.0015045692609769298</v>
      </c>
      <c r="E253" s="122">
        <v>2.4743983963841893</v>
      </c>
      <c r="F253" s="84" t="s">
        <v>3200</v>
      </c>
      <c r="G253" s="84" t="b">
        <v>0</v>
      </c>
      <c r="H253" s="84" t="b">
        <v>0</v>
      </c>
      <c r="I253" s="84" t="b">
        <v>0</v>
      </c>
      <c r="J253" s="84" t="b">
        <v>0</v>
      </c>
      <c r="K253" s="84" t="b">
        <v>0</v>
      </c>
      <c r="L253" s="84" t="b">
        <v>0</v>
      </c>
    </row>
    <row r="254" spans="1:12" ht="15">
      <c r="A254" s="84" t="s">
        <v>2900</v>
      </c>
      <c r="B254" s="84" t="s">
        <v>3033</v>
      </c>
      <c r="C254" s="84">
        <v>2</v>
      </c>
      <c r="D254" s="122">
        <v>0.0015045692609769298</v>
      </c>
      <c r="E254" s="122">
        <v>2.3360956982179077</v>
      </c>
      <c r="F254" s="84" t="s">
        <v>3200</v>
      </c>
      <c r="G254" s="84" t="b">
        <v>0</v>
      </c>
      <c r="H254" s="84" t="b">
        <v>0</v>
      </c>
      <c r="I254" s="84" t="b">
        <v>0</v>
      </c>
      <c r="J254" s="84" t="b">
        <v>0</v>
      </c>
      <c r="K254" s="84" t="b">
        <v>0</v>
      </c>
      <c r="L254" s="84" t="b">
        <v>0</v>
      </c>
    </row>
    <row r="255" spans="1:12" ht="15">
      <c r="A255" s="84" t="s">
        <v>2402</v>
      </c>
      <c r="B255" s="84" t="s">
        <v>2949</v>
      </c>
      <c r="C255" s="84">
        <v>2</v>
      </c>
      <c r="D255" s="122">
        <v>0.0015045692609769298</v>
      </c>
      <c r="E255" s="122">
        <v>1.0808231931146017</v>
      </c>
      <c r="F255" s="84" t="s">
        <v>3200</v>
      </c>
      <c r="G255" s="84" t="b">
        <v>0</v>
      </c>
      <c r="H255" s="84" t="b">
        <v>0</v>
      </c>
      <c r="I255" s="84" t="b">
        <v>0</v>
      </c>
      <c r="J255" s="84" t="b">
        <v>0</v>
      </c>
      <c r="K255" s="84" t="b">
        <v>0</v>
      </c>
      <c r="L255" s="84" t="b">
        <v>0</v>
      </c>
    </row>
    <row r="256" spans="1:12" ht="15">
      <c r="A256" s="84" t="s">
        <v>2949</v>
      </c>
      <c r="B256" s="84" t="s">
        <v>3034</v>
      </c>
      <c r="C256" s="84">
        <v>2</v>
      </c>
      <c r="D256" s="122">
        <v>0.0015045692609769298</v>
      </c>
      <c r="E256" s="122">
        <v>2.77542839204817</v>
      </c>
      <c r="F256" s="84" t="s">
        <v>3200</v>
      </c>
      <c r="G256" s="84" t="b">
        <v>0</v>
      </c>
      <c r="H256" s="84" t="b">
        <v>0</v>
      </c>
      <c r="I256" s="84" t="b">
        <v>0</v>
      </c>
      <c r="J256" s="84" t="b">
        <v>0</v>
      </c>
      <c r="K256" s="84" t="b">
        <v>0</v>
      </c>
      <c r="L256" s="84" t="b">
        <v>0</v>
      </c>
    </row>
    <row r="257" spans="1:12" ht="15">
      <c r="A257" s="84" t="s">
        <v>3034</v>
      </c>
      <c r="B257" s="84" t="s">
        <v>3035</v>
      </c>
      <c r="C257" s="84">
        <v>2</v>
      </c>
      <c r="D257" s="122">
        <v>0.0015045692609769298</v>
      </c>
      <c r="E257" s="122">
        <v>3.0764583877121514</v>
      </c>
      <c r="F257" s="84" t="s">
        <v>3200</v>
      </c>
      <c r="G257" s="84" t="b">
        <v>0</v>
      </c>
      <c r="H257" s="84" t="b">
        <v>0</v>
      </c>
      <c r="I257" s="84" t="b">
        <v>0</v>
      </c>
      <c r="J257" s="84" t="b">
        <v>0</v>
      </c>
      <c r="K257" s="84" t="b">
        <v>0</v>
      </c>
      <c r="L257" s="84" t="b">
        <v>0</v>
      </c>
    </row>
    <row r="258" spans="1:12" ht="15">
      <c r="A258" s="84" t="s">
        <v>3035</v>
      </c>
      <c r="B258" s="84" t="s">
        <v>3036</v>
      </c>
      <c r="C258" s="84">
        <v>2</v>
      </c>
      <c r="D258" s="122">
        <v>0.0015045692609769298</v>
      </c>
      <c r="E258" s="122">
        <v>3.0764583877121514</v>
      </c>
      <c r="F258" s="84" t="s">
        <v>3200</v>
      </c>
      <c r="G258" s="84" t="b">
        <v>0</v>
      </c>
      <c r="H258" s="84" t="b">
        <v>0</v>
      </c>
      <c r="I258" s="84" t="b">
        <v>0</v>
      </c>
      <c r="J258" s="84" t="b">
        <v>0</v>
      </c>
      <c r="K258" s="84" t="b">
        <v>0</v>
      </c>
      <c r="L258" s="84" t="b">
        <v>0</v>
      </c>
    </row>
    <row r="259" spans="1:12" ht="15">
      <c r="A259" s="84" t="s">
        <v>3036</v>
      </c>
      <c r="B259" s="84" t="s">
        <v>3037</v>
      </c>
      <c r="C259" s="84">
        <v>2</v>
      </c>
      <c r="D259" s="122">
        <v>0.0015045692609769298</v>
      </c>
      <c r="E259" s="122">
        <v>3.0764583877121514</v>
      </c>
      <c r="F259" s="84" t="s">
        <v>3200</v>
      </c>
      <c r="G259" s="84" t="b">
        <v>0</v>
      </c>
      <c r="H259" s="84" t="b">
        <v>0</v>
      </c>
      <c r="I259" s="84" t="b">
        <v>0</v>
      </c>
      <c r="J259" s="84" t="b">
        <v>1</v>
      </c>
      <c r="K259" s="84" t="b">
        <v>0</v>
      </c>
      <c r="L259" s="84" t="b">
        <v>0</v>
      </c>
    </row>
    <row r="260" spans="1:12" ht="15">
      <c r="A260" s="84" t="s">
        <v>3037</v>
      </c>
      <c r="B260" s="84" t="s">
        <v>3038</v>
      </c>
      <c r="C260" s="84">
        <v>2</v>
      </c>
      <c r="D260" s="122">
        <v>0.0015045692609769298</v>
      </c>
      <c r="E260" s="122">
        <v>3.0764583877121514</v>
      </c>
      <c r="F260" s="84" t="s">
        <v>3200</v>
      </c>
      <c r="G260" s="84" t="b">
        <v>1</v>
      </c>
      <c r="H260" s="84" t="b">
        <v>0</v>
      </c>
      <c r="I260" s="84" t="b">
        <v>0</v>
      </c>
      <c r="J260" s="84" t="b">
        <v>0</v>
      </c>
      <c r="K260" s="84" t="b">
        <v>0</v>
      </c>
      <c r="L260" s="84" t="b">
        <v>0</v>
      </c>
    </row>
    <row r="261" spans="1:12" ht="15">
      <c r="A261" s="84" t="s">
        <v>3038</v>
      </c>
      <c r="B261" s="84" t="s">
        <v>2909</v>
      </c>
      <c r="C261" s="84">
        <v>2</v>
      </c>
      <c r="D261" s="122">
        <v>0.0015045692609769298</v>
      </c>
      <c r="E261" s="122">
        <v>2.5323903433618757</v>
      </c>
      <c r="F261" s="84" t="s">
        <v>3200</v>
      </c>
      <c r="G261" s="84" t="b">
        <v>0</v>
      </c>
      <c r="H261" s="84" t="b">
        <v>0</v>
      </c>
      <c r="I261" s="84" t="b">
        <v>0</v>
      </c>
      <c r="J261" s="84" t="b">
        <v>0</v>
      </c>
      <c r="K261" s="84" t="b">
        <v>0</v>
      </c>
      <c r="L261" s="84" t="b">
        <v>0</v>
      </c>
    </row>
    <row r="262" spans="1:12" ht="15">
      <c r="A262" s="84" t="s">
        <v>2909</v>
      </c>
      <c r="B262" s="84" t="s">
        <v>2928</v>
      </c>
      <c r="C262" s="84">
        <v>2</v>
      </c>
      <c r="D262" s="122">
        <v>0.0015045692609769298</v>
      </c>
      <c r="E262" s="122">
        <v>2.0764583877121514</v>
      </c>
      <c r="F262" s="84" t="s">
        <v>3200</v>
      </c>
      <c r="G262" s="84" t="b">
        <v>0</v>
      </c>
      <c r="H262" s="84" t="b">
        <v>0</v>
      </c>
      <c r="I262" s="84" t="b">
        <v>0</v>
      </c>
      <c r="J262" s="84" t="b">
        <v>1</v>
      </c>
      <c r="K262" s="84" t="b">
        <v>0</v>
      </c>
      <c r="L262" s="84" t="b">
        <v>0</v>
      </c>
    </row>
    <row r="263" spans="1:12" ht="15">
      <c r="A263" s="84" t="s">
        <v>2928</v>
      </c>
      <c r="B263" s="84" t="s">
        <v>3039</v>
      </c>
      <c r="C263" s="84">
        <v>2</v>
      </c>
      <c r="D263" s="122">
        <v>0.0015045692609769298</v>
      </c>
      <c r="E263" s="122">
        <v>2.678518379040114</v>
      </c>
      <c r="F263" s="84" t="s">
        <v>3200</v>
      </c>
      <c r="G263" s="84" t="b">
        <v>1</v>
      </c>
      <c r="H263" s="84" t="b">
        <v>0</v>
      </c>
      <c r="I263" s="84" t="b">
        <v>0</v>
      </c>
      <c r="J263" s="84" t="b">
        <v>0</v>
      </c>
      <c r="K263" s="84" t="b">
        <v>0</v>
      </c>
      <c r="L263" s="84" t="b">
        <v>0</v>
      </c>
    </row>
    <row r="264" spans="1:12" ht="15">
      <c r="A264" s="84" t="s">
        <v>3039</v>
      </c>
      <c r="B264" s="84" t="s">
        <v>357</v>
      </c>
      <c r="C264" s="84">
        <v>2</v>
      </c>
      <c r="D264" s="122">
        <v>0.0015045692609769298</v>
      </c>
      <c r="E264" s="122">
        <v>3.0764583877121514</v>
      </c>
      <c r="F264" s="84" t="s">
        <v>3200</v>
      </c>
      <c r="G264" s="84" t="b">
        <v>0</v>
      </c>
      <c r="H264" s="84" t="b">
        <v>0</v>
      </c>
      <c r="I264" s="84" t="b">
        <v>0</v>
      </c>
      <c r="J264" s="84" t="b">
        <v>0</v>
      </c>
      <c r="K264" s="84" t="b">
        <v>0</v>
      </c>
      <c r="L264" s="84" t="b">
        <v>0</v>
      </c>
    </row>
    <row r="265" spans="1:12" ht="15">
      <c r="A265" s="84" t="s">
        <v>3040</v>
      </c>
      <c r="B265" s="84" t="s">
        <v>356</v>
      </c>
      <c r="C265" s="84">
        <v>2</v>
      </c>
      <c r="D265" s="122">
        <v>0.0015045692609769298</v>
      </c>
      <c r="E265" s="122">
        <v>3.0764583877121514</v>
      </c>
      <c r="F265" s="84" t="s">
        <v>3200</v>
      </c>
      <c r="G265" s="84" t="b">
        <v>0</v>
      </c>
      <c r="H265" s="84" t="b">
        <v>0</v>
      </c>
      <c r="I265" s="84" t="b">
        <v>0</v>
      </c>
      <c r="J265" s="84" t="b">
        <v>0</v>
      </c>
      <c r="K265" s="84" t="b">
        <v>0</v>
      </c>
      <c r="L265" s="84" t="b">
        <v>0</v>
      </c>
    </row>
    <row r="266" spans="1:12" ht="15">
      <c r="A266" s="84" t="s">
        <v>356</v>
      </c>
      <c r="B266" s="84" t="s">
        <v>3041</v>
      </c>
      <c r="C266" s="84">
        <v>2</v>
      </c>
      <c r="D266" s="122">
        <v>0.0015045692609769298</v>
      </c>
      <c r="E266" s="122">
        <v>3.0764583877121514</v>
      </c>
      <c r="F266" s="84" t="s">
        <v>3200</v>
      </c>
      <c r="G266" s="84" t="b">
        <v>0</v>
      </c>
      <c r="H266" s="84" t="b">
        <v>0</v>
      </c>
      <c r="I266" s="84" t="b">
        <v>0</v>
      </c>
      <c r="J266" s="84" t="b">
        <v>0</v>
      </c>
      <c r="K266" s="84" t="b">
        <v>0</v>
      </c>
      <c r="L266" s="84" t="b">
        <v>0</v>
      </c>
    </row>
    <row r="267" spans="1:12" ht="15">
      <c r="A267" s="84" t="s">
        <v>3041</v>
      </c>
      <c r="B267" s="84" t="s">
        <v>2923</v>
      </c>
      <c r="C267" s="84">
        <v>2</v>
      </c>
      <c r="D267" s="122">
        <v>0.0015045692609769298</v>
      </c>
      <c r="E267" s="122">
        <v>2.5993371329924893</v>
      </c>
      <c r="F267" s="84" t="s">
        <v>3200</v>
      </c>
      <c r="G267" s="84" t="b">
        <v>0</v>
      </c>
      <c r="H267" s="84" t="b">
        <v>0</v>
      </c>
      <c r="I267" s="84" t="b">
        <v>0</v>
      </c>
      <c r="J267" s="84" t="b">
        <v>0</v>
      </c>
      <c r="K267" s="84" t="b">
        <v>0</v>
      </c>
      <c r="L267" s="84" t="b">
        <v>0</v>
      </c>
    </row>
    <row r="268" spans="1:12" ht="15">
      <c r="A268" s="84" t="s">
        <v>2402</v>
      </c>
      <c r="B268" s="84" t="s">
        <v>2478</v>
      </c>
      <c r="C268" s="84">
        <v>2</v>
      </c>
      <c r="D268" s="122">
        <v>0.0015045692609769298</v>
      </c>
      <c r="E268" s="122">
        <v>0.7286406750032391</v>
      </c>
      <c r="F268" s="84" t="s">
        <v>3200</v>
      </c>
      <c r="G268" s="84" t="b">
        <v>0</v>
      </c>
      <c r="H268" s="84" t="b">
        <v>0</v>
      </c>
      <c r="I268" s="84" t="b">
        <v>0</v>
      </c>
      <c r="J268" s="84" t="b">
        <v>0</v>
      </c>
      <c r="K268" s="84" t="b">
        <v>0</v>
      </c>
      <c r="L268" s="84" t="b">
        <v>0</v>
      </c>
    </row>
    <row r="269" spans="1:12" ht="15">
      <c r="A269" s="84" t="s">
        <v>2478</v>
      </c>
      <c r="B269" s="84" t="s">
        <v>2456</v>
      </c>
      <c r="C269" s="84">
        <v>2</v>
      </c>
      <c r="D269" s="122">
        <v>0.0015045692609769298</v>
      </c>
      <c r="E269" s="122">
        <v>1.5201558869448644</v>
      </c>
      <c r="F269" s="84" t="s">
        <v>3200</v>
      </c>
      <c r="G269" s="84" t="b">
        <v>0</v>
      </c>
      <c r="H269" s="84" t="b">
        <v>0</v>
      </c>
      <c r="I269" s="84" t="b">
        <v>0</v>
      </c>
      <c r="J269" s="84" t="b">
        <v>0</v>
      </c>
      <c r="K269" s="84" t="b">
        <v>0</v>
      </c>
      <c r="L269" s="84" t="b">
        <v>0</v>
      </c>
    </row>
    <row r="270" spans="1:12" ht="15">
      <c r="A270" s="84" t="s">
        <v>2456</v>
      </c>
      <c r="B270" s="84" t="s">
        <v>3042</v>
      </c>
      <c r="C270" s="84">
        <v>2</v>
      </c>
      <c r="D270" s="122">
        <v>0.0015045692609769298</v>
      </c>
      <c r="E270" s="122">
        <v>2.173368400720208</v>
      </c>
      <c r="F270" s="84" t="s">
        <v>3200</v>
      </c>
      <c r="G270" s="84" t="b">
        <v>0</v>
      </c>
      <c r="H270" s="84" t="b">
        <v>0</v>
      </c>
      <c r="I270" s="84" t="b">
        <v>0</v>
      </c>
      <c r="J270" s="84" t="b">
        <v>1</v>
      </c>
      <c r="K270" s="84" t="b">
        <v>0</v>
      </c>
      <c r="L270" s="84" t="b">
        <v>0</v>
      </c>
    </row>
    <row r="271" spans="1:12" ht="15">
      <c r="A271" s="84" t="s">
        <v>3042</v>
      </c>
      <c r="B271" s="84" t="s">
        <v>3043</v>
      </c>
      <c r="C271" s="84">
        <v>2</v>
      </c>
      <c r="D271" s="122">
        <v>0.0015045692609769298</v>
      </c>
      <c r="E271" s="122">
        <v>3.0764583877121514</v>
      </c>
      <c r="F271" s="84" t="s">
        <v>3200</v>
      </c>
      <c r="G271" s="84" t="b">
        <v>1</v>
      </c>
      <c r="H271" s="84" t="b">
        <v>0</v>
      </c>
      <c r="I271" s="84" t="b">
        <v>0</v>
      </c>
      <c r="J271" s="84" t="b">
        <v>0</v>
      </c>
      <c r="K271" s="84" t="b">
        <v>0</v>
      </c>
      <c r="L271" s="84" t="b">
        <v>0</v>
      </c>
    </row>
    <row r="272" spans="1:12" ht="15">
      <c r="A272" s="84" t="s">
        <v>3045</v>
      </c>
      <c r="B272" s="84" t="s">
        <v>3046</v>
      </c>
      <c r="C272" s="84">
        <v>2</v>
      </c>
      <c r="D272" s="122">
        <v>0.0015045692609769298</v>
      </c>
      <c r="E272" s="122">
        <v>3.0764583877121514</v>
      </c>
      <c r="F272" s="84" t="s">
        <v>3200</v>
      </c>
      <c r="G272" s="84" t="b">
        <v>0</v>
      </c>
      <c r="H272" s="84" t="b">
        <v>0</v>
      </c>
      <c r="I272" s="84" t="b">
        <v>0</v>
      </c>
      <c r="J272" s="84" t="b">
        <v>0</v>
      </c>
      <c r="K272" s="84" t="b">
        <v>0</v>
      </c>
      <c r="L272" s="84" t="b">
        <v>0</v>
      </c>
    </row>
    <row r="273" spans="1:12" ht="15">
      <c r="A273" s="84" t="s">
        <v>3046</v>
      </c>
      <c r="B273" s="84" t="s">
        <v>3047</v>
      </c>
      <c r="C273" s="84">
        <v>2</v>
      </c>
      <c r="D273" s="122">
        <v>0.0015045692609769298</v>
      </c>
      <c r="E273" s="122">
        <v>3.0764583877121514</v>
      </c>
      <c r="F273" s="84" t="s">
        <v>3200</v>
      </c>
      <c r="G273" s="84" t="b">
        <v>0</v>
      </c>
      <c r="H273" s="84" t="b">
        <v>0</v>
      </c>
      <c r="I273" s="84" t="b">
        <v>0</v>
      </c>
      <c r="J273" s="84" t="b">
        <v>0</v>
      </c>
      <c r="K273" s="84" t="b">
        <v>0</v>
      </c>
      <c r="L273" s="84" t="b">
        <v>0</v>
      </c>
    </row>
    <row r="274" spans="1:12" ht="15">
      <c r="A274" s="84" t="s">
        <v>3047</v>
      </c>
      <c r="B274" s="84" t="s">
        <v>3048</v>
      </c>
      <c r="C274" s="84">
        <v>2</v>
      </c>
      <c r="D274" s="122">
        <v>0.0015045692609769298</v>
      </c>
      <c r="E274" s="122">
        <v>3.0764583877121514</v>
      </c>
      <c r="F274" s="84" t="s">
        <v>3200</v>
      </c>
      <c r="G274" s="84" t="b">
        <v>0</v>
      </c>
      <c r="H274" s="84" t="b">
        <v>0</v>
      </c>
      <c r="I274" s="84" t="b">
        <v>0</v>
      </c>
      <c r="J274" s="84" t="b">
        <v>0</v>
      </c>
      <c r="K274" s="84" t="b">
        <v>0</v>
      </c>
      <c r="L274" s="84" t="b">
        <v>0</v>
      </c>
    </row>
    <row r="275" spans="1:12" ht="15">
      <c r="A275" s="84" t="s">
        <v>3048</v>
      </c>
      <c r="B275" s="84" t="s">
        <v>3049</v>
      </c>
      <c r="C275" s="84">
        <v>2</v>
      </c>
      <c r="D275" s="122">
        <v>0.0015045692609769298</v>
      </c>
      <c r="E275" s="122">
        <v>3.0764583877121514</v>
      </c>
      <c r="F275" s="84" t="s">
        <v>3200</v>
      </c>
      <c r="G275" s="84" t="b">
        <v>0</v>
      </c>
      <c r="H275" s="84" t="b">
        <v>0</v>
      </c>
      <c r="I275" s="84" t="b">
        <v>0</v>
      </c>
      <c r="J275" s="84" t="b">
        <v>0</v>
      </c>
      <c r="K275" s="84" t="b">
        <v>0</v>
      </c>
      <c r="L275" s="84" t="b">
        <v>0</v>
      </c>
    </row>
    <row r="276" spans="1:12" ht="15">
      <c r="A276" s="84" t="s">
        <v>3049</v>
      </c>
      <c r="B276" s="84" t="s">
        <v>3050</v>
      </c>
      <c r="C276" s="84">
        <v>2</v>
      </c>
      <c r="D276" s="122">
        <v>0.0015045692609769298</v>
      </c>
      <c r="E276" s="122">
        <v>3.0764583877121514</v>
      </c>
      <c r="F276" s="84" t="s">
        <v>3200</v>
      </c>
      <c r="G276" s="84" t="b">
        <v>0</v>
      </c>
      <c r="H276" s="84" t="b">
        <v>0</v>
      </c>
      <c r="I276" s="84" t="b">
        <v>0</v>
      </c>
      <c r="J276" s="84" t="b">
        <v>0</v>
      </c>
      <c r="K276" s="84" t="b">
        <v>0</v>
      </c>
      <c r="L276" s="84" t="b">
        <v>0</v>
      </c>
    </row>
    <row r="277" spans="1:12" ht="15">
      <c r="A277" s="84" t="s">
        <v>3050</v>
      </c>
      <c r="B277" s="84" t="s">
        <v>2979</v>
      </c>
      <c r="C277" s="84">
        <v>2</v>
      </c>
      <c r="D277" s="122">
        <v>0.0015045692609769298</v>
      </c>
      <c r="E277" s="122">
        <v>2.9003671286564705</v>
      </c>
      <c r="F277" s="84" t="s">
        <v>3200</v>
      </c>
      <c r="G277" s="84" t="b">
        <v>0</v>
      </c>
      <c r="H277" s="84" t="b">
        <v>0</v>
      </c>
      <c r="I277" s="84" t="b">
        <v>0</v>
      </c>
      <c r="J277" s="84" t="b">
        <v>0</v>
      </c>
      <c r="K277" s="84" t="b">
        <v>0</v>
      </c>
      <c r="L277" s="84" t="b">
        <v>0</v>
      </c>
    </row>
    <row r="278" spans="1:12" ht="15">
      <c r="A278" s="84" t="s">
        <v>2979</v>
      </c>
      <c r="B278" s="84" t="s">
        <v>3051</v>
      </c>
      <c r="C278" s="84">
        <v>2</v>
      </c>
      <c r="D278" s="122">
        <v>0.0015045692609769298</v>
      </c>
      <c r="E278" s="122">
        <v>2.9003671286564705</v>
      </c>
      <c r="F278" s="84" t="s">
        <v>3200</v>
      </c>
      <c r="G278" s="84" t="b">
        <v>0</v>
      </c>
      <c r="H278" s="84" t="b">
        <v>0</v>
      </c>
      <c r="I278" s="84" t="b">
        <v>0</v>
      </c>
      <c r="J278" s="84" t="b">
        <v>0</v>
      </c>
      <c r="K278" s="84" t="b">
        <v>0</v>
      </c>
      <c r="L278" s="84" t="b">
        <v>0</v>
      </c>
    </row>
    <row r="279" spans="1:12" ht="15">
      <c r="A279" s="84" t="s">
        <v>3051</v>
      </c>
      <c r="B279" s="84" t="s">
        <v>2427</v>
      </c>
      <c r="C279" s="84">
        <v>2</v>
      </c>
      <c r="D279" s="122">
        <v>0.0015045692609769298</v>
      </c>
      <c r="E279" s="122">
        <v>2.2013971243204513</v>
      </c>
      <c r="F279" s="84" t="s">
        <v>3200</v>
      </c>
      <c r="G279" s="84" t="b">
        <v>0</v>
      </c>
      <c r="H279" s="84" t="b">
        <v>0</v>
      </c>
      <c r="I279" s="84" t="b">
        <v>0</v>
      </c>
      <c r="J279" s="84" t="b">
        <v>0</v>
      </c>
      <c r="K279" s="84" t="b">
        <v>0</v>
      </c>
      <c r="L279" s="84" t="b">
        <v>0</v>
      </c>
    </row>
    <row r="280" spans="1:12" ht="15">
      <c r="A280" s="84" t="s">
        <v>2427</v>
      </c>
      <c r="B280" s="84" t="s">
        <v>2949</v>
      </c>
      <c r="C280" s="84">
        <v>2</v>
      </c>
      <c r="D280" s="122">
        <v>0.0015045692609769298</v>
      </c>
      <c r="E280" s="122">
        <v>1.9303303520339135</v>
      </c>
      <c r="F280" s="84" t="s">
        <v>3200</v>
      </c>
      <c r="G280" s="84" t="b">
        <v>0</v>
      </c>
      <c r="H280" s="84" t="b">
        <v>0</v>
      </c>
      <c r="I280" s="84" t="b">
        <v>0</v>
      </c>
      <c r="J280" s="84" t="b">
        <v>0</v>
      </c>
      <c r="K280" s="84" t="b">
        <v>0</v>
      </c>
      <c r="L280" s="84" t="b">
        <v>0</v>
      </c>
    </row>
    <row r="281" spans="1:12" ht="15">
      <c r="A281" s="84" t="s">
        <v>2949</v>
      </c>
      <c r="B281" s="84" t="s">
        <v>2403</v>
      </c>
      <c r="C281" s="84">
        <v>2</v>
      </c>
      <c r="D281" s="122">
        <v>0.0015045692609769298</v>
      </c>
      <c r="E281" s="122">
        <v>1.599337132992489</v>
      </c>
      <c r="F281" s="84" t="s">
        <v>3200</v>
      </c>
      <c r="G281" s="84" t="b">
        <v>0</v>
      </c>
      <c r="H281" s="84" t="b">
        <v>0</v>
      </c>
      <c r="I281" s="84" t="b">
        <v>0</v>
      </c>
      <c r="J281" s="84" t="b">
        <v>0</v>
      </c>
      <c r="K281" s="84" t="b">
        <v>0</v>
      </c>
      <c r="L281" s="84" t="b">
        <v>0</v>
      </c>
    </row>
    <row r="282" spans="1:12" ht="15">
      <c r="A282" s="84" t="s">
        <v>2403</v>
      </c>
      <c r="B282" s="84" t="s">
        <v>3052</v>
      </c>
      <c r="C282" s="84">
        <v>2</v>
      </c>
      <c r="D282" s="122">
        <v>0.0015045692609769298</v>
      </c>
      <c r="E282" s="122">
        <v>1.88612668954186</v>
      </c>
      <c r="F282" s="84" t="s">
        <v>3200</v>
      </c>
      <c r="G282" s="84" t="b">
        <v>0</v>
      </c>
      <c r="H282" s="84" t="b">
        <v>0</v>
      </c>
      <c r="I282" s="84" t="b">
        <v>0</v>
      </c>
      <c r="J282" s="84" t="b">
        <v>0</v>
      </c>
      <c r="K282" s="84" t="b">
        <v>0</v>
      </c>
      <c r="L282" s="84" t="b">
        <v>0</v>
      </c>
    </row>
    <row r="283" spans="1:12" ht="15">
      <c r="A283" s="84" t="s">
        <v>3052</v>
      </c>
      <c r="B283" s="84" t="s">
        <v>3053</v>
      </c>
      <c r="C283" s="84">
        <v>2</v>
      </c>
      <c r="D283" s="122">
        <v>0.0015045692609769298</v>
      </c>
      <c r="E283" s="122">
        <v>3.0764583877121514</v>
      </c>
      <c r="F283" s="84" t="s">
        <v>3200</v>
      </c>
      <c r="G283" s="84" t="b">
        <v>0</v>
      </c>
      <c r="H283" s="84" t="b">
        <v>0</v>
      </c>
      <c r="I283" s="84" t="b">
        <v>0</v>
      </c>
      <c r="J283" s="84" t="b">
        <v>0</v>
      </c>
      <c r="K283" s="84" t="b">
        <v>0</v>
      </c>
      <c r="L283" s="84" t="b">
        <v>0</v>
      </c>
    </row>
    <row r="284" spans="1:12" ht="15">
      <c r="A284" s="84" t="s">
        <v>2402</v>
      </c>
      <c r="B284" s="84" t="s">
        <v>2981</v>
      </c>
      <c r="C284" s="84">
        <v>2</v>
      </c>
      <c r="D284" s="122">
        <v>0.0015045692609769298</v>
      </c>
      <c r="E284" s="122">
        <v>1.2057619297229016</v>
      </c>
      <c r="F284" s="84" t="s">
        <v>3200</v>
      </c>
      <c r="G284" s="84" t="b">
        <v>0</v>
      </c>
      <c r="H284" s="84" t="b">
        <v>0</v>
      </c>
      <c r="I284" s="84" t="b">
        <v>0</v>
      </c>
      <c r="J284" s="84" t="b">
        <v>0</v>
      </c>
      <c r="K284" s="84" t="b">
        <v>0</v>
      </c>
      <c r="L284" s="84" t="b">
        <v>0</v>
      </c>
    </row>
    <row r="285" spans="1:12" ht="15">
      <c r="A285" s="84" t="s">
        <v>3055</v>
      </c>
      <c r="B285" s="84" t="s">
        <v>3056</v>
      </c>
      <c r="C285" s="84">
        <v>2</v>
      </c>
      <c r="D285" s="122">
        <v>0.0015045692609769298</v>
      </c>
      <c r="E285" s="122">
        <v>3.0764583877121514</v>
      </c>
      <c r="F285" s="84" t="s">
        <v>3200</v>
      </c>
      <c r="G285" s="84" t="b">
        <v>0</v>
      </c>
      <c r="H285" s="84" t="b">
        <v>0</v>
      </c>
      <c r="I285" s="84" t="b">
        <v>0</v>
      </c>
      <c r="J285" s="84" t="b">
        <v>0</v>
      </c>
      <c r="K285" s="84" t="b">
        <v>0</v>
      </c>
      <c r="L285" s="84" t="b">
        <v>0</v>
      </c>
    </row>
    <row r="286" spans="1:12" ht="15">
      <c r="A286" s="84" t="s">
        <v>3056</v>
      </c>
      <c r="B286" s="84" t="s">
        <v>3057</v>
      </c>
      <c r="C286" s="84">
        <v>2</v>
      </c>
      <c r="D286" s="122">
        <v>0.0015045692609769298</v>
      </c>
      <c r="E286" s="122">
        <v>3.0764583877121514</v>
      </c>
      <c r="F286" s="84" t="s">
        <v>3200</v>
      </c>
      <c r="G286" s="84" t="b">
        <v>0</v>
      </c>
      <c r="H286" s="84" t="b">
        <v>0</v>
      </c>
      <c r="I286" s="84" t="b">
        <v>0</v>
      </c>
      <c r="J286" s="84" t="b">
        <v>0</v>
      </c>
      <c r="K286" s="84" t="b">
        <v>0</v>
      </c>
      <c r="L286" s="84" t="b">
        <v>0</v>
      </c>
    </row>
    <row r="287" spans="1:12" ht="15">
      <c r="A287" s="84" t="s">
        <v>3057</v>
      </c>
      <c r="B287" s="84" t="s">
        <v>2346</v>
      </c>
      <c r="C287" s="84">
        <v>2</v>
      </c>
      <c r="D287" s="122">
        <v>0.0015045692609769298</v>
      </c>
      <c r="E287" s="122">
        <v>3.0764583877121514</v>
      </c>
      <c r="F287" s="84" t="s">
        <v>3200</v>
      </c>
      <c r="G287" s="84" t="b">
        <v>0</v>
      </c>
      <c r="H287" s="84" t="b">
        <v>0</v>
      </c>
      <c r="I287" s="84" t="b">
        <v>0</v>
      </c>
      <c r="J287" s="84" t="b">
        <v>0</v>
      </c>
      <c r="K287" s="84" t="b">
        <v>0</v>
      </c>
      <c r="L287" s="84" t="b">
        <v>0</v>
      </c>
    </row>
    <row r="288" spans="1:12" ht="15">
      <c r="A288" s="84" t="s">
        <v>2346</v>
      </c>
      <c r="B288" s="84" t="s">
        <v>3058</v>
      </c>
      <c r="C288" s="84">
        <v>2</v>
      </c>
      <c r="D288" s="122">
        <v>0.0015045692609769298</v>
      </c>
      <c r="E288" s="122">
        <v>3.0764583877121514</v>
      </c>
      <c r="F288" s="84" t="s">
        <v>3200</v>
      </c>
      <c r="G288" s="84" t="b">
        <v>0</v>
      </c>
      <c r="H288" s="84" t="b">
        <v>0</v>
      </c>
      <c r="I288" s="84" t="b">
        <v>0</v>
      </c>
      <c r="J288" s="84" t="b">
        <v>0</v>
      </c>
      <c r="K288" s="84" t="b">
        <v>0</v>
      </c>
      <c r="L288" s="84" t="b">
        <v>0</v>
      </c>
    </row>
    <row r="289" spans="1:12" ht="15">
      <c r="A289" s="84" t="s">
        <v>3058</v>
      </c>
      <c r="B289" s="84" t="s">
        <v>3059</v>
      </c>
      <c r="C289" s="84">
        <v>2</v>
      </c>
      <c r="D289" s="122">
        <v>0.0015045692609769298</v>
      </c>
      <c r="E289" s="122">
        <v>3.0764583877121514</v>
      </c>
      <c r="F289" s="84" t="s">
        <v>3200</v>
      </c>
      <c r="G289" s="84" t="b">
        <v>0</v>
      </c>
      <c r="H289" s="84" t="b">
        <v>0</v>
      </c>
      <c r="I289" s="84" t="b">
        <v>0</v>
      </c>
      <c r="J289" s="84" t="b">
        <v>0</v>
      </c>
      <c r="K289" s="84" t="b">
        <v>0</v>
      </c>
      <c r="L289" s="84" t="b">
        <v>0</v>
      </c>
    </row>
    <row r="290" spans="1:12" ht="15">
      <c r="A290" s="84" t="s">
        <v>3059</v>
      </c>
      <c r="B290" s="84" t="s">
        <v>3060</v>
      </c>
      <c r="C290" s="84">
        <v>2</v>
      </c>
      <c r="D290" s="122">
        <v>0.0015045692609769298</v>
      </c>
      <c r="E290" s="122">
        <v>3.0764583877121514</v>
      </c>
      <c r="F290" s="84" t="s">
        <v>3200</v>
      </c>
      <c r="G290" s="84" t="b">
        <v>0</v>
      </c>
      <c r="H290" s="84" t="b">
        <v>0</v>
      </c>
      <c r="I290" s="84" t="b">
        <v>0</v>
      </c>
      <c r="J290" s="84" t="b">
        <v>0</v>
      </c>
      <c r="K290" s="84" t="b">
        <v>0</v>
      </c>
      <c r="L290" s="84" t="b">
        <v>0</v>
      </c>
    </row>
    <row r="291" spans="1:12" ht="15">
      <c r="A291" s="84" t="s">
        <v>3060</v>
      </c>
      <c r="B291" s="84" t="s">
        <v>3061</v>
      </c>
      <c r="C291" s="84">
        <v>2</v>
      </c>
      <c r="D291" s="122">
        <v>0.0015045692609769298</v>
      </c>
      <c r="E291" s="122">
        <v>3.0764583877121514</v>
      </c>
      <c r="F291" s="84" t="s">
        <v>3200</v>
      </c>
      <c r="G291" s="84" t="b">
        <v>0</v>
      </c>
      <c r="H291" s="84" t="b">
        <v>0</v>
      </c>
      <c r="I291" s="84" t="b">
        <v>0</v>
      </c>
      <c r="J291" s="84" t="b">
        <v>0</v>
      </c>
      <c r="K291" s="84" t="b">
        <v>0</v>
      </c>
      <c r="L291" s="84" t="b">
        <v>0</v>
      </c>
    </row>
    <row r="292" spans="1:12" ht="15">
      <c r="A292" s="84" t="s">
        <v>3061</v>
      </c>
      <c r="B292" s="84" t="s">
        <v>2982</v>
      </c>
      <c r="C292" s="84">
        <v>2</v>
      </c>
      <c r="D292" s="122">
        <v>0.0015045692609769298</v>
      </c>
      <c r="E292" s="122">
        <v>2.9003671286564705</v>
      </c>
      <c r="F292" s="84" t="s">
        <v>3200</v>
      </c>
      <c r="G292" s="84" t="b">
        <v>0</v>
      </c>
      <c r="H292" s="84" t="b">
        <v>0</v>
      </c>
      <c r="I292" s="84" t="b">
        <v>0</v>
      </c>
      <c r="J292" s="84" t="b">
        <v>0</v>
      </c>
      <c r="K292" s="84" t="b">
        <v>0</v>
      </c>
      <c r="L292" s="84" t="b">
        <v>0</v>
      </c>
    </row>
    <row r="293" spans="1:12" ht="15">
      <c r="A293" s="84" t="s">
        <v>2982</v>
      </c>
      <c r="B293" s="84" t="s">
        <v>3062</v>
      </c>
      <c r="C293" s="84">
        <v>2</v>
      </c>
      <c r="D293" s="122">
        <v>0.0015045692609769298</v>
      </c>
      <c r="E293" s="122">
        <v>2.9003671286564705</v>
      </c>
      <c r="F293" s="84" t="s">
        <v>3200</v>
      </c>
      <c r="G293" s="84" t="b">
        <v>0</v>
      </c>
      <c r="H293" s="84" t="b">
        <v>0</v>
      </c>
      <c r="I293" s="84" t="b">
        <v>0</v>
      </c>
      <c r="J293" s="84" t="b">
        <v>0</v>
      </c>
      <c r="K293" s="84" t="b">
        <v>0</v>
      </c>
      <c r="L293" s="84" t="b">
        <v>0</v>
      </c>
    </row>
    <row r="294" spans="1:12" ht="15">
      <c r="A294" s="84" t="s">
        <v>3062</v>
      </c>
      <c r="B294" s="84" t="s">
        <v>3063</v>
      </c>
      <c r="C294" s="84">
        <v>2</v>
      </c>
      <c r="D294" s="122">
        <v>0.0015045692609769298</v>
      </c>
      <c r="E294" s="122">
        <v>3.0764583877121514</v>
      </c>
      <c r="F294" s="84" t="s">
        <v>3200</v>
      </c>
      <c r="G294" s="84" t="b">
        <v>0</v>
      </c>
      <c r="H294" s="84" t="b">
        <v>0</v>
      </c>
      <c r="I294" s="84" t="b">
        <v>0</v>
      </c>
      <c r="J294" s="84" t="b">
        <v>0</v>
      </c>
      <c r="K294" s="84" t="b">
        <v>0</v>
      </c>
      <c r="L294" s="84" t="b">
        <v>0</v>
      </c>
    </row>
    <row r="295" spans="1:12" ht="15">
      <c r="A295" s="84" t="s">
        <v>3063</v>
      </c>
      <c r="B295" s="84" t="s">
        <v>3064</v>
      </c>
      <c r="C295" s="84">
        <v>2</v>
      </c>
      <c r="D295" s="122">
        <v>0.0015045692609769298</v>
      </c>
      <c r="E295" s="122">
        <v>3.0764583877121514</v>
      </c>
      <c r="F295" s="84" t="s">
        <v>3200</v>
      </c>
      <c r="G295" s="84" t="b">
        <v>0</v>
      </c>
      <c r="H295" s="84" t="b">
        <v>0</v>
      </c>
      <c r="I295" s="84" t="b">
        <v>0</v>
      </c>
      <c r="J295" s="84" t="b">
        <v>0</v>
      </c>
      <c r="K295" s="84" t="b">
        <v>0</v>
      </c>
      <c r="L295" s="84" t="b">
        <v>0</v>
      </c>
    </row>
    <row r="296" spans="1:12" ht="15">
      <c r="A296" s="84" t="s">
        <v>3064</v>
      </c>
      <c r="B296" s="84" t="s">
        <v>2983</v>
      </c>
      <c r="C296" s="84">
        <v>2</v>
      </c>
      <c r="D296" s="122">
        <v>0.0015045692609769298</v>
      </c>
      <c r="E296" s="122">
        <v>2.9003671286564705</v>
      </c>
      <c r="F296" s="84" t="s">
        <v>3200</v>
      </c>
      <c r="G296" s="84" t="b">
        <v>0</v>
      </c>
      <c r="H296" s="84" t="b">
        <v>0</v>
      </c>
      <c r="I296" s="84" t="b">
        <v>0</v>
      </c>
      <c r="J296" s="84" t="b">
        <v>0</v>
      </c>
      <c r="K296" s="84" t="b">
        <v>0</v>
      </c>
      <c r="L296" s="84" t="b">
        <v>0</v>
      </c>
    </row>
    <row r="297" spans="1:12" ht="15">
      <c r="A297" s="84" t="s">
        <v>2902</v>
      </c>
      <c r="B297" s="84" t="s">
        <v>3065</v>
      </c>
      <c r="C297" s="84">
        <v>2</v>
      </c>
      <c r="D297" s="122">
        <v>0.0015045692609769298</v>
      </c>
      <c r="E297" s="122">
        <v>2.3774883833761327</v>
      </c>
      <c r="F297" s="84" t="s">
        <v>3200</v>
      </c>
      <c r="G297" s="84" t="b">
        <v>0</v>
      </c>
      <c r="H297" s="84" t="b">
        <v>0</v>
      </c>
      <c r="I297" s="84" t="b">
        <v>0</v>
      </c>
      <c r="J297" s="84" t="b">
        <v>0</v>
      </c>
      <c r="K297" s="84" t="b">
        <v>0</v>
      </c>
      <c r="L297" s="84" t="b">
        <v>0</v>
      </c>
    </row>
    <row r="298" spans="1:12" ht="15">
      <c r="A298" s="84" t="s">
        <v>2902</v>
      </c>
      <c r="B298" s="84" t="s">
        <v>3066</v>
      </c>
      <c r="C298" s="84">
        <v>2</v>
      </c>
      <c r="D298" s="122">
        <v>0.0015045692609769298</v>
      </c>
      <c r="E298" s="122">
        <v>2.3774883833761327</v>
      </c>
      <c r="F298" s="84" t="s">
        <v>3200</v>
      </c>
      <c r="G298" s="84" t="b">
        <v>0</v>
      </c>
      <c r="H298" s="84" t="b">
        <v>0</v>
      </c>
      <c r="I298" s="84" t="b">
        <v>0</v>
      </c>
      <c r="J298" s="84" t="b">
        <v>0</v>
      </c>
      <c r="K298" s="84" t="b">
        <v>0</v>
      </c>
      <c r="L298" s="84" t="b">
        <v>0</v>
      </c>
    </row>
    <row r="299" spans="1:12" ht="15">
      <c r="A299" s="84" t="s">
        <v>3067</v>
      </c>
      <c r="B299" s="84" t="s">
        <v>3068</v>
      </c>
      <c r="C299" s="84">
        <v>2</v>
      </c>
      <c r="D299" s="122">
        <v>0.0015045692609769298</v>
      </c>
      <c r="E299" s="122">
        <v>3.0764583877121514</v>
      </c>
      <c r="F299" s="84" t="s">
        <v>3200</v>
      </c>
      <c r="G299" s="84" t="b">
        <v>0</v>
      </c>
      <c r="H299" s="84" t="b">
        <v>0</v>
      </c>
      <c r="I299" s="84" t="b">
        <v>0</v>
      </c>
      <c r="J299" s="84" t="b">
        <v>0</v>
      </c>
      <c r="K299" s="84" t="b">
        <v>0</v>
      </c>
      <c r="L299" s="84" t="b">
        <v>0</v>
      </c>
    </row>
    <row r="300" spans="1:12" ht="15">
      <c r="A300" s="84" t="s">
        <v>3068</v>
      </c>
      <c r="B300" s="84" t="s">
        <v>3069</v>
      </c>
      <c r="C300" s="84">
        <v>2</v>
      </c>
      <c r="D300" s="122">
        <v>0.0015045692609769298</v>
      </c>
      <c r="E300" s="122">
        <v>3.0764583877121514</v>
      </c>
      <c r="F300" s="84" t="s">
        <v>3200</v>
      </c>
      <c r="G300" s="84" t="b">
        <v>0</v>
      </c>
      <c r="H300" s="84" t="b">
        <v>0</v>
      </c>
      <c r="I300" s="84" t="b">
        <v>0</v>
      </c>
      <c r="J300" s="84" t="b">
        <v>0</v>
      </c>
      <c r="K300" s="84" t="b">
        <v>0</v>
      </c>
      <c r="L300" s="84" t="b">
        <v>0</v>
      </c>
    </row>
    <row r="301" spans="1:12" ht="15">
      <c r="A301" s="84" t="s">
        <v>3069</v>
      </c>
      <c r="B301" s="84" t="s">
        <v>2986</v>
      </c>
      <c r="C301" s="84">
        <v>2</v>
      </c>
      <c r="D301" s="122">
        <v>0.0015045692609769298</v>
      </c>
      <c r="E301" s="122">
        <v>3.0764583877121514</v>
      </c>
      <c r="F301" s="84" t="s">
        <v>3200</v>
      </c>
      <c r="G301" s="84" t="b">
        <v>0</v>
      </c>
      <c r="H301" s="84" t="b">
        <v>0</v>
      </c>
      <c r="I301" s="84" t="b">
        <v>0</v>
      </c>
      <c r="J301" s="84" t="b">
        <v>1</v>
      </c>
      <c r="K301" s="84" t="b">
        <v>0</v>
      </c>
      <c r="L301" s="84" t="b">
        <v>0</v>
      </c>
    </row>
    <row r="302" spans="1:12" ht="15">
      <c r="A302" s="84" t="s">
        <v>2986</v>
      </c>
      <c r="B302" s="84" t="s">
        <v>2987</v>
      </c>
      <c r="C302" s="84">
        <v>2</v>
      </c>
      <c r="D302" s="122">
        <v>0.0015045692609769298</v>
      </c>
      <c r="E302" s="122">
        <v>2.724275869600789</v>
      </c>
      <c r="F302" s="84" t="s">
        <v>3200</v>
      </c>
      <c r="G302" s="84" t="b">
        <v>1</v>
      </c>
      <c r="H302" s="84" t="b">
        <v>0</v>
      </c>
      <c r="I302" s="84" t="b">
        <v>0</v>
      </c>
      <c r="J302" s="84" t="b">
        <v>0</v>
      </c>
      <c r="K302" s="84" t="b">
        <v>0</v>
      </c>
      <c r="L302" s="84" t="b">
        <v>0</v>
      </c>
    </row>
    <row r="303" spans="1:12" ht="15">
      <c r="A303" s="84" t="s">
        <v>2988</v>
      </c>
      <c r="B303" s="84" t="s">
        <v>2411</v>
      </c>
      <c r="C303" s="84">
        <v>2</v>
      </c>
      <c r="D303" s="122">
        <v>0.0015045692609769298</v>
      </c>
      <c r="E303" s="122">
        <v>1.9226435233676225</v>
      </c>
      <c r="F303" s="84" t="s">
        <v>3200</v>
      </c>
      <c r="G303" s="84" t="b">
        <v>0</v>
      </c>
      <c r="H303" s="84" t="b">
        <v>0</v>
      </c>
      <c r="I303" s="84" t="b">
        <v>0</v>
      </c>
      <c r="J303" s="84" t="b">
        <v>0</v>
      </c>
      <c r="K303" s="84" t="b">
        <v>0</v>
      </c>
      <c r="L303" s="84" t="b">
        <v>0</v>
      </c>
    </row>
    <row r="304" spans="1:12" ht="15">
      <c r="A304" s="84" t="s">
        <v>2411</v>
      </c>
      <c r="B304" s="84" t="s">
        <v>2989</v>
      </c>
      <c r="C304" s="84">
        <v>2</v>
      </c>
      <c r="D304" s="122">
        <v>0.0015045692609769298</v>
      </c>
      <c r="E304" s="122">
        <v>1.9226435233676225</v>
      </c>
      <c r="F304" s="84" t="s">
        <v>3200</v>
      </c>
      <c r="G304" s="84" t="b">
        <v>0</v>
      </c>
      <c r="H304" s="84" t="b">
        <v>0</v>
      </c>
      <c r="I304" s="84" t="b">
        <v>0</v>
      </c>
      <c r="J304" s="84" t="b">
        <v>0</v>
      </c>
      <c r="K304" s="84" t="b">
        <v>0</v>
      </c>
      <c r="L304" s="84" t="b">
        <v>0</v>
      </c>
    </row>
    <row r="305" spans="1:12" ht="15">
      <c r="A305" s="84" t="s">
        <v>2989</v>
      </c>
      <c r="B305" s="84" t="s">
        <v>3070</v>
      </c>
      <c r="C305" s="84">
        <v>2</v>
      </c>
      <c r="D305" s="122">
        <v>0.0015045692609769298</v>
      </c>
      <c r="E305" s="122">
        <v>2.9003671286564705</v>
      </c>
      <c r="F305" s="84" t="s">
        <v>3200</v>
      </c>
      <c r="G305" s="84" t="b">
        <v>0</v>
      </c>
      <c r="H305" s="84" t="b">
        <v>0</v>
      </c>
      <c r="I305" s="84" t="b">
        <v>0</v>
      </c>
      <c r="J305" s="84" t="b">
        <v>0</v>
      </c>
      <c r="K305" s="84" t="b">
        <v>0</v>
      </c>
      <c r="L305" s="84" t="b">
        <v>0</v>
      </c>
    </row>
    <row r="306" spans="1:12" ht="15">
      <c r="A306" s="84" t="s">
        <v>3070</v>
      </c>
      <c r="B306" s="84" t="s">
        <v>3071</v>
      </c>
      <c r="C306" s="84">
        <v>2</v>
      </c>
      <c r="D306" s="122">
        <v>0.0015045692609769298</v>
      </c>
      <c r="E306" s="122">
        <v>3.0764583877121514</v>
      </c>
      <c r="F306" s="84" t="s">
        <v>3200</v>
      </c>
      <c r="G306" s="84" t="b">
        <v>0</v>
      </c>
      <c r="H306" s="84" t="b">
        <v>0</v>
      </c>
      <c r="I306" s="84" t="b">
        <v>0</v>
      </c>
      <c r="J306" s="84" t="b">
        <v>0</v>
      </c>
      <c r="K306" s="84" t="b">
        <v>0</v>
      </c>
      <c r="L306" s="84" t="b">
        <v>0</v>
      </c>
    </row>
    <row r="307" spans="1:12" ht="15">
      <c r="A307" s="84" t="s">
        <v>3071</v>
      </c>
      <c r="B307" s="84" t="s">
        <v>2935</v>
      </c>
      <c r="C307" s="84">
        <v>2</v>
      </c>
      <c r="D307" s="122">
        <v>0.0015045692609769298</v>
      </c>
      <c r="E307" s="122">
        <v>2.678518379040114</v>
      </c>
      <c r="F307" s="84" t="s">
        <v>3200</v>
      </c>
      <c r="G307" s="84" t="b">
        <v>0</v>
      </c>
      <c r="H307" s="84" t="b">
        <v>0</v>
      </c>
      <c r="I307" s="84" t="b">
        <v>0</v>
      </c>
      <c r="J307" s="84" t="b">
        <v>0</v>
      </c>
      <c r="K307" s="84" t="b">
        <v>0</v>
      </c>
      <c r="L307" s="84" t="b">
        <v>0</v>
      </c>
    </row>
    <row r="308" spans="1:12" ht="15">
      <c r="A308" s="84" t="s">
        <v>2990</v>
      </c>
      <c r="B308" s="84" t="s">
        <v>3072</v>
      </c>
      <c r="C308" s="84">
        <v>2</v>
      </c>
      <c r="D308" s="122">
        <v>0.0015045692609769298</v>
      </c>
      <c r="E308" s="122">
        <v>3.0764583877121514</v>
      </c>
      <c r="F308" s="84" t="s">
        <v>3200</v>
      </c>
      <c r="G308" s="84" t="b">
        <v>0</v>
      </c>
      <c r="H308" s="84" t="b">
        <v>0</v>
      </c>
      <c r="I308" s="84" t="b">
        <v>0</v>
      </c>
      <c r="J308" s="84" t="b">
        <v>0</v>
      </c>
      <c r="K308" s="84" t="b">
        <v>0</v>
      </c>
      <c r="L308" s="84" t="b">
        <v>0</v>
      </c>
    </row>
    <row r="309" spans="1:12" ht="15">
      <c r="A309" s="84" t="s">
        <v>3073</v>
      </c>
      <c r="B309" s="84" t="s">
        <v>3074</v>
      </c>
      <c r="C309" s="84">
        <v>2</v>
      </c>
      <c r="D309" s="122">
        <v>0.0015045692609769298</v>
      </c>
      <c r="E309" s="122">
        <v>3.0764583877121514</v>
      </c>
      <c r="F309" s="84" t="s">
        <v>3200</v>
      </c>
      <c r="G309" s="84" t="b">
        <v>0</v>
      </c>
      <c r="H309" s="84" t="b">
        <v>0</v>
      </c>
      <c r="I309" s="84" t="b">
        <v>0</v>
      </c>
      <c r="J309" s="84" t="b">
        <v>0</v>
      </c>
      <c r="K309" s="84" t="b">
        <v>0</v>
      </c>
      <c r="L309" s="84" t="b">
        <v>0</v>
      </c>
    </row>
    <row r="310" spans="1:12" ht="15">
      <c r="A310" s="84" t="s">
        <v>3074</v>
      </c>
      <c r="B310" s="84" t="s">
        <v>3075</v>
      </c>
      <c r="C310" s="84">
        <v>2</v>
      </c>
      <c r="D310" s="122">
        <v>0.0015045692609769298</v>
      </c>
      <c r="E310" s="122">
        <v>3.0764583877121514</v>
      </c>
      <c r="F310" s="84" t="s">
        <v>3200</v>
      </c>
      <c r="G310" s="84" t="b">
        <v>0</v>
      </c>
      <c r="H310" s="84" t="b">
        <v>0</v>
      </c>
      <c r="I310" s="84" t="b">
        <v>0</v>
      </c>
      <c r="J310" s="84" t="b">
        <v>0</v>
      </c>
      <c r="K310" s="84" t="b">
        <v>0</v>
      </c>
      <c r="L310" s="84" t="b">
        <v>0</v>
      </c>
    </row>
    <row r="311" spans="1:12" ht="15">
      <c r="A311" s="84" t="s">
        <v>3075</v>
      </c>
      <c r="B311" s="84" t="s">
        <v>3076</v>
      </c>
      <c r="C311" s="84">
        <v>2</v>
      </c>
      <c r="D311" s="122">
        <v>0.0015045692609769298</v>
      </c>
      <c r="E311" s="122">
        <v>3.0764583877121514</v>
      </c>
      <c r="F311" s="84" t="s">
        <v>3200</v>
      </c>
      <c r="G311" s="84" t="b">
        <v>0</v>
      </c>
      <c r="H311" s="84" t="b">
        <v>0</v>
      </c>
      <c r="I311" s="84" t="b">
        <v>0</v>
      </c>
      <c r="J311" s="84" t="b">
        <v>0</v>
      </c>
      <c r="K311" s="84" t="b">
        <v>0</v>
      </c>
      <c r="L311" s="84" t="b">
        <v>0</v>
      </c>
    </row>
    <row r="312" spans="1:12" ht="15">
      <c r="A312" s="84" t="s">
        <v>3076</v>
      </c>
      <c r="B312" s="84" t="s">
        <v>2913</v>
      </c>
      <c r="C312" s="84">
        <v>2</v>
      </c>
      <c r="D312" s="122">
        <v>0.0015045692609769298</v>
      </c>
      <c r="E312" s="122">
        <v>2.5323903433618757</v>
      </c>
      <c r="F312" s="84" t="s">
        <v>3200</v>
      </c>
      <c r="G312" s="84" t="b">
        <v>0</v>
      </c>
      <c r="H312" s="84" t="b">
        <v>0</v>
      </c>
      <c r="I312" s="84" t="b">
        <v>0</v>
      </c>
      <c r="J312" s="84" t="b">
        <v>0</v>
      </c>
      <c r="K312" s="84" t="b">
        <v>0</v>
      </c>
      <c r="L312" s="84" t="b">
        <v>0</v>
      </c>
    </row>
    <row r="313" spans="1:12" ht="15">
      <c r="A313" s="84" t="s">
        <v>2913</v>
      </c>
      <c r="B313" s="84" t="s">
        <v>2895</v>
      </c>
      <c r="C313" s="84">
        <v>2</v>
      </c>
      <c r="D313" s="122">
        <v>0.0015045692609769298</v>
      </c>
      <c r="E313" s="122">
        <v>1.7542390929782323</v>
      </c>
      <c r="F313" s="84" t="s">
        <v>3200</v>
      </c>
      <c r="G313" s="84" t="b">
        <v>0</v>
      </c>
      <c r="H313" s="84" t="b">
        <v>0</v>
      </c>
      <c r="I313" s="84" t="b">
        <v>0</v>
      </c>
      <c r="J313" s="84" t="b">
        <v>0</v>
      </c>
      <c r="K313" s="84" t="b">
        <v>0</v>
      </c>
      <c r="L313" s="84" t="b">
        <v>0</v>
      </c>
    </row>
    <row r="314" spans="1:12" ht="15">
      <c r="A314" s="84" t="s">
        <v>2895</v>
      </c>
      <c r="B314" s="84" t="s">
        <v>2926</v>
      </c>
      <c r="C314" s="84">
        <v>2</v>
      </c>
      <c r="D314" s="122">
        <v>0.0015045692609769298</v>
      </c>
      <c r="E314" s="122">
        <v>1.8211858826088454</v>
      </c>
      <c r="F314" s="84" t="s">
        <v>3200</v>
      </c>
      <c r="G314" s="84" t="b">
        <v>0</v>
      </c>
      <c r="H314" s="84" t="b">
        <v>0</v>
      </c>
      <c r="I314" s="84" t="b">
        <v>0</v>
      </c>
      <c r="J314" s="84" t="b">
        <v>0</v>
      </c>
      <c r="K314" s="84" t="b">
        <v>0</v>
      </c>
      <c r="L314" s="84" t="b">
        <v>0</v>
      </c>
    </row>
    <row r="315" spans="1:12" ht="15">
      <c r="A315" s="84" t="s">
        <v>2926</v>
      </c>
      <c r="B315" s="84" t="s">
        <v>2925</v>
      </c>
      <c r="C315" s="84">
        <v>2</v>
      </c>
      <c r="D315" s="122">
        <v>0.0015045692609769298</v>
      </c>
      <c r="E315" s="122">
        <v>2.1222158782728267</v>
      </c>
      <c r="F315" s="84" t="s">
        <v>3200</v>
      </c>
      <c r="G315" s="84" t="b">
        <v>0</v>
      </c>
      <c r="H315" s="84" t="b">
        <v>0</v>
      </c>
      <c r="I315" s="84" t="b">
        <v>0</v>
      </c>
      <c r="J315" s="84" t="b">
        <v>0</v>
      </c>
      <c r="K315" s="84" t="b">
        <v>0</v>
      </c>
      <c r="L315" s="84" t="b">
        <v>0</v>
      </c>
    </row>
    <row r="316" spans="1:12" ht="15">
      <c r="A316" s="84" t="s">
        <v>2925</v>
      </c>
      <c r="B316" s="84" t="s">
        <v>2402</v>
      </c>
      <c r="C316" s="84">
        <v>2</v>
      </c>
      <c r="D316" s="122">
        <v>0.0015045692609769298</v>
      </c>
      <c r="E316" s="122">
        <v>0.8284851213503449</v>
      </c>
      <c r="F316" s="84" t="s">
        <v>3200</v>
      </c>
      <c r="G316" s="84" t="b">
        <v>0</v>
      </c>
      <c r="H316" s="84" t="b">
        <v>0</v>
      </c>
      <c r="I316" s="84" t="b">
        <v>0</v>
      </c>
      <c r="J316" s="84" t="b">
        <v>0</v>
      </c>
      <c r="K316" s="84" t="b">
        <v>0</v>
      </c>
      <c r="L316" s="84" t="b">
        <v>0</v>
      </c>
    </row>
    <row r="317" spans="1:12" ht="15">
      <c r="A317" s="84" t="s">
        <v>2402</v>
      </c>
      <c r="B317" s="84" t="s">
        <v>2426</v>
      </c>
      <c r="C317" s="84">
        <v>2</v>
      </c>
      <c r="D317" s="122">
        <v>0.0015045692609769298</v>
      </c>
      <c r="E317" s="122">
        <v>0.45243426306429013</v>
      </c>
      <c r="F317" s="84" t="s">
        <v>3200</v>
      </c>
      <c r="G317" s="84" t="b">
        <v>0</v>
      </c>
      <c r="H317" s="84" t="b">
        <v>0</v>
      </c>
      <c r="I317" s="84" t="b">
        <v>0</v>
      </c>
      <c r="J317" s="84" t="b">
        <v>0</v>
      </c>
      <c r="K317" s="84" t="b">
        <v>0</v>
      </c>
      <c r="L317" s="84" t="b">
        <v>0</v>
      </c>
    </row>
    <row r="318" spans="1:12" ht="15">
      <c r="A318" s="84" t="s">
        <v>348</v>
      </c>
      <c r="B318" s="84" t="s">
        <v>347</v>
      </c>
      <c r="C318" s="84">
        <v>2</v>
      </c>
      <c r="D318" s="122">
        <v>0.0015045692609769298</v>
      </c>
      <c r="E318" s="122">
        <v>2.4743983963841893</v>
      </c>
      <c r="F318" s="84" t="s">
        <v>3200</v>
      </c>
      <c r="G318" s="84" t="b">
        <v>0</v>
      </c>
      <c r="H318" s="84" t="b">
        <v>0</v>
      </c>
      <c r="I318" s="84" t="b">
        <v>0</v>
      </c>
      <c r="J318" s="84" t="b">
        <v>0</v>
      </c>
      <c r="K318" s="84" t="b">
        <v>0</v>
      </c>
      <c r="L318" s="84" t="b">
        <v>0</v>
      </c>
    </row>
    <row r="319" spans="1:12" ht="15">
      <c r="A319" s="84" t="s">
        <v>347</v>
      </c>
      <c r="B319" s="84" t="s">
        <v>346</v>
      </c>
      <c r="C319" s="84">
        <v>2</v>
      </c>
      <c r="D319" s="122">
        <v>0.0015045692609769298</v>
      </c>
      <c r="E319" s="122">
        <v>2.4743983963841893</v>
      </c>
      <c r="F319" s="84" t="s">
        <v>3200</v>
      </c>
      <c r="G319" s="84" t="b">
        <v>0</v>
      </c>
      <c r="H319" s="84" t="b">
        <v>0</v>
      </c>
      <c r="I319" s="84" t="b">
        <v>0</v>
      </c>
      <c r="J319" s="84" t="b">
        <v>0</v>
      </c>
      <c r="K319" s="84" t="b">
        <v>0</v>
      </c>
      <c r="L319" s="84" t="b">
        <v>0</v>
      </c>
    </row>
    <row r="320" spans="1:12" ht="15">
      <c r="A320" s="84" t="s">
        <v>2429</v>
      </c>
      <c r="B320" s="84" t="s">
        <v>3079</v>
      </c>
      <c r="C320" s="84">
        <v>2</v>
      </c>
      <c r="D320" s="122">
        <v>0.0015045692609769298</v>
      </c>
      <c r="E320" s="122">
        <v>2.3774883833761327</v>
      </c>
      <c r="F320" s="84" t="s">
        <v>3200</v>
      </c>
      <c r="G320" s="84" t="b">
        <v>0</v>
      </c>
      <c r="H320" s="84" t="b">
        <v>0</v>
      </c>
      <c r="I320" s="84" t="b">
        <v>0</v>
      </c>
      <c r="J320" s="84" t="b">
        <v>0</v>
      </c>
      <c r="K320" s="84" t="b">
        <v>0</v>
      </c>
      <c r="L320" s="84" t="b">
        <v>0</v>
      </c>
    </row>
    <row r="321" spans="1:12" ht="15">
      <c r="A321" s="84" t="s">
        <v>3079</v>
      </c>
      <c r="B321" s="84" t="s">
        <v>3080</v>
      </c>
      <c r="C321" s="84">
        <v>2</v>
      </c>
      <c r="D321" s="122">
        <v>0.0015045692609769298</v>
      </c>
      <c r="E321" s="122">
        <v>3.0764583877121514</v>
      </c>
      <c r="F321" s="84" t="s">
        <v>3200</v>
      </c>
      <c r="G321" s="84" t="b">
        <v>0</v>
      </c>
      <c r="H321" s="84" t="b">
        <v>0</v>
      </c>
      <c r="I321" s="84" t="b">
        <v>0</v>
      </c>
      <c r="J321" s="84" t="b">
        <v>0</v>
      </c>
      <c r="K321" s="84" t="b">
        <v>0</v>
      </c>
      <c r="L321" s="84" t="b">
        <v>0</v>
      </c>
    </row>
    <row r="322" spans="1:12" ht="15">
      <c r="A322" s="84" t="s">
        <v>3080</v>
      </c>
      <c r="B322" s="84" t="s">
        <v>3081</v>
      </c>
      <c r="C322" s="84">
        <v>2</v>
      </c>
      <c r="D322" s="122">
        <v>0.0015045692609769298</v>
      </c>
      <c r="E322" s="122">
        <v>3.0764583877121514</v>
      </c>
      <c r="F322" s="84" t="s">
        <v>3200</v>
      </c>
      <c r="G322" s="84" t="b">
        <v>0</v>
      </c>
      <c r="H322" s="84" t="b">
        <v>0</v>
      </c>
      <c r="I322" s="84" t="b">
        <v>0</v>
      </c>
      <c r="J322" s="84" t="b">
        <v>0</v>
      </c>
      <c r="K322" s="84" t="b">
        <v>0</v>
      </c>
      <c r="L322" s="84" t="b">
        <v>0</v>
      </c>
    </row>
    <row r="323" spans="1:12" ht="15">
      <c r="A323" s="84" t="s">
        <v>3081</v>
      </c>
      <c r="B323" s="84" t="s">
        <v>2991</v>
      </c>
      <c r="C323" s="84">
        <v>2</v>
      </c>
      <c r="D323" s="122">
        <v>0.0015045692609769298</v>
      </c>
      <c r="E323" s="122">
        <v>2.9003671286564705</v>
      </c>
      <c r="F323" s="84" t="s">
        <v>3200</v>
      </c>
      <c r="G323" s="84" t="b">
        <v>0</v>
      </c>
      <c r="H323" s="84" t="b">
        <v>0</v>
      </c>
      <c r="I323" s="84" t="b">
        <v>0</v>
      </c>
      <c r="J323" s="84" t="b">
        <v>0</v>
      </c>
      <c r="K323" s="84" t="b">
        <v>0</v>
      </c>
      <c r="L323" s="84" t="b">
        <v>0</v>
      </c>
    </row>
    <row r="324" spans="1:12" ht="15">
      <c r="A324" s="84" t="s">
        <v>2991</v>
      </c>
      <c r="B324" s="84" t="s">
        <v>2429</v>
      </c>
      <c r="C324" s="84">
        <v>2</v>
      </c>
      <c r="D324" s="122">
        <v>0.0015045692609769298</v>
      </c>
      <c r="E324" s="122">
        <v>2.2013971243204513</v>
      </c>
      <c r="F324" s="84" t="s">
        <v>3200</v>
      </c>
      <c r="G324" s="84" t="b">
        <v>0</v>
      </c>
      <c r="H324" s="84" t="b">
        <v>0</v>
      </c>
      <c r="I324" s="84" t="b">
        <v>0</v>
      </c>
      <c r="J324" s="84" t="b">
        <v>0</v>
      </c>
      <c r="K324" s="84" t="b">
        <v>0</v>
      </c>
      <c r="L324" s="84" t="b">
        <v>0</v>
      </c>
    </row>
    <row r="325" spans="1:12" ht="15">
      <c r="A325" s="84" t="s">
        <v>2429</v>
      </c>
      <c r="B325" s="84" t="s">
        <v>3082</v>
      </c>
      <c r="C325" s="84">
        <v>2</v>
      </c>
      <c r="D325" s="122">
        <v>0.0015045692609769298</v>
      </c>
      <c r="E325" s="122">
        <v>2.3774883833761327</v>
      </c>
      <c r="F325" s="84" t="s">
        <v>3200</v>
      </c>
      <c r="G325" s="84" t="b">
        <v>0</v>
      </c>
      <c r="H325" s="84" t="b">
        <v>0</v>
      </c>
      <c r="I325" s="84" t="b">
        <v>0</v>
      </c>
      <c r="J325" s="84" t="b">
        <v>0</v>
      </c>
      <c r="K325" s="84" t="b">
        <v>0</v>
      </c>
      <c r="L325" s="84" t="b">
        <v>0</v>
      </c>
    </row>
    <row r="326" spans="1:12" ht="15">
      <c r="A326" s="84" t="s">
        <v>3082</v>
      </c>
      <c r="B326" s="84" t="s">
        <v>3083</v>
      </c>
      <c r="C326" s="84">
        <v>2</v>
      </c>
      <c r="D326" s="122">
        <v>0.0015045692609769298</v>
      </c>
      <c r="E326" s="122">
        <v>3.0764583877121514</v>
      </c>
      <c r="F326" s="84" t="s">
        <v>3200</v>
      </c>
      <c r="G326" s="84" t="b">
        <v>0</v>
      </c>
      <c r="H326" s="84" t="b">
        <v>0</v>
      </c>
      <c r="I326" s="84" t="b">
        <v>0</v>
      </c>
      <c r="J326" s="84" t="b">
        <v>0</v>
      </c>
      <c r="K326" s="84" t="b">
        <v>0</v>
      </c>
      <c r="L326" s="84" t="b">
        <v>0</v>
      </c>
    </row>
    <row r="327" spans="1:12" ht="15">
      <c r="A327" s="84" t="s">
        <v>3083</v>
      </c>
      <c r="B327" s="84" t="s">
        <v>3084</v>
      </c>
      <c r="C327" s="84">
        <v>2</v>
      </c>
      <c r="D327" s="122">
        <v>0.0015045692609769298</v>
      </c>
      <c r="E327" s="122">
        <v>3.0764583877121514</v>
      </c>
      <c r="F327" s="84" t="s">
        <v>3200</v>
      </c>
      <c r="G327" s="84" t="b">
        <v>0</v>
      </c>
      <c r="H327" s="84" t="b">
        <v>0</v>
      </c>
      <c r="I327" s="84" t="b">
        <v>0</v>
      </c>
      <c r="J327" s="84" t="b">
        <v>0</v>
      </c>
      <c r="K327" s="84" t="b">
        <v>0</v>
      </c>
      <c r="L327" s="84" t="b">
        <v>0</v>
      </c>
    </row>
    <row r="328" spans="1:12" ht="15">
      <c r="A328" s="84" t="s">
        <v>2952</v>
      </c>
      <c r="B328" s="84" t="s">
        <v>3085</v>
      </c>
      <c r="C328" s="84">
        <v>2</v>
      </c>
      <c r="D328" s="122">
        <v>0.0015045692609769298</v>
      </c>
      <c r="E328" s="122">
        <v>2.77542839204817</v>
      </c>
      <c r="F328" s="84" t="s">
        <v>3200</v>
      </c>
      <c r="G328" s="84" t="b">
        <v>0</v>
      </c>
      <c r="H328" s="84" t="b">
        <v>0</v>
      </c>
      <c r="I328" s="84" t="b">
        <v>0</v>
      </c>
      <c r="J328" s="84" t="b">
        <v>0</v>
      </c>
      <c r="K328" s="84" t="b">
        <v>0</v>
      </c>
      <c r="L328" s="84" t="b">
        <v>0</v>
      </c>
    </row>
    <row r="329" spans="1:12" ht="15">
      <c r="A329" s="84" t="s">
        <v>3085</v>
      </c>
      <c r="B329" s="84" t="s">
        <v>2911</v>
      </c>
      <c r="C329" s="84">
        <v>2</v>
      </c>
      <c r="D329" s="122">
        <v>0.0015045692609769298</v>
      </c>
      <c r="E329" s="122">
        <v>2.5323903433618757</v>
      </c>
      <c r="F329" s="84" t="s">
        <v>3200</v>
      </c>
      <c r="G329" s="84" t="b">
        <v>0</v>
      </c>
      <c r="H329" s="84" t="b">
        <v>0</v>
      </c>
      <c r="I329" s="84" t="b">
        <v>0</v>
      </c>
      <c r="J329" s="84" t="b">
        <v>0</v>
      </c>
      <c r="K329" s="84" t="b">
        <v>0</v>
      </c>
      <c r="L329" s="84" t="b">
        <v>0</v>
      </c>
    </row>
    <row r="330" spans="1:12" ht="15">
      <c r="A330" s="84" t="s">
        <v>2953</v>
      </c>
      <c r="B330" s="84" t="s">
        <v>2402</v>
      </c>
      <c r="C330" s="84">
        <v>2</v>
      </c>
      <c r="D330" s="122">
        <v>0.0015045692609769298</v>
      </c>
      <c r="E330" s="122">
        <v>1.3056063760700074</v>
      </c>
      <c r="F330" s="84" t="s">
        <v>3200</v>
      </c>
      <c r="G330" s="84" t="b">
        <v>0</v>
      </c>
      <c r="H330" s="84" t="b">
        <v>0</v>
      </c>
      <c r="I330" s="84" t="b">
        <v>0</v>
      </c>
      <c r="J330" s="84" t="b">
        <v>0</v>
      </c>
      <c r="K330" s="84" t="b">
        <v>0</v>
      </c>
      <c r="L330" s="84" t="b">
        <v>0</v>
      </c>
    </row>
    <row r="331" spans="1:12" ht="15">
      <c r="A331" s="84" t="s">
        <v>2909</v>
      </c>
      <c r="B331" s="84" t="s">
        <v>3089</v>
      </c>
      <c r="C331" s="84">
        <v>2</v>
      </c>
      <c r="D331" s="122">
        <v>0.0015045692609769298</v>
      </c>
      <c r="E331" s="122">
        <v>2.4743983963841893</v>
      </c>
      <c r="F331" s="84" t="s">
        <v>3200</v>
      </c>
      <c r="G331" s="84" t="b">
        <v>0</v>
      </c>
      <c r="H331" s="84" t="b">
        <v>0</v>
      </c>
      <c r="I331" s="84" t="b">
        <v>0</v>
      </c>
      <c r="J331" s="84" t="b">
        <v>0</v>
      </c>
      <c r="K331" s="84" t="b">
        <v>1</v>
      </c>
      <c r="L331" s="84" t="b">
        <v>0</v>
      </c>
    </row>
    <row r="332" spans="1:12" ht="15">
      <c r="A332" s="84" t="s">
        <v>3089</v>
      </c>
      <c r="B332" s="84" t="s">
        <v>3090</v>
      </c>
      <c r="C332" s="84">
        <v>2</v>
      </c>
      <c r="D332" s="122">
        <v>0.0015045692609769298</v>
      </c>
      <c r="E332" s="122">
        <v>3.0764583877121514</v>
      </c>
      <c r="F332" s="84" t="s">
        <v>3200</v>
      </c>
      <c r="G332" s="84" t="b">
        <v>0</v>
      </c>
      <c r="H332" s="84" t="b">
        <v>1</v>
      </c>
      <c r="I332" s="84" t="b">
        <v>0</v>
      </c>
      <c r="J332" s="84" t="b">
        <v>0</v>
      </c>
      <c r="K332" s="84" t="b">
        <v>0</v>
      </c>
      <c r="L332" s="84" t="b">
        <v>0</v>
      </c>
    </row>
    <row r="333" spans="1:12" ht="15">
      <c r="A333" s="84" t="s">
        <v>3090</v>
      </c>
      <c r="B333" s="84" t="s">
        <v>3091</v>
      </c>
      <c r="C333" s="84">
        <v>2</v>
      </c>
      <c r="D333" s="122">
        <v>0.0015045692609769298</v>
      </c>
      <c r="E333" s="122">
        <v>3.0764583877121514</v>
      </c>
      <c r="F333" s="84" t="s">
        <v>3200</v>
      </c>
      <c r="G333" s="84" t="b">
        <v>0</v>
      </c>
      <c r="H333" s="84" t="b">
        <v>0</v>
      </c>
      <c r="I333" s="84" t="b">
        <v>0</v>
      </c>
      <c r="J333" s="84" t="b">
        <v>0</v>
      </c>
      <c r="K333" s="84" t="b">
        <v>0</v>
      </c>
      <c r="L333" s="84" t="b">
        <v>0</v>
      </c>
    </row>
    <row r="334" spans="1:12" ht="15">
      <c r="A334" s="84" t="s">
        <v>3091</v>
      </c>
      <c r="B334" s="84" t="s">
        <v>2921</v>
      </c>
      <c r="C334" s="84">
        <v>2</v>
      </c>
      <c r="D334" s="122">
        <v>0.0015045692609769298</v>
      </c>
      <c r="E334" s="122">
        <v>2.5993371329924893</v>
      </c>
      <c r="F334" s="84" t="s">
        <v>3200</v>
      </c>
      <c r="G334" s="84" t="b">
        <v>0</v>
      </c>
      <c r="H334" s="84" t="b">
        <v>0</v>
      </c>
      <c r="I334" s="84" t="b">
        <v>0</v>
      </c>
      <c r="J334" s="84" t="b">
        <v>0</v>
      </c>
      <c r="K334" s="84" t="b">
        <v>0</v>
      </c>
      <c r="L334" s="84" t="b">
        <v>0</v>
      </c>
    </row>
    <row r="335" spans="1:12" ht="15">
      <c r="A335" s="84" t="s">
        <v>2921</v>
      </c>
      <c r="B335" s="84" t="s">
        <v>3092</v>
      </c>
      <c r="C335" s="84">
        <v>2</v>
      </c>
      <c r="D335" s="122">
        <v>0.0015045692609769298</v>
      </c>
      <c r="E335" s="122">
        <v>2.5993371329924893</v>
      </c>
      <c r="F335" s="84" t="s">
        <v>3200</v>
      </c>
      <c r="G335" s="84" t="b">
        <v>0</v>
      </c>
      <c r="H335" s="84" t="b">
        <v>0</v>
      </c>
      <c r="I335" s="84" t="b">
        <v>0</v>
      </c>
      <c r="J335" s="84" t="b">
        <v>0</v>
      </c>
      <c r="K335" s="84" t="b">
        <v>0</v>
      </c>
      <c r="L335" s="84" t="b">
        <v>0</v>
      </c>
    </row>
    <row r="336" spans="1:12" ht="15">
      <c r="A336" s="84" t="s">
        <v>3092</v>
      </c>
      <c r="B336" s="84" t="s">
        <v>3093</v>
      </c>
      <c r="C336" s="84">
        <v>2</v>
      </c>
      <c r="D336" s="122">
        <v>0.0015045692609769298</v>
      </c>
      <c r="E336" s="122">
        <v>3.0764583877121514</v>
      </c>
      <c r="F336" s="84" t="s">
        <v>3200</v>
      </c>
      <c r="G336" s="84" t="b">
        <v>0</v>
      </c>
      <c r="H336" s="84" t="b">
        <v>0</v>
      </c>
      <c r="I336" s="84" t="b">
        <v>0</v>
      </c>
      <c r="J336" s="84" t="b">
        <v>0</v>
      </c>
      <c r="K336" s="84" t="b">
        <v>0</v>
      </c>
      <c r="L336" s="84" t="b">
        <v>0</v>
      </c>
    </row>
    <row r="337" spans="1:12" ht="15">
      <c r="A337" s="84" t="s">
        <v>3093</v>
      </c>
      <c r="B337" s="84" t="s">
        <v>3094</v>
      </c>
      <c r="C337" s="84">
        <v>2</v>
      </c>
      <c r="D337" s="122">
        <v>0.0015045692609769298</v>
      </c>
      <c r="E337" s="122">
        <v>3.0764583877121514</v>
      </c>
      <c r="F337" s="84" t="s">
        <v>3200</v>
      </c>
      <c r="G337" s="84" t="b">
        <v>0</v>
      </c>
      <c r="H337" s="84" t="b">
        <v>0</v>
      </c>
      <c r="I337" s="84" t="b">
        <v>0</v>
      </c>
      <c r="J337" s="84" t="b">
        <v>0</v>
      </c>
      <c r="K337" s="84" t="b">
        <v>0</v>
      </c>
      <c r="L337" s="84" t="b">
        <v>0</v>
      </c>
    </row>
    <row r="338" spans="1:12" ht="15">
      <c r="A338" s="84" t="s">
        <v>3094</v>
      </c>
      <c r="B338" s="84" t="s">
        <v>2402</v>
      </c>
      <c r="C338" s="84">
        <v>2</v>
      </c>
      <c r="D338" s="122">
        <v>0.0015045692609769298</v>
      </c>
      <c r="E338" s="122">
        <v>1.3056063760700074</v>
      </c>
      <c r="F338" s="84" t="s">
        <v>3200</v>
      </c>
      <c r="G338" s="84" t="b">
        <v>0</v>
      </c>
      <c r="H338" s="84" t="b">
        <v>0</v>
      </c>
      <c r="I338" s="84" t="b">
        <v>0</v>
      </c>
      <c r="J338" s="84" t="b">
        <v>0</v>
      </c>
      <c r="K338" s="84" t="b">
        <v>0</v>
      </c>
      <c r="L338" s="84" t="b">
        <v>0</v>
      </c>
    </row>
    <row r="339" spans="1:12" ht="15">
      <c r="A339" s="84" t="s">
        <v>2402</v>
      </c>
      <c r="B339" s="84" t="s">
        <v>3095</v>
      </c>
      <c r="C339" s="84">
        <v>2</v>
      </c>
      <c r="D339" s="122">
        <v>0.0015045692609769298</v>
      </c>
      <c r="E339" s="122">
        <v>1.3818531887785828</v>
      </c>
      <c r="F339" s="84" t="s">
        <v>3200</v>
      </c>
      <c r="G339" s="84" t="b">
        <v>0</v>
      </c>
      <c r="H339" s="84" t="b">
        <v>0</v>
      </c>
      <c r="I339" s="84" t="b">
        <v>0</v>
      </c>
      <c r="J339" s="84" t="b">
        <v>0</v>
      </c>
      <c r="K339" s="84" t="b">
        <v>0</v>
      </c>
      <c r="L339" s="84" t="b">
        <v>0</v>
      </c>
    </row>
    <row r="340" spans="1:12" ht="15">
      <c r="A340" s="84" t="s">
        <v>3095</v>
      </c>
      <c r="B340" s="84" t="s">
        <v>3096</v>
      </c>
      <c r="C340" s="84">
        <v>2</v>
      </c>
      <c r="D340" s="122">
        <v>0.0015045692609769298</v>
      </c>
      <c r="E340" s="122">
        <v>3.0764583877121514</v>
      </c>
      <c r="F340" s="84" t="s">
        <v>3200</v>
      </c>
      <c r="G340" s="84" t="b">
        <v>0</v>
      </c>
      <c r="H340" s="84" t="b">
        <v>0</v>
      </c>
      <c r="I340" s="84" t="b">
        <v>0</v>
      </c>
      <c r="J340" s="84" t="b">
        <v>0</v>
      </c>
      <c r="K340" s="84" t="b">
        <v>0</v>
      </c>
      <c r="L340" s="84" t="b">
        <v>0</v>
      </c>
    </row>
    <row r="341" spans="1:12" ht="15">
      <c r="A341" s="84" t="s">
        <v>3096</v>
      </c>
      <c r="B341" s="84" t="s">
        <v>2909</v>
      </c>
      <c r="C341" s="84">
        <v>2</v>
      </c>
      <c r="D341" s="122">
        <v>0.0015045692609769298</v>
      </c>
      <c r="E341" s="122">
        <v>2.5323903433618757</v>
      </c>
      <c r="F341" s="84" t="s">
        <v>3200</v>
      </c>
      <c r="G341" s="84" t="b">
        <v>0</v>
      </c>
      <c r="H341" s="84" t="b">
        <v>0</v>
      </c>
      <c r="I341" s="84" t="b">
        <v>0</v>
      </c>
      <c r="J341" s="84" t="b">
        <v>0</v>
      </c>
      <c r="K341" s="84" t="b">
        <v>0</v>
      </c>
      <c r="L341" s="84" t="b">
        <v>0</v>
      </c>
    </row>
    <row r="342" spans="1:12" ht="15">
      <c r="A342" s="84" t="s">
        <v>2906</v>
      </c>
      <c r="B342" s="84" t="s">
        <v>3097</v>
      </c>
      <c r="C342" s="84">
        <v>2</v>
      </c>
      <c r="D342" s="122">
        <v>0.0015045692609769298</v>
      </c>
      <c r="E342" s="122">
        <v>2.423245873936808</v>
      </c>
      <c r="F342" s="84" t="s">
        <v>3200</v>
      </c>
      <c r="G342" s="84" t="b">
        <v>0</v>
      </c>
      <c r="H342" s="84" t="b">
        <v>0</v>
      </c>
      <c r="I342" s="84" t="b">
        <v>0</v>
      </c>
      <c r="J342" s="84" t="b">
        <v>0</v>
      </c>
      <c r="K342" s="84" t="b">
        <v>0</v>
      </c>
      <c r="L342" s="84" t="b">
        <v>0</v>
      </c>
    </row>
    <row r="343" spans="1:12" ht="15">
      <c r="A343" s="84" t="s">
        <v>3097</v>
      </c>
      <c r="B343" s="84" t="s">
        <v>2459</v>
      </c>
      <c r="C343" s="84">
        <v>2</v>
      </c>
      <c r="D343" s="122">
        <v>0.0015045692609769298</v>
      </c>
      <c r="E343" s="122">
        <v>2.2013971243204513</v>
      </c>
      <c r="F343" s="84" t="s">
        <v>3200</v>
      </c>
      <c r="G343" s="84" t="b">
        <v>0</v>
      </c>
      <c r="H343" s="84" t="b">
        <v>0</v>
      </c>
      <c r="I343" s="84" t="b">
        <v>0</v>
      </c>
      <c r="J343" s="84" t="b">
        <v>0</v>
      </c>
      <c r="K343" s="84" t="b">
        <v>0</v>
      </c>
      <c r="L343" s="84" t="b">
        <v>0</v>
      </c>
    </row>
    <row r="344" spans="1:12" ht="15">
      <c r="A344" s="84" t="s">
        <v>2917</v>
      </c>
      <c r="B344" s="84" t="s">
        <v>2456</v>
      </c>
      <c r="C344" s="84">
        <v>2</v>
      </c>
      <c r="D344" s="122">
        <v>0.0015045692609769298</v>
      </c>
      <c r="E344" s="122">
        <v>1.6293003563699324</v>
      </c>
      <c r="F344" s="84" t="s">
        <v>3200</v>
      </c>
      <c r="G344" s="84" t="b">
        <v>0</v>
      </c>
      <c r="H344" s="84" t="b">
        <v>1</v>
      </c>
      <c r="I344" s="84" t="b">
        <v>0</v>
      </c>
      <c r="J344" s="84" t="b">
        <v>0</v>
      </c>
      <c r="K344" s="84" t="b">
        <v>0</v>
      </c>
      <c r="L344" s="84" t="b">
        <v>0</v>
      </c>
    </row>
    <row r="345" spans="1:12" ht="15">
      <c r="A345" s="84" t="s">
        <v>2993</v>
      </c>
      <c r="B345" s="84" t="s">
        <v>2483</v>
      </c>
      <c r="C345" s="84">
        <v>2</v>
      </c>
      <c r="D345" s="122">
        <v>0.0015045692609769298</v>
      </c>
      <c r="E345" s="122">
        <v>2.2013971243204513</v>
      </c>
      <c r="F345" s="84" t="s">
        <v>3200</v>
      </c>
      <c r="G345" s="84" t="b">
        <v>0</v>
      </c>
      <c r="H345" s="84" t="b">
        <v>0</v>
      </c>
      <c r="I345" s="84" t="b">
        <v>0</v>
      </c>
      <c r="J345" s="84" t="b">
        <v>0</v>
      </c>
      <c r="K345" s="84" t="b">
        <v>0</v>
      </c>
      <c r="L345" s="84" t="b">
        <v>0</v>
      </c>
    </row>
    <row r="346" spans="1:12" ht="15">
      <c r="A346" s="84" t="s">
        <v>2483</v>
      </c>
      <c r="B346" s="84" t="s">
        <v>2892</v>
      </c>
      <c r="C346" s="84">
        <v>2</v>
      </c>
      <c r="D346" s="122">
        <v>0.0015045692609769298</v>
      </c>
      <c r="E346" s="122">
        <v>1.564575026733277</v>
      </c>
      <c r="F346" s="84" t="s">
        <v>3200</v>
      </c>
      <c r="G346" s="84" t="b">
        <v>0</v>
      </c>
      <c r="H346" s="84" t="b">
        <v>0</v>
      </c>
      <c r="I346" s="84" t="b">
        <v>0</v>
      </c>
      <c r="J346" s="84" t="b">
        <v>0</v>
      </c>
      <c r="K346" s="84" t="b">
        <v>0</v>
      </c>
      <c r="L346" s="84" t="b">
        <v>0</v>
      </c>
    </row>
    <row r="347" spans="1:12" ht="15">
      <c r="A347" s="84" t="s">
        <v>2892</v>
      </c>
      <c r="B347" s="84" t="s">
        <v>3098</v>
      </c>
      <c r="C347" s="84">
        <v>2</v>
      </c>
      <c r="D347" s="122">
        <v>0.0015045692609769298</v>
      </c>
      <c r="E347" s="122">
        <v>2.2635450310692957</v>
      </c>
      <c r="F347" s="84" t="s">
        <v>3200</v>
      </c>
      <c r="G347" s="84" t="b">
        <v>0</v>
      </c>
      <c r="H347" s="84" t="b">
        <v>0</v>
      </c>
      <c r="I347" s="84" t="b">
        <v>0</v>
      </c>
      <c r="J347" s="84" t="b">
        <v>0</v>
      </c>
      <c r="K347" s="84" t="b">
        <v>0</v>
      </c>
      <c r="L347" s="84" t="b">
        <v>0</v>
      </c>
    </row>
    <row r="348" spans="1:12" ht="15">
      <c r="A348" s="84" t="s">
        <v>3098</v>
      </c>
      <c r="B348" s="84" t="s">
        <v>2427</v>
      </c>
      <c r="C348" s="84">
        <v>2</v>
      </c>
      <c r="D348" s="122">
        <v>0.0015045692609769298</v>
      </c>
      <c r="E348" s="122">
        <v>2.2013971243204513</v>
      </c>
      <c r="F348" s="84" t="s">
        <v>3200</v>
      </c>
      <c r="G348" s="84" t="b">
        <v>0</v>
      </c>
      <c r="H348" s="84" t="b">
        <v>0</v>
      </c>
      <c r="I348" s="84" t="b">
        <v>0</v>
      </c>
      <c r="J348" s="84" t="b">
        <v>0</v>
      </c>
      <c r="K348" s="84" t="b">
        <v>0</v>
      </c>
      <c r="L348" s="84" t="b">
        <v>0</v>
      </c>
    </row>
    <row r="349" spans="1:12" ht="15">
      <c r="A349" s="84" t="s">
        <v>2427</v>
      </c>
      <c r="B349" s="84" t="s">
        <v>3099</v>
      </c>
      <c r="C349" s="84">
        <v>2</v>
      </c>
      <c r="D349" s="122">
        <v>0.0015045692609769298</v>
      </c>
      <c r="E349" s="122">
        <v>2.231360347697895</v>
      </c>
      <c r="F349" s="84" t="s">
        <v>3200</v>
      </c>
      <c r="G349" s="84" t="b">
        <v>0</v>
      </c>
      <c r="H349" s="84" t="b">
        <v>0</v>
      </c>
      <c r="I349" s="84" t="b">
        <v>0</v>
      </c>
      <c r="J349" s="84" t="b">
        <v>0</v>
      </c>
      <c r="K349" s="84" t="b">
        <v>0</v>
      </c>
      <c r="L349" s="84" t="b">
        <v>0</v>
      </c>
    </row>
    <row r="350" spans="1:12" ht="15">
      <c r="A350" s="84" t="s">
        <v>3099</v>
      </c>
      <c r="B350" s="84" t="s">
        <v>2458</v>
      </c>
      <c r="C350" s="84">
        <v>2</v>
      </c>
      <c r="D350" s="122">
        <v>0.0015045692609769298</v>
      </c>
      <c r="E350" s="122">
        <v>2.298307137328508</v>
      </c>
      <c r="F350" s="84" t="s">
        <v>3200</v>
      </c>
      <c r="G350" s="84" t="b">
        <v>0</v>
      </c>
      <c r="H350" s="84" t="b">
        <v>0</v>
      </c>
      <c r="I350" s="84" t="b">
        <v>0</v>
      </c>
      <c r="J350" s="84" t="b">
        <v>0</v>
      </c>
      <c r="K350" s="84" t="b">
        <v>0</v>
      </c>
      <c r="L350" s="84" t="b">
        <v>0</v>
      </c>
    </row>
    <row r="351" spans="1:12" ht="15">
      <c r="A351" s="84" t="s">
        <v>2458</v>
      </c>
      <c r="B351" s="84" t="s">
        <v>3100</v>
      </c>
      <c r="C351" s="84">
        <v>2</v>
      </c>
      <c r="D351" s="122">
        <v>0.0015045692609769298</v>
      </c>
      <c r="E351" s="122">
        <v>2.298307137328508</v>
      </c>
      <c r="F351" s="84" t="s">
        <v>3200</v>
      </c>
      <c r="G351" s="84" t="b">
        <v>0</v>
      </c>
      <c r="H351" s="84" t="b">
        <v>0</v>
      </c>
      <c r="I351" s="84" t="b">
        <v>0</v>
      </c>
      <c r="J351" s="84" t="b">
        <v>0</v>
      </c>
      <c r="K351" s="84" t="b">
        <v>1</v>
      </c>
      <c r="L351" s="84" t="b">
        <v>0</v>
      </c>
    </row>
    <row r="352" spans="1:12" ht="15">
      <c r="A352" s="84" t="s">
        <v>3100</v>
      </c>
      <c r="B352" s="84" t="s">
        <v>2892</v>
      </c>
      <c r="C352" s="84">
        <v>2</v>
      </c>
      <c r="D352" s="122">
        <v>0.0015045692609769298</v>
      </c>
      <c r="E352" s="122">
        <v>2.2635450310692957</v>
      </c>
      <c r="F352" s="84" t="s">
        <v>3200</v>
      </c>
      <c r="G352" s="84" t="b">
        <v>0</v>
      </c>
      <c r="H352" s="84" t="b">
        <v>1</v>
      </c>
      <c r="I352" s="84" t="b">
        <v>0</v>
      </c>
      <c r="J352" s="84" t="b">
        <v>0</v>
      </c>
      <c r="K352" s="84" t="b">
        <v>0</v>
      </c>
      <c r="L352" s="84" t="b">
        <v>0</v>
      </c>
    </row>
    <row r="353" spans="1:12" ht="15">
      <c r="A353" s="84" t="s">
        <v>2892</v>
      </c>
      <c r="B353" s="84" t="s">
        <v>3101</v>
      </c>
      <c r="C353" s="84">
        <v>2</v>
      </c>
      <c r="D353" s="122">
        <v>0.0015045692609769298</v>
      </c>
      <c r="E353" s="122">
        <v>2.2635450310692957</v>
      </c>
      <c r="F353" s="84" t="s">
        <v>3200</v>
      </c>
      <c r="G353" s="84" t="b">
        <v>0</v>
      </c>
      <c r="H353" s="84" t="b">
        <v>0</v>
      </c>
      <c r="I353" s="84" t="b">
        <v>0</v>
      </c>
      <c r="J353" s="84" t="b">
        <v>0</v>
      </c>
      <c r="K353" s="84" t="b">
        <v>0</v>
      </c>
      <c r="L353" s="84" t="b">
        <v>0</v>
      </c>
    </row>
    <row r="354" spans="1:12" ht="15">
      <c r="A354" s="84" t="s">
        <v>3101</v>
      </c>
      <c r="B354" s="84" t="s">
        <v>3102</v>
      </c>
      <c r="C354" s="84">
        <v>2</v>
      </c>
      <c r="D354" s="122">
        <v>0.0015045692609769298</v>
      </c>
      <c r="E354" s="122">
        <v>3.0764583877121514</v>
      </c>
      <c r="F354" s="84" t="s">
        <v>3200</v>
      </c>
      <c r="G354" s="84" t="b">
        <v>0</v>
      </c>
      <c r="H354" s="84" t="b">
        <v>0</v>
      </c>
      <c r="I354" s="84" t="b">
        <v>0</v>
      </c>
      <c r="J354" s="84" t="b">
        <v>0</v>
      </c>
      <c r="K354" s="84" t="b">
        <v>0</v>
      </c>
      <c r="L354" s="84" t="b">
        <v>0</v>
      </c>
    </row>
    <row r="355" spans="1:12" ht="15">
      <c r="A355" s="84" t="s">
        <v>3102</v>
      </c>
      <c r="B355" s="84" t="s">
        <v>2402</v>
      </c>
      <c r="C355" s="84">
        <v>2</v>
      </c>
      <c r="D355" s="122">
        <v>0.0015045692609769298</v>
      </c>
      <c r="E355" s="122">
        <v>1.3056063760700074</v>
      </c>
      <c r="F355" s="84" t="s">
        <v>3200</v>
      </c>
      <c r="G355" s="84" t="b">
        <v>0</v>
      </c>
      <c r="H355" s="84" t="b">
        <v>0</v>
      </c>
      <c r="I355" s="84" t="b">
        <v>0</v>
      </c>
      <c r="J355" s="84" t="b">
        <v>0</v>
      </c>
      <c r="K355" s="84" t="b">
        <v>0</v>
      </c>
      <c r="L355" s="84" t="b">
        <v>0</v>
      </c>
    </row>
    <row r="356" spans="1:12" ht="15">
      <c r="A356" s="84" t="s">
        <v>2454</v>
      </c>
      <c r="B356" s="84" t="s">
        <v>3103</v>
      </c>
      <c r="C356" s="84">
        <v>2</v>
      </c>
      <c r="D356" s="122">
        <v>0.0015045692609769298</v>
      </c>
      <c r="E356" s="122">
        <v>2.147039461997859</v>
      </c>
      <c r="F356" s="84" t="s">
        <v>3200</v>
      </c>
      <c r="G356" s="84" t="b">
        <v>0</v>
      </c>
      <c r="H356" s="84" t="b">
        <v>0</v>
      </c>
      <c r="I356" s="84" t="b">
        <v>0</v>
      </c>
      <c r="J356" s="84" t="b">
        <v>0</v>
      </c>
      <c r="K356" s="84" t="b">
        <v>0</v>
      </c>
      <c r="L356" s="84" t="b">
        <v>0</v>
      </c>
    </row>
    <row r="357" spans="1:12" ht="15">
      <c r="A357" s="84" t="s">
        <v>3103</v>
      </c>
      <c r="B357" s="84" t="s">
        <v>2907</v>
      </c>
      <c r="C357" s="84">
        <v>2</v>
      </c>
      <c r="D357" s="122">
        <v>0.0015045692609769298</v>
      </c>
      <c r="E357" s="122">
        <v>2.4743983963841893</v>
      </c>
      <c r="F357" s="84" t="s">
        <v>3200</v>
      </c>
      <c r="G357" s="84" t="b">
        <v>0</v>
      </c>
      <c r="H357" s="84" t="b">
        <v>0</v>
      </c>
      <c r="I357" s="84" t="b">
        <v>0</v>
      </c>
      <c r="J357" s="84" t="b">
        <v>0</v>
      </c>
      <c r="K357" s="84" t="b">
        <v>0</v>
      </c>
      <c r="L357" s="84" t="b">
        <v>0</v>
      </c>
    </row>
    <row r="358" spans="1:12" ht="15">
      <c r="A358" s="84" t="s">
        <v>2905</v>
      </c>
      <c r="B358" s="84" t="s">
        <v>3104</v>
      </c>
      <c r="C358" s="84">
        <v>2</v>
      </c>
      <c r="D358" s="122">
        <v>0.0015045692609769298</v>
      </c>
      <c r="E358" s="122">
        <v>2.5993371329924893</v>
      </c>
      <c r="F358" s="84" t="s">
        <v>3200</v>
      </c>
      <c r="G358" s="84" t="b">
        <v>0</v>
      </c>
      <c r="H358" s="84" t="b">
        <v>0</v>
      </c>
      <c r="I358" s="84" t="b">
        <v>0</v>
      </c>
      <c r="J358" s="84" t="b">
        <v>0</v>
      </c>
      <c r="K358" s="84" t="b">
        <v>0</v>
      </c>
      <c r="L358" s="84" t="b">
        <v>0</v>
      </c>
    </row>
    <row r="359" spans="1:12" ht="15">
      <c r="A359" s="84" t="s">
        <v>304</v>
      </c>
      <c r="B359" s="84" t="s">
        <v>2958</v>
      </c>
      <c r="C359" s="84">
        <v>2</v>
      </c>
      <c r="D359" s="122">
        <v>0.0015045692609769298</v>
      </c>
      <c r="E359" s="122">
        <v>2.0552690886422136</v>
      </c>
      <c r="F359" s="84" t="s">
        <v>3200</v>
      </c>
      <c r="G359" s="84" t="b">
        <v>0</v>
      </c>
      <c r="H359" s="84" t="b">
        <v>0</v>
      </c>
      <c r="I359" s="84" t="b">
        <v>0</v>
      </c>
      <c r="J359" s="84" t="b">
        <v>0</v>
      </c>
      <c r="K359" s="84" t="b">
        <v>0</v>
      </c>
      <c r="L359" s="84" t="b">
        <v>0</v>
      </c>
    </row>
    <row r="360" spans="1:12" ht="15">
      <c r="A360" s="84" t="s">
        <v>2960</v>
      </c>
      <c r="B360" s="84" t="s">
        <v>2455</v>
      </c>
      <c r="C360" s="84">
        <v>2</v>
      </c>
      <c r="D360" s="122">
        <v>0.0015045692609769298</v>
      </c>
      <c r="E360" s="122">
        <v>1.9003671286564703</v>
      </c>
      <c r="F360" s="84" t="s">
        <v>3200</v>
      </c>
      <c r="G360" s="84" t="b">
        <v>0</v>
      </c>
      <c r="H360" s="84" t="b">
        <v>1</v>
      </c>
      <c r="I360" s="84" t="b">
        <v>0</v>
      </c>
      <c r="J360" s="84" t="b">
        <v>0</v>
      </c>
      <c r="K360" s="84" t="b">
        <v>0</v>
      </c>
      <c r="L360" s="84" t="b">
        <v>0</v>
      </c>
    </row>
    <row r="361" spans="1:12" ht="15">
      <c r="A361" s="84" t="s">
        <v>2457</v>
      </c>
      <c r="B361" s="84" t="s">
        <v>2458</v>
      </c>
      <c r="C361" s="84">
        <v>2</v>
      </c>
      <c r="D361" s="122">
        <v>0.0015045692609769298</v>
      </c>
      <c r="E361" s="122">
        <v>1.4853937806856523</v>
      </c>
      <c r="F361" s="84" t="s">
        <v>3200</v>
      </c>
      <c r="G361" s="84" t="b">
        <v>0</v>
      </c>
      <c r="H361" s="84" t="b">
        <v>0</v>
      </c>
      <c r="I361" s="84" t="b">
        <v>0</v>
      </c>
      <c r="J361" s="84" t="b">
        <v>0</v>
      </c>
      <c r="K361" s="84" t="b">
        <v>0</v>
      </c>
      <c r="L361" s="84" t="b">
        <v>0</v>
      </c>
    </row>
    <row r="362" spans="1:12" ht="15">
      <c r="A362" s="84" t="s">
        <v>2962</v>
      </c>
      <c r="B362" s="84" t="s">
        <v>2455</v>
      </c>
      <c r="C362" s="84">
        <v>2</v>
      </c>
      <c r="D362" s="122">
        <v>0.0015045692609769298</v>
      </c>
      <c r="E362" s="122">
        <v>1.9003671286564703</v>
      </c>
      <c r="F362" s="84" t="s">
        <v>3200</v>
      </c>
      <c r="G362" s="84" t="b">
        <v>0</v>
      </c>
      <c r="H362" s="84" t="b">
        <v>0</v>
      </c>
      <c r="I362" s="84" t="b">
        <v>0</v>
      </c>
      <c r="J362" s="84" t="b">
        <v>0</v>
      </c>
      <c r="K362" s="84" t="b">
        <v>0</v>
      </c>
      <c r="L362" s="84" t="b">
        <v>0</v>
      </c>
    </row>
    <row r="363" spans="1:12" ht="15">
      <c r="A363" s="84" t="s">
        <v>2455</v>
      </c>
      <c r="B363" s="84" t="s">
        <v>2402</v>
      </c>
      <c r="C363" s="84">
        <v>2</v>
      </c>
      <c r="D363" s="122">
        <v>0.0015045692609769298</v>
      </c>
      <c r="E363" s="122">
        <v>0.4305451126783072</v>
      </c>
      <c r="F363" s="84" t="s">
        <v>3200</v>
      </c>
      <c r="G363" s="84" t="b">
        <v>0</v>
      </c>
      <c r="H363" s="84" t="b">
        <v>0</v>
      </c>
      <c r="I363" s="84" t="b">
        <v>0</v>
      </c>
      <c r="J363" s="84" t="b">
        <v>0</v>
      </c>
      <c r="K363" s="84" t="b">
        <v>0</v>
      </c>
      <c r="L363" s="84" t="b">
        <v>0</v>
      </c>
    </row>
    <row r="364" spans="1:12" ht="15">
      <c r="A364" s="84" t="s">
        <v>2402</v>
      </c>
      <c r="B364" s="84" t="s">
        <v>3105</v>
      </c>
      <c r="C364" s="84">
        <v>2</v>
      </c>
      <c r="D364" s="122">
        <v>0.0015045692609769298</v>
      </c>
      <c r="E364" s="122">
        <v>1.3818531887785828</v>
      </c>
      <c r="F364" s="84" t="s">
        <v>3200</v>
      </c>
      <c r="G364" s="84" t="b">
        <v>0</v>
      </c>
      <c r="H364" s="84" t="b">
        <v>0</v>
      </c>
      <c r="I364" s="84" t="b">
        <v>0</v>
      </c>
      <c r="J364" s="84" t="b">
        <v>0</v>
      </c>
      <c r="K364" s="84" t="b">
        <v>0</v>
      </c>
      <c r="L364" s="84" t="b">
        <v>0</v>
      </c>
    </row>
    <row r="365" spans="1:12" ht="15">
      <c r="A365" s="84" t="s">
        <v>3105</v>
      </c>
      <c r="B365" s="84" t="s">
        <v>3106</v>
      </c>
      <c r="C365" s="84">
        <v>2</v>
      </c>
      <c r="D365" s="122">
        <v>0.0015045692609769298</v>
      </c>
      <c r="E365" s="122">
        <v>3.0764583877121514</v>
      </c>
      <c r="F365" s="84" t="s">
        <v>3200</v>
      </c>
      <c r="G365" s="84" t="b">
        <v>0</v>
      </c>
      <c r="H365" s="84" t="b">
        <v>0</v>
      </c>
      <c r="I365" s="84" t="b">
        <v>0</v>
      </c>
      <c r="J365" s="84" t="b">
        <v>0</v>
      </c>
      <c r="K365" s="84" t="b">
        <v>0</v>
      </c>
      <c r="L365" s="84" t="b">
        <v>0</v>
      </c>
    </row>
    <row r="366" spans="1:12" ht="15">
      <c r="A366" s="84" t="s">
        <v>3106</v>
      </c>
      <c r="B366" s="84" t="s">
        <v>2459</v>
      </c>
      <c r="C366" s="84">
        <v>2</v>
      </c>
      <c r="D366" s="122">
        <v>0.0015045692609769298</v>
      </c>
      <c r="E366" s="122">
        <v>2.2013971243204513</v>
      </c>
      <c r="F366" s="84" t="s">
        <v>3200</v>
      </c>
      <c r="G366" s="84" t="b">
        <v>0</v>
      </c>
      <c r="H366" s="84" t="b">
        <v>0</v>
      </c>
      <c r="I366" s="84" t="b">
        <v>0</v>
      </c>
      <c r="J366" s="84" t="b">
        <v>0</v>
      </c>
      <c r="K366" s="84" t="b">
        <v>0</v>
      </c>
      <c r="L366" s="84" t="b">
        <v>0</v>
      </c>
    </row>
    <row r="367" spans="1:12" ht="15">
      <c r="A367" s="84" t="s">
        <v>2892</v>
      </c>
      <c r="B367" s="84" t="s">
        <v>2457</v>
      </c>
      <c r="C367" s="84">
        <v>2</v>
      </c>
      <c r="D367" s="122">
        <v>0.0015045692609769298</v>
      </c>
      <c r="E367" s="122">
        <v>1.4506316744264405</v>
      </c>
      <c r="F367" s="84" t="s">
        <v>3200</v>
      </c>
      <c r="G367" s="84" t="b">
        <v>0</v>
      </c>
      <c r="H367" s="84" t="b">
        <v>0</v>
      </c>
      <c r="I367" s="84" t="b">
        <v>0</v>
      </c>
      <c r="J367" s="84" t="b">
        <v>0</v>
      </c>
      <c r="K367" s="84" t="b">
        <v>0</v>
      </c>
      <c r="L367" s="84" t="b">
        <v>0</v>
      </c>
    </row>
    <row r="368" spans="1:12" ht="15">
      <c r="A368" s="84" t="s">
        <v>2457</v>
      </c>
      <c r="B368" s="84" t="s">
        <v>2903</v>
      </c>
      <c r="C368" s="84">
        <v>2</v>
      </c>
      <c r="D368" s="122">
        <v>0.0015045692609769298</v>
      </c>
      <c r="E368" s="122">
        <v>1.6103325172939522</v>
      </c>
      <c r="F368" s="84" t="s">
        <v>3200</v>
      </c>
      <c r="G368" s="84" t="b">
        <v>0</v>
      </c>
      <c r="H368" s="84" t="b">
        <v>0</v>
      </c>
      <c r="I368" s="84" t="b">
        <v>0</v>
      </c>
      <c r="J368" s="84" t="b">
        <v>0</v>
      </c>
      <c r="K368" s="84" t="b">
        <v>0</v>
      </c>
      <c r="L368" s="84" t="b">
        <v>0</v>
      </c>
    </row>
    <row r="369" spans="1:12" ht="15">
      <c r="A369" s="84" t="s">
        <v>2903</v>
      </c>
      <c r="B369" s="84" t="s">
        <v>2962</v>
      </c>
      <c r="C369" s="84">
        <v>2</v>
      </c>
      <c r="D369" s="122">
        <v>0.0015045692609769298</v>
      </c>
      <c r="E369" s="122">
        <v>2.1222158782728267</v>
      </c>
      <c r="F369" s="84" t="s">
        <v>3200</v>
      </c>
      <c r="G369" s="84" t="b">
        <v>0</v>
      </c>
      <c r="H369" s="84" t="b">
        <v>0</v>
      </c>
      <c r="I369" s="84" t="b">
        <v>0</v>
      </c>
      <c r="J369" s="84" t="b">
        <v>0</v>
      </c>
      <c r="K369" s="84" t="b">
        <v>0</v>
      </c>
      <c r="L369" s="84" t="b">
        <v>0</v>
      </c>
    </row>
    <row r="370" spans="1:12" ht="15">
      <c r="A370" s="84" t="s">
        <v>3107</v>
      </c>
      <c r="B370" s="84" t="s">
        <v>3108</v>
      </c>
      <c r="C370" s="84">
        <v>2</v>
      </c>
      <c r="D370" s="122">
        <v>0.0015045692609769298</v>
      </c>
      <c r="E370" s="122">
        <v>3.0764583877121514</v>
      </c>
      <c r="F370" s="84" t="s">
        <v>3200</v>
      </c>
      <c r="G370" s="84" t="b">
        <v>1</v>
      </c>
      <c r="H370" s="84" t="b">
        <v>0</v>
      </c>
      <c r="I370" s="84" t="b">
        <v>0</v>
      </c>
      <c r="J370" s="84" t="b">
        <v>0</v>
      </c>
      <c r="K370" s="84" t="b">
        <v>0</v>
      </c>
      <c r="L370" s="84" t="b">
        <v>0</v>
      </c>
    </row>
    <row r="371" spans="1:12" ht="15">
      <c r="A371" s="84" t="s">
        <v>3108</v>
      </c>
      <c r="B371" s="84" t="s">
        <v>3109</v>
      </c>
      <c r="C371" s="84">
        <v>2</v>
      </c>
      <c r="D371" s="122">
        <v>0.0015045692609769298</v>
      </c>
      <c r="E371" s="122">
        <v>3.0764583877121514</v>
      </c>
      <c r="F371" s="84" t="s">
        <v>3200</v>
      </c>
      <c r="G371" s="84" t="b">
        <v>0</v>
      </c>
      <c r="H371" s="84" t="b">
        <v>0</v>
      </c>
      <c r="I371" s="84" t="b">
        <v>0</v>
      </c>
      <c r="J371" s="84" t="b">
        <v>0</v>
      </c>
      <c r="K371" s="84" t="b">
        <v>0</v>
      </c>
      <c r="L371" s="84" t="b">
        <v>0</v>
      </c>
    </row>
    <row r="372" spans="1:12" ht="15">
      <c r="A372" s="84" t="s">
        <v>3109</v>
      </c>
      <c r="B372" s="84" t="s">
        <v>3110</v>
      </c>
      <c r="C372" s="84">
        <v>2</v>
      </c>
      <c r="D372" s="122">
        <v>0.0015045692609769298</v>
      </c>
      <c r="E372" s="122">
        <v>3.0764583877121514</v>
      </c>
      <c r="F372" s="84" t="s">
        <v>3200</v>
      </c>
      <c r="G372" s="84" t="b">
        <v>0</v>
      </c>
      <c r="H372" s="84" t="b">
        <v>0</v>
      </c>
      <c r="I372" s="84" t="b">
        <v>0</v>
      </c>
      <c r="J372" s="84" t="b">
        <v>0</v>
      </c>
      <c r="K372" s="84" t="b">
        <v>0</v>
      </c>
      <c r="L372" s="84" t="b">
        <v>0</v>
      </c>
    </row>
    <row r="373" spans="1:12" ht="15">
      <c r="A373" s="84" t="s">
        <v>3110</v>
      </c>
      <c r="B373" s="84" t="s">
        <v>3111</v>
      </c>
      <c r="C373" s="84">
        <v>2</v>
      </c>
      <c r="D373" s="122">
        <v>0.0015045692609769298</v>
      </c>
      <c r="E373" s="122">
        <v>3.0764583877121514</v>
      </c>
      <c r="F373" s="84" t="s">
        <v>3200</v>
      </c>
      <c r="G373" s="84" t="b">
        <v>0</v>
      </c>
      <c r="H373" s="84" t="b">
        <v>0</v>
      </c>
      <c r="I373" s="84" t="b">
        <v>0</v>
      </c>
      <c r="J373" s="84" t="b">
        <v>0</v>
      </c>
      <c r="K373" s="84" t="b">
        <v>0</v>
      </c>
      <c r="L373" s="84" t="b">
        <v>0</v>
      </c>
    </row>
    <row r="374" spans="1:12" ht="15">
      <c r="A374" s="84" t="s">
        <v>3111</v>
      </c>
      <c r="B374" s="84" t="s">
        <v>3112</v>
      </c>
      <c r="C374" s="84">
        <v>2</v>
      </c>
      <c r="D374" s="122">
        <v>0.0015045692609769298</v>
      </c>
      <c r="E374" s="122">
        <v>3.0764583877121514</v>
      </c>
      <c r="F374" s="84" t="s">
        <v>3200</v>
      </c>
      <c r="G374" s="84" t="b">
        <v>0</v>
      </c>
      <c r="H374" s="84" t="b">
        <v>0</v>
      </c>
      <c r="I374" s="84" t="b">
        <v>0</v>
      </c>
      <c r="J374" s="84" t="b">
        <v>0</v>
      </c>
      <c r="K374" s="84" t="b">
        <v>0</v>
      </c>
      <c r="L374" s="84" t="b">
        <v>0</v>
      </c>
    </row>
    <row r="375" spans="1:12" ht="15">
      <c r="A375" s="84" t="s">
        <v>3112</v>
      </c>
      <c r="B375" s="84" t="s">
        <v>3113</v>
      </c>
      <c r="C375" s="84">
        <v>2</v>
      </c>
      <c r="D375" s="122">
        <v>0.0015045692609769298</v>
      </c>
      <c r="E375" s="122">
        <v>3.0764583877121514</v>
      </c>
      <c r="F375" s="84" t="s">
        <v>3200</v>
      </c>
      <c r="G375" s="84" t="b">
        <v>0</v>
      </c>
      <c r="H375" s="84" t="b">
        <v>0</v>
      </c>
      <c r="I375" s="84" t="b">
        <v>0</v>
      </c>
      <c r="J375" s="84" t="b">
        <v>0</v>
      </c>
      <c r="K375" s="84" t="b">
        <v>0</v>
      </c>
      <c r="L375" s="84" t="b">
        <v>0</v>
      </c>
    </row>
    <row r="376" spans="1:12" ht="15">
      <c r="A376" s="84" t="s">
        <v>3113</v>
      </c>
      <c r="B376" s="84" t="s">
        <v>3114</v>
      </c>
      <c r="C376" s="84">
        <v>2</v>
      </c>
      <c r="D376" s="122">
        <v>0.0015045692609769298</v>
      </c>
      <c r="E376" s="122">
        <v>3.0764583877121514</v>
      </c>
      <c r="F376" s="84" t="s">
        <v>3200</v>
      </c>
      <c r="G376" s="84" t="b">
        <v>0</v>
      </c>
      <c r="H376" s="84" t="b">
        <v>0</v>
      </c>
      <c r="I376" s="84" t="b">
        <v>0</v>
      </c>
      <c r="J376" s="84" t="b">
        <v>0</v>
      </c>
      <c r="K376" s="84" t="b">
        <v>0</v>
      </c>
      <c r="L376" s="84" t="b">
        <v>0</v>
      </c>
    </row>
    <row r="377" spans="1:12" ht="15">
      <c r="A377" s="84" t="s">
        <v>3114</v>
      </c>
      <c r="B377" s="84" t="s">
        <v>3115</v>
      </c>
      <c r="C377" s="84">
        <v>2</v>
      </c>
      <c r="D377" s="122">
        <v>0.0015045692609769298</v>
      </c>
      <c r="E377" s="122">
        <v>3.0764583877121514</v>
      </c>
      <c r="F377" s="84" t="s">
        <v>3200</v>
      </c>
      <c r="G377" s="84" t="b">
        <v>0</v>
      </c>
      <c r="H377" s="84" t="b">
        <v>0</v>
      </c>
      <c r="I377" s="84" t="b">
        <v>0</v>
      </c>
      <c r="J377" s="84" t="b">
        <v>0</v>
      </c>
      <c r="K377" s="84" t="b">
        <v>1</v>
      </c>
      <c r="L377" s="84" t="b">
        <v>0</v>
      </c>
    </row>
    <row r="378" spans="1:12" ht="15">
      <c r="A378" s="84" t="s">
        <v>2960</v>
      </c>
      <c r="B378" s="84" t="s">
        <v>3116</v>
      </c>
      <c r="C378" s="84">
        <v>2</v>
      </c>
      <c r="D378" s="122">
        <v>0.0015045692609769298</v>
      </c>
      <c r="E378" s="122">
        <v>2.77542839204817</v>
      </c>
      <c r="F378" s="84" t="s">
        <v>3200</v>
      </c>
      <c r="G378" s="84" t="b">
        <v>0</v>
      </c>
      <c r="H378" s="84" t="b">
        <v>1</v>
      </c>
      <c r="I378" s="84" t="b">
        <v>0</v>
      </c>
      <c r="J378" s="84" t="b">
        <v>0</v>
      </c>
      <c r="K378" s="84" t="b">
        <v>0</v>
      </c>
      <c r="L378" s="84" t="b">
        <v>0</v>
      </c>
    </row>
    <row r="379" spans="1:12" ht="15">
      <c r="A379" s="84" t="s">
        <v>3116</v>
      </c>
      <c r="B379" s="84" t="s">
        <v>2453</v>
      </c>
      <c r="C379" s="84">
        <v>2</v>
      </c>
      <c r="D379" s="122">
        <v>0.0015045692609769298</v>
      </c>
      <c r="E379" s="122">
        <v>2.098734782423304</v>
      </c>
      <c r="F379" s="84" t="s">
        <v>3200</v>
      </c>
      <c r="G379" s="84" t="b">
        <v>0</v>
      </c>
      <c r="H379" s="84" t="b">
        <v>0</v>
      </c>
      <c r="I379" s="84" t="b">
        <v>0</v>
      </c>
      <c r="J379" s="84" t="b">
        <v>0</v>
      </c>
      <c r="K379" s="84" t="b">
        <v>0</v>
      </c>
      <c r="L379" s="84" t="b">
        <v>0</v>
      </c>
    </row>
    <row r="380" spans="1:12" ht="15">
      <c r="A380" s="84" t="s">
        <v>2457</v>
      </c>
      <c r="B380" s="84" t="s">
        <v>2445</v>
      </c>
      <c r="C380" s="84">
        <v>2</v>
      </c>
      <c r="D380" s="122">
        <v>0.0015045692609769298</v>
      </c>
      <c r="E380" s="122">
        <v>1.3604550440773524</v>
      </c>
      <c r="F380" s="84" t="s">
        <v>3200</v>
      </c>
      <c r="G380" s="84" t="b">
        <v>0</v>
      </c>
      <c r="H380" s="84" t="b">
        <v>0</v>
      </c>
      <c r="I380" s="84" t="b">
        <v>0</v>
      </c>
      <c r="J380" s="84" t="b">
        <v>0</v>
      </c>
      <c r="K380" s="84" t="b">
        <v>0</v>
      </c>
      <c r="L380" s="84" t="b">
        <v>0</v>
      </c>
    </row>
    <row r="381" spans="1:12" ht="15">
      <c r="A381" s="84" t="s">
        <v>3118</v>
      </c>
      <c r="B381" s="84" t="s">
        <v>2341</v>
      </c>
      <c r="C381" s="84">
        <v>2</v>
      </c>
      <c r="D381" s="122">
        <v>0.0015045692609769298</v>
      </c>
      <c r="E381" s="122">
        <v>1.9972771416645267</v>
      </c>
      <c r="F381" s="84" t="s">
        <v>3200</v>
      </c>
      <c r="G381" s="84" t="b">
        <v>0</v>
      </c>
      <c r="H381" s="84" t="b">
        <v>0</v>
      </c>
      <c r="I381" s="84" t="b">
        <v>0</v>
      </c>
      <c r="J381" s="84" t="b">
        <v>0</v>
      </c>
      <c r="K381" s="84" t="b">
        <v>0</v>
      </c>
      <c r="L381" s="84" t="b">
        <v>0</v>
      </c>
    </row>
    <row r="382" spans="1:12" ht="15">
      <c r="A382" s="84" t="s">
        <v>2341</v>
      </c>
      <c r="B382" s="84" t="s">
        <v>3119</v>
      </c>
      <c r="C382" s="84">
        <v>2</v>
      </c>
      <c r="D382" s="122">
        <v>0.0015045692609769298</v>
      </c>
      <c r="E382" s="122">
        <v>2.01576054735854</v>
      </c>
      <c r="F382" s="84" t="s">
        <v>3200</v>
      </c>
      <c r="G382" s="84" t="b">
        <v>0</v>
      </c>
      <c r="H382" s="84" t="b">
        <v>0</v>
      </c>
      <c r="I382" s="84" t="b">
        <v>0</v>
      </c>
      <c r="J382" s="84" t="b">
        <v>0</v>
      </c>
      <c r="K382" s="84" t="b">
        <v>0</v>
      </c>
      <c r="L382" s="84" t="b">
        <v>0</v>
      </c>
    </row>
    <row r="383" spans="1:12" ht="15">
      <c r="A383" s="84" t="s">
        <v>3119</v>
      </c>
      <c r="B383" s="84" t="s">
        <v>2911</v>
      </c>
      <c r="C383" s="84">
        <v>2</v>
      </c>
      <c r="D383" s="122">
        <v>0.0015045692609769298</v>
      </c>
      <c r="E383" s="122">
        <v>2.5323903433618757</v>
      </c>
      <c r="F383" s="84" t="s">
        <v>3200</v>
      </c>
      <c r="G383" s="84" t="b">
        <v>0</v>
      </c>
      <c r="H383" s="84" t="b">
        <v>0</v>
      </c>
      <c r="I383" s="84" t="b">
        <v>0</v>
      </c>
      <c r="J383" s="84" t="b">
        <v>0</v>
      </c>
      <c r="K383" s="84" t="b">
        <v>0</v>
      </c>
      <c r="L383" s="84" t="b">
        <v>0</v>
      </c>
    </row>
    <row r="384" spans="1:12" ht="15">
      <c r="A384" s="84" t="s">
        <v>2911</v>
      </c>
      <c r="B384" s="84" t="s">
        <v>3120</v>
      </c>
      <c r="C384" s="84">
        <v>2</v>
      </c>
      <c r="D384" s="122">
        <v>0.0015045692609769298</v>
      </c>
      <c r="E384" s="122">
        <v>2.5323903433618757</v>
      </c>
      <c r="F384" s="84" t="s">
        <v>3200</v>
      </c>
      <c r="G384" s="84" t="b">
        <v>0</v>
      </c>
      <c r="H384" s="84" t="b">
        <v>0</v>
      </c>
      <c r="I384" s="84" t="b">
        <v>0</v>
      </c>
      <c r="J384" s="84" t="b">
        <v>0</v>
      </c>
      <c r="K384" s="84" t="b">
        <v>0</v>
      </c>
      <c r="L384" s="84" t="b">
        <v>0</v>
      </c>
    </row>
    <row r="385" spans="1:12" ht="15">
      <c r="A385" s="84" t="s">
        <v>3120</v>
      </c>
      <c r="B385" s="84" t="s">
        <v>2341</v>
      </c>
      <c r="C385" s="84">
        <v>2</v>
      </c>
      <c r="D385" s="122">
        <v>0.0015045692609769298</v>
      </c>
      <c r="E385" s="122">
        <v>1.9972771416645267</v>
      </c>
      <c r="F385" s="84" t="s">
        <v>3200</v>
      </c>
      <c r="G385" s="84" t="b">
        <v>0</v>
      </c>
      <c r="H385" s="84" t="b">
        <v>0</v>
      </c>
      <c r="I385" s="84" t="b">
        <v>0</v>
      </c>
      <c r="J385" s="84" t="b">
        <v>0</v>
      </c>
      <c r="K385" s="84" t="b">
        <v>0</v>
      </c>
      <c r="L385" s="84" t="b">
        <v>0</v>
      </c>
    </row>
    <row r="386" spans="1:12" ht="15">
      <c r="A386" s="84" t="s">
        <v>2341</v>
      </c>
      <c r="B386" s="84" t="s">
        <v>3121</v>
      </c>
      <c r="C386" s="84">
        <v>2</v>
      </c>
      <c r="D386" s="122">
        <v>0.0015045692609769298</v>
      </c>
      <c r="E386" s="122">
        <v>2.01576054735854</v>
      </c>
      <c r="F386" s="84" t="s">
        <v>3200</v>
      </c>
      <c r="G386" s="84" t="b">
        <v>0</v>
      </c>
      <c r="H386" s="84" t="b">
        <v>0</v>
      </c>
      <c r="I386" s="84" t="b">
        <v>0</v>
      </c>
      <c r="J386" s="84" t="b">
        <v>0</v>
      </c>
      <c r="K386" s="84" t="b">
        <v>0</v>
      </c>
      <c r="L386" s="84" t="b">
        <v>0</v>
      </c>
    </row>
    <row r="387" spans="1:12" ht="15">
      <c r="A387" s="84" t="s">
        <v>3121</v>
      </c>
      <c r="B387" s="84" t="s">
        <v>3122</v>
      </c>
      <c r="C387" s="84">
        <v>2</v>
      </c>
      <c r="D387" s="122">
        <v>0.0015045692609769298</v>
      </c>
      <c r="E387" s="122">
        <v>3.0764583877121514</v>
      </c>
      <c r="F387" s="84" t="s">
        <v>3200</v>
      </c>
      <c r="G387" s="84" t="b">
        <v>0</v>
      </c>
      <c r="H387" s="84" t="b">
        <v>0</v>
      </c>
      <c r="I387" s="84" t="b">
        <v>0</v>
      </c>
      <c r="J387" s="84" t="b">
        <v>0</v>
      </c>
      <c r="K387" s="84" t="b">
        <v>0</v>
      </c>
      <c r="L387" s="84" t="b">
        <v>0</v>
      </c>
    </row>
    <row r="388" spans="1:12" ht="15">
      <c r="A388" s="84" t="s">
        <v>2995</v>
      </c>
      <c r="B388" s="84" t="s">
        <v>2426</v>
      </c>
      <c r="C388" s="84">
        <v>2</v>
      </c>
      <c r="D388" s="122">
        <v>0.0015045692609769298</v>
      </c>
      <c r="E388" s="122">
        <v>2.147039461997859</v>
      </c>
      <c r="F388" s="84" t="s">
        <v>3200</v>
      </c>
      <c r="G388" s="84" t="b">
        <v>0</v>
      </c>
      <c r="H388" s="84" t="b">
        <v>0</v>
      </c>
      <c r="I388" s="84" t="b">
        <v>0</v>
      </c>
      <c r="J388" s="84" t="b">
        <v>0</v>
      </c>
      <c r="K388" s="84" t="b">
        <v>0</v>
      </c>
      <c r="L388" s="84" t="b">
        <v>0</v>
      </c>
    </row>
    <row r="389" spans="1:12" ht="15">
      <c r="A389" s="84" t="s">
        <v>3124</v>
      </c>
      <c r="B389" s="84" t="s">
        <v>3125</v>
      </c>
      <c r="C389" s="84">
        <v>2</v>
      </c>
      <c r="D389" s="122">
        <v>0.0015045692609769298</v>
      </c>
      <c r="E389" s="122">
        <v>3.0764583877121514</v>
      </c>
      <c r="F389" s="84" t="s">
        <v>3200</v>
      </c>
      <c r="G389" s="84" t="b">
        <v>0</v>
      </c>
      <c r="H389" s="84" t="b">
        <v>0</v>
      </c>
      <c r="I389" s="84" t="b">
        <v>0</v>
      </c>
      <c r="J389" s="84" t="b">
        <v>1</v>
      </c>
      <c r="K389" s="84" t="b">
        <v>0</v>
      </c>
      <c r="L389" s="84" t="b">
        <v>0</v>
      </c>
    </row>
    <row r="390" spans="1:12" ht="15">
      <c r="A390" s="84" t="s">
        <v>3125</v>
      </c>
      <c r="B390" s="84" t="s">
        <v>3126</v>
      </c>
      <c r="C390" s="84">
        <v>2</v>
      </c>
      <c r="D390" s="122">
        <v>0.0015045692609769298</v>
      </c>
      <c r="E390" s="122">
        <v>3.0764583877121514</v>
      </c>
      <c r="F390" s="84" t="s">
        <v>3200</v>
      </c>
      <c r="G390" s="84" t="b">
        <v>1</v>
      </c>
      <c r="H390" s="84" t="b">
        <v>0</v>
      </c>
      <c r="I390" s="84" t="b">
        <v>0</v>
      </c>
      <c r="J390" s="84" t="b">
        <v>1</v>
      </c>
      <c r="K390" s="84" t="b">
        <v>0</v>
      </c>
      <c r="L390" s="84" t="b">
        <v>0</v>
      </c>
    </row>
    <row r="391" spans="1:12" ht="15">
      <c r="A391" s="84" t="s">
        <v>3126</v>
      </c>
      <c r="B391" s="84" t="s">
        <v>3127</v>
      </c>
      <c r="C391" s="84">
        <v>2</v>
      </c>
      <c r="D391" s="122">
        <v>0.0015045692609769298</v>
      </c>
      <c r="E391" s="122">
        <v>3.0764583877121514</v>
      </c>
      <c r="F391" s="84" t="s">
        <v>3200</v>
      </c>
      <c r="G391" s="84" t="b">
        <v>1</v>
      </c>
      <c r="H391" s="84" t="b">
        <v>0</v>
      </c>
      <c r="I391" s="84" t="b">
        <v>0</v>
      </c>
      <c r="J391" s="84" t="b">
        <v>1</v>
      </c>
      <c r="K391" s="84" t="b">
        <v>0</v>
      </c>
      <c r="L391" s="84" t="b">
        <v>0</v>
      </c>
    </row>
    <row r="392" spans="1:12" ht="15">
      <c r="A392" s="84" t="s">
        <v>3127</v>
      </c>
      <c r="B392" s="84" t="s">
        <v>2404</v>
      </c>
      <c r="C392" s="84">
        <v>2</v>
      </c>
      <c r="D392" s="122">
        <v>0.0015045692609769298</v>
      </c>
      <c r="E392" s="122">
        <v>2.0552690886422136</v>
      </c>
      <c r="F392" s="84" t="s">
        <v>3200</v>
      </c>
      <c r="G392" s="84" t="b">
        <v>1</v>
      </c>
      <c r="H392" s="84" t="b">
        <v>0</v>
      </c>
      <c r="I392" s="84" t="b">
        <v>0</v>
      </c>
      <c r="J392" s="84" t="b">
        <v>0</v>
      </c>
      <c r="K392" s="84" t="b">
        <v>0</v>
      </c>
      <c r="L392" s="84" t="b">
        <v>0</v>
      </c>
    </row>
    <row r="393" spans="1:12" ht="15">
      <c r="A393" s="84" t="s">
        <v>2404</v>
      </c>
      <c r="B393" s="84" t="s">
        <v>3128</v>
      </c>
      <c r="C393" s="84">
        <v>2</v>
      </c>
      <c r="D393" s="122">
        <v>0.0015045692609769298</v>
      </c>
      <c r="E393" s="122">
        <v>2.0350657025539265</v>
      </c>
      <c r="F393" s="84" t="s">
        <v>3200</v>
      </c>
      <c r="G393" s="84" t="b">
        <v>0</v>
      </c>
      <c r="H393" s="84" t="b">
        <v>0</v>
      </c>
      <c r="I393" s="84" t="b">
        <v>0</v>
      </c>
      <c r="J393" s="84" t="b">
        <v>1</v>
      </c>
      <c r="K393" s="84" t="b">
        <v>0</v>
      </c>
      <c r="L393" s="84" t="b">
        <v>0</v>
      </c>
    </row>
    <row r="394" spans="1:12" ht="15">
      <c r="A394" s="84" t="s">
        <v>3128</v>
      </c>
      <c r="B394" s="84" t="s">
        <v>3129</v>
      </c>
      <c r="C394" s="84">
        <v>2</v>
      </c>
      <c r="D394" s="122">
        <v>0.0015045692609769298</v>
      </c>
      <c r="E394" s="122">
        <v>3.0764583877121514</v>
      </c>
      <c r="F394" s="84" t="s">
        <v>3200</v>
      </c>
      <c r="G394" s="84" t="b">
        <v>1</v>
      </c>
      <c r="H394" s="84" t="b">
        <v>0</v>
      </c>
      <c r="I394" s="84" t="b">
        <v>0</v>
      </c>
      <c r="J394" s="84" t="b">
        <v>0</v>
      </c>
      <c r="K394" s="84" t="b">
        <v>0</v>
      </c>
      <c r="L394" s="84" t="b">
        <v>0</v>
      </c>
    </row>
    <row r="395" spans="1:12" ht="15">
      <c r="A395" s="84" t="s">
        <v>3129</v>
      </c>
      <c r="B395" s="84" t="s">
        <v>3130</v>
      </c>
      <c r="C395" s="84">
        <v>2</v>
      </c>
      <c r="D395" s="122">
        <v>0.0015045692609769298</v>
      </c>
      <c r="E395" s="122">
        <v>3.0764583877121514</v>
      </c>
      <c r="F395" s="84" t="s">
        <v>3200</v>
      </c>
      <c r="G395" s="84" t="b">
        <v>0</v>
      </c>
      <c r="H395" s="84" t="b">
        <v>0</v>
      </c>
      <c r="I395" s="84" t="b">
        <v>0</v>
      </c>
      <c r="J395" s="84" t="b">
        <v>0</v>
      </c>
      <c r="K395" s="84" t="b">
        <v>0</v>
      </c>
      <c r="L395" s="84" t="b">
        <v>0</v>
      </c>
    </row>
    <row r="396" spans="1:12" ht="15">
      <c r="A396" s="84" t="s">
        <v>3130</v>
      </c>
      <c r="B396" s="84" t="s">
        <v>3131</v>
      </c>
      <c r="C396" s="84">
        <v>2</v>
      </c>
      <c r="D396" s="122">
        <v>0.0015045692609769298</v>
      </c>
      <c r="E396" s="122">
        <v>3.0764583877121514</v>
      </c>
      <c r="F396" s="84" t="s">
        <v>3200</v>
      </c>
      <c r="G396" s="84" t="b">
        <v>0</v>
      </c>
      <c r="H396" s="84" t="b">
        <v>0</v>
      </c>
      <c r="I396" s="84" t="b">
        <v>0</v>
      </c>
      <c r="J396" s="84" t="b">
        <v>0</v>
      </c>
      <c r="K396" s="84" t="b">
        <v>0</v>
      </c>
      <c r="L396" s="84" t="b">
        <v>0</v>
      </c>
    </row>
    <row r="397" spans="1:12" ht="15">
      <c r="A397" s="84" t="s">
        <v>3131</v>
      </c>
      <c r="B397" s="84" t="s">
        <v>2996</v>
      </c>
      <c r="C397" s="84">
        <v>2</v>
      </c>
      <c r="D397" s="122">
        <v>0.0015045692609769298</v>
      </c>
      <c r="E397" s="122">
        <v>3.0764583877121514</v>
      </c>
      <c r="F397" s="84" t="s">
        <v>3200</v>
      </c>
      <c r="G397" s="84" t="b">
        <v>0</v>
      </c>
      <c r="H397" s="84" t="b">
        <v>0</v>
      </c>
      <c r="I397" s="84" t="b">
        <v>0</v>
      </c>
      <c r="J397" s="84" t="b">
        <v>0</v>
      </c>
      <c r="K397" s="84" t="b">
        <v>0</v>
      </c>
      <c r="L397" s="84" t="b">
        <v>0</v>
      </c>
    </row>
    <row r="398" spans="1:12" ht="15">
      <c r="A398" s="84" t="s">
        <v>3133</v>
      </c>
      <c r="B398" s="84" t="s">
        <v>2906</v>
      </c>
      <c r="C398" s="84">
        <v>2</v>
      </c>
      <c r="D398" s="122">
        <v>0.0015045692609769298</v>
      </c>
      <c r="E398" s="122">
        <v>2.423245873936808</v>
      </c>
      <c r="F398" s="84" t="s">
        <v>3200</v>
      </c>
      <c r="G398" s="84" t="b">
        <v>0</v>
      </c>
      <c r="H398" s="84" t="b">
        <v>0</v>
      </c>
      <c r="I398" s="84" t="b">
        <v>0</v>
      </c>
      <c r="J398" s="84" t="b">
        <v>0</v>
      </c>
      <c r="K398" s="84" t="b">
        <v>0</v>
      </c>
      <c r="L398" s="84" t="b">
        <v>0</v>
      </c>
    </row>
    <row r="399" spans="1:12" ht="15">
      <c r="A399" s="84" t="s">
        <v>2906</v>
      </c>
      <c r="B399" s="84" t="s">
        <v>3134</v>
      </c>
      <c r="C399" s="84">
        <v>2</v>
      </c>
      <c r="D399" s="122">
        <v>0.0015045692609769298</v>
      </c>
      <c r="E399" s="122">
        <v>2.423245873936808</v>
      </c>
      <c r="F399" s="84" t="s">
        <v>3200</v>
      </c>
      <c r="G399" s="84" t="b">
        <v>0</v>
      </c>
      <c r="H399" s="84" t="b">
        <v>0</v>
      </c>
      <c r="I399" s="84" t="b">
        <v>0</v>
      </c>
      <c r="J399" s="84" t="b">
        <v>0</v>
      </c>
      <c r="K399" s="84" t="b">
        <v>0</v>
      </c>
      <c r="L399" s="84" t="b">
        <v>0</v>
      </c>
    </row>
    <row r="400" spans="1:12" ht="15">
      <c r="A400" s="84" t="s">
        <v>3134</v>
      </c>
      <c r="B400" s="84" t="s">
        <v>3135</v>
      </c>
      <c r="C400" s="84">
        <v>2</v>
      </c>
      <c r="D400" s="122">
        <v>0.0015045692609769298</v>
      </c>
      <c r="E400" s="122">
        <v>3.0764583877121514</v>
      </c>
      <c r="F400" s="84" t="s">
        <v>3200</v>
      </c>
      <c r="G400" s="84" t="b">
        <v>0</v>
      </c>
      <c r="H400" s="84" t="b">
        <v>0</v>
      </c>
      <c r="I400" s="84" t="b">
        <v>0</v>
      </c>
      <c r="J400" s="84" t="b">
        <v>0</v>
      </c>
      <c r="K400" s="84" t="b">
        <v>0</v>
      </c>
      <c r="L400" s="84" t="b">
        <v>0</v>
      </c>
    </row>
    <row r="401" spans="1:12" ht="15">
      <c r="A401" s="84" t="s">
        <v>3135</v>
      </c>
      <c r="B401" s="84" t="s">
        <v>3136</v>
      </c>
      <c r="C401" s="84">
        <v>2</v>
      </c>
      <c r="D401" s="122">
        <v>0.0015045692609769298</v>
      </c>
      <c r="E401" s="122">
        <v>3.0764583877121514</v>
      </c>
      <c r="F401" s="84" t="s">
        <v>3200</v>
      </c>
      <c r="G401" s="84" t="b">
        <v>0</v>
      </c>
      <c r="H401" s="84" t="b">
        <v>0</v>
      </c>
      <c r="I401" s="84" t="b">
        <v>0</v>
      </c>
      <c r="J401" s="84" t="b">
        <v>0</v>
      </c>
      <c r="K401" s="84" t="b">
        <v>0</v>
      </c>
      <c r="L401" s="84" t="b">
        <v>0</v>
      </c>
    </row>
    <row r="402" spans="1:12" ht="15">
      <c r="A402" s="84" t="s">
        <v>3136</v>
      </c>
      <c r="B402" s="84" t="s">
        <v>3137</v>
      </c>
      <c r="C402" s="84">
        <v>2</v>
      </c>
      <c r="D402" s="122">
        <v>0.0015045692609769298</v>
      </c>
      <c r="E402" s="122">
        <v>3.0764583877121514</v>
      </c>
      <c r="F402" s="84" t="s">
        <v>3200</v>
      </c>
      <c r="G402" s="84" t="b">
        <v>0</v>
      </c>
      <c r="H402" s="84" t="b">
        <v>0</v>
      </c>
      <c r="I402" s="84" t="b">
        <v>0</v>
      </c>
      <c r="J402" s="84" t="b">
        <v>0</v>
      </c>
      <c r="K402" s="84" t="b">
        <v>0</v>
      </c>
      <c r="L402" s="84" t="b">
        <v>0</v>
      </c>
    </row>
    <row r="403" spans="1:12" ht="15">
      <c r="A403" s="84" t="s">
        <v>3137</v>
      </c>
      <c r="B403" s="84" t="s">
        <v>3138</v>
      </c>
      <c r="C403" s="84">
        <v>2</v>
      </c>
      <c r="D403" s="122">
        <v>0.0015045692609769298</v>
      </c>
      <c r="E403" s="122">
        <v>3.0764583877121514</v>
      </c>
      <c r="F403" s="84" t="s">
        <v>3200</v>
      </c>
      <c r="G403" s="84" t="b">
        <v>0</v>
      </c>
      <c r="H403" s="84" t="b">
        <v>0</v>
      </c>
      <c r="I403" s="84" t="b">
        <v>0</v>
      </c>
      <c r="J403" s="84" t="b">
        <v>0</v>
      </c>
      <c r="K403" s="84" t="b">
        <v>0</v>
      </c>
      <c r="L403" s="84" t="b">
        <v>0</v>
      </c>
    </row>
    <row r="404" spans="1:12" ht="15">
      <c r="A404" s="84" t="s">
        <v>3138</v>
      </c>
      <c r="B404" s="84" t="s">
        <v>3139</v>
      </c>
      <c r="C404" s="84">
        <v>2</v>
      </c>
      <c r="D404" s="122">
        <v>0.0015045692609769298</v>
      </c>
      <c r="E404" s="122">
        <v>3.0764583877121514</v>
      </c>
      <c r="F404" s="84" t="s">
        <v>3200</v>
      </c>
      <c r="G404" s="84" t="b">
        <v>0</v>
      </c>
      <c r="H404" s="84" t="b">
        <v>0</v>
      </c>
      <c r="I404" s="84" t="b">
        <v>0</v>
      </c>
      <c r="J404" s="84" t="b">
        <v>0</v>
      </c>
      <c r="K404" s="84" t="b">
        <v>0</v>
      </c>
      <c r="L404" s="84" t="b">
        <v>0</v>
      </c>
    </row>
    <row r="405" spans="1:12" ht="15">
      <c r="A405" s="84" t="s">
        <v>3139</v>
      </c>
      <c r="B405" s="84" t="s">
        <v>3140</v>
      </c>
      <c r="C405" s="84">
        <v>2</v>
      </c>
      <c r="D405" s="122">
        <v>0.0015045692609769298</v>
      </c>
      <c r="E405" s="122">
        <v>3.0764583877121514</v>
      </c>
      <c r="F405" s="84" t="s">
        <v>3200</v>
      </c>
      <c r="G405" s="84" t="b">
        <v>0</v>
      </c>
      <c r="H405" s="84" t="b">
        <v>0</v>
      </c>
      <c r="I405" s="84" t="b">
        <v>0</v>
      </c>
      <c r="J405" s="84" t="b">
        <v>0</v>
      </c>
      <c r="K405" s="84" t="b">
        <v>0</v>
      </c>
      <c r="L405" s="84" t="b">
        <v>0</v>
      </c>
    </row>
    <row r="406" spans="1:12" ht="15">
      <c r="A406" s="84" t="s">
        <v>3140</v>
      </c>
      <c r="B406" s="84" t="s">
        <v>3141</v>
      </c>
      <c r="C406" s="84">
        <v>2</v>
      </c>
      <c r="D406" s="122">
        <v>0.0015045692609769298</v>
      </c>
      <c r="E406" s="122">
        <v>3.0764583877121514</v>
      </c>
      <c r="F406" s="84" t="s">
        <v>3200</v>
      </c>
      <c r="G406" s="84" t="b">
        <v>0</v>
      </c>
      <c r="H406" s="84" t="b">
        <v>0</v>
      </c>
      <c r="I406" s="84" t="b">
        <v>0</v>
      </c>
      <c r="J406" s="84" t="b">
        <v>0</v>
      </c>
      <c r="K406" s="84" t="b">
        <v>0</v>
      </c>
      <c r="L406" s="84" t="b">
        <v>0</v>
      </c>
    </row>
    <row r="407" spans="1:12" ht="15">
      <c r="A407" s="84" t="s">
        <v>3141</v>
      </c>
      <c r="B407" s="84" t="s">
        <v>2997</v>
      </c>
      <c r="C407" s="84">
        <v>2</v>
      </c>
      <c r="D407" s="122">
        <v>0.0015045692609769298</v>
      </c>
      <c r="E407" s="122">
        <v>2.9003671286564705</v>
      </c>
      <c r="F407" s="84" t="s">
        <v>3200</v>
      </c>
      <c r="G407" s="84" t="b">
        <v>0</v>
      </c>
      <c r="H407" s="84" t="b">
        <v>0</v>
      </c>
      <c r="I407" s="84" t="b">
        <v>0</v>
      </c>
      <c r="J407" s="84" t="b">
        <v>0</v>
      </c>
      <c r="K407" s="84" t="b">
        <v>0</v>
      </c>
      <c r="L407" s="84" t="b">
        <v>0</v>
      </c>
    </row>
    <row r="408" spans="1:12" ht="15">
      <c r="A408" s="84" t="s">
        <v>2997</v>
      </c>
      <c r="B408" s="84" t="s">
        <v>2998</v>
      </c>
      <c r="C408" s="84">
        <v>2</v>
      </c>
      <c r="D408" s="122">
        <v>0.0015045692609769298</v>
      </c>
      <c r="E408" s="122">
        <v>2.724275869600789</v>
      </c>
      <c r="F408" s="84" t="s">
        <v>3200</v>
      </c>
      <c r="G408" s="84" t="b">
        <v>0</v>
      </c>
      <c r="H408" s="84" t="b">
        <v>0</v>
      </c>
      <c r="I408" s="84" t="b">
        <v>0</v>
      </c>
      <c r="J408" s="84" t="b">
        <v>1</v>
      </c>
      <c r="K408" s="84" t="b">
        <v>0</v>
      </c>
      <c r="L408" s="84" t="b">
        <v>0</v>
      </c>
    </row>
    <row r="409" spans="1:12" ht="15">
      <c r="A409" s="84" t="s">
        <v>2998</v>
      </c>
      <c r="B409" s="84" t="s">
        <v>3142</v>
      </c>
      <c r="C409" s="84">
        <v>2</v>
      </c>
      <c r="D409" s="122">
        <v>0.0015045692609769298</v>
      </c>
      <c r="E409" s="122">
        <v>2.9003671286564705</v>
      </c>
      <c r="F409" s="84" t="s">
        <v>3200</v>
      </c>
      <c r="G409" s="84" t="b">
        <v>1</v>
      </c>
      <c r="H409" s="84" t="b">
        <v>0</v>
      </c>
      <c r="I409" s="84" t="b">
        <v>0</v>
      </c>
      <c r="J409" s="84" t="b">
        <v>0</v>
      </c>
      <c r="K409" s="84" t="b">
        <v>0</v>
      </c>
      <c r="L409" s="84" t="b">
        <v>0</v>
      </c>
    </row>
    <row r="410" spans="1:12" ht="15">
      <c r="A410" s="84" t="s">
        <v>2424</v>
      </c>
      <c r="B410" s="84" t="s">
        <v>2430</v>
      </c>
      <c r="C410" s="84">
        <v>2</v>
      </c>
      <c r="D410" s="122">
        <v>0.0015045692609769298</v>
      </c>
      <c r="E410" s="122">
        <v>2.0764583877121514</v>
      </c>
      <c r="F410" s="84" t="s">
        <v>3200</v>
      </c>
      <c r="G410" s="84" t="b">
        <v>0</v>
      </c>
      <c r="H410" s="84" t="b">
        <v>0</v>
      </c>
      <c r="I410" s="84" t="b">
        <v>0</v>
      </c>
      <c r="J410" s="84" t="b">
        <v>0</v>
      </c>
      <c r="K410" s="84" t="b">
        <v>0</v>
      </c>
      <c r="L410" s="84" t="b">
        <v>0</v>
      </c>
    </row>
    <row r="411" spans="1:12" ht="15">
      <c r="A411" s="84" t="s">
        <v>2430</v>
      </c>
      <c r="B411" s="84" t="s">
        <v>2402</v>
      </c>
      <c r="C411" s="84">
        <v>2</v>
      </c>
      <c r="D411" s="122">
        <v>0.0015045692609769298</v>
      </c>
      <c r="E411" s="122">
        <v>1.3056063760700074</v>
      </c>
      <c r="F411" s="84" t="s">
        <v>3200</v>
      </c>
      <c r="G411" s="84" t="b">
        <v>0</v>
      </c>
      <c r="H411" s="84" t="b">
        <v>0</v>
      </c>
      <c r="I411" s="84" t="b">
        <v>0</v>
      </c>
      <c r="J411" s="84" t="b">
        <v>0</v>
      </c>
      <c r="K411" s="84" t="b">
        <v>0</v>
      </c>
      <c r="L411" s="84" t="b">
        <v>0</v>
      </c>
    </row>
    <row r="412" spans="1:12" ht="15">
      <c r="A412" s="84" t="s">
        <v>2402</v>
      </c>
      <c r="B412" s="84" t="s">
        <v>2431</v>
      </c>
      <c r="C412" s="84">
        <v>2</v>
      </c>
      <c r="D412" s="122">
        <v>0.0015045692609769298</v>
      </c>
      <c r="E412" s="122">
        <v>1.3818531887785828</v>
      </c>
      <c r="F412" s="84" t="s">
        <v>3200</v>
      </c>
      <c r="G412" s="84" t="b">
        <v>0</v>
      </c>
      <c r="H412" s="84" t="b">
        <v>0</v>
      </c>
      <c r="I412" s="84" t="b">
        <v>0</v>
      </c>
      <c r="J412" s="84" t="b">
        <v>0</v>
      </c>
      <c r="K412" s="84" t="b">
        <v>0</v>
      </c>
      <c r="L412" s="84" t="b">
        <v>0</v>
      </c>
    </row>
    <row r="413" spans="1:12" ht="15">
      <c r="A413" s="84" t="s">
        <v>2431</v>
      </c>
      <c r="B413" s="84" t="s">
        <v>3144</v>
      </c>
      <c r="C413" s="84">
        <v>2</v>
      </c>
      <c r="D413" s="122">
        <v>0.0015045692609769298</v>
      </c>
      <c r="E413" s="122">
        <v>3.0764583877121514</v>
      </c>
      <c r="F413" s="84" t="s">
        <v>3200</v>
      </c>
      <c r="G413" s="84" t="b">
        <v>0</v>
      </c>
      <c r="H413" s="84" t="b">
        <v>0</v>
      </c>
      <c r="I413" s="84" t="b">
        <v>0</v>
      </c>
      <c r="J413" s="84" t="b">
        <v>0</v>
      </c>
      <c r="K413" s="84" t="b">
        <v>0</v>
      </c>
      <c r="L413" s="84" t="b">
        <v>0</v>
      </c>
    </row>
    <row r="414" spans="1:12" ht="15">
      <c r="A414" s="84" t="s">
        <v>3144</v>
      </c>
      <c r="B414" s="84" t="s">
        <v>3145</v>
      </c>
      <c r="C414" s="84">
        <v>2</v>
      </c>
      <c r="D414" s="122">
        <v>0.0015045692609769298</v>
      </c>
      <c r="E414" s="122">
        <v>3.0764583877121514</v>
      </c>
      <c r="F414" s="84" t="s">
        <v>3200</v>
      </c>
      <c r="G414" s="84" t="b">
        <v>0</v>
      </c>
      <c r="H414" s="84" t="b">
        <v>0</v>
      </c>
      <c r="I414" s="84" t="b">
        <v>0</v>
      </c>
      <c r="J414" s="84" t="b">
        <v>0</v>
      </c>
      <c r="K414" s="84" t="b">
        <v>0</v>
      </c>
      <c r="L414" s="84" t="b">
        <v>0</v>
      </c>
    </row>
    <row r="415" spans="1:12" ht="15">
      <c r="A415" s="84" t="s">
        <v>3146</v>
      </c>
      <c r="B415" s="84" t="s">
        <v>2425</v>
      </c>
      <c r="C415" s="84">
        <v>2</v>
      </c>
      <c r="D415" s="122">
        <v>0.0015045692609769298</v>
      </c>
      <c r="E415" s="122">
        <v>2.9003671286564705</v>
      </c>
      <c r="F415" s="84" t="s">
        <v>3200</v>
      </c>
      <c r="G415" s="84" t="b">
        <v>0</v>
      </c>
      <c r="H415" s="84" t="b">
        <v>0</v>
      </c>
      <c r="I415" s="84" t="b">
        <v>0</v>
      </c>
      <c r="J415" s="84" t="b">
        <v>0</v>
      </c>
      <c r="K415" s="84" t="b">
        <v>0</v>
      </c>
      <c r="L415" s="84" t="b">
        <v>0</v>
      </c>
    </row>
    <row r="416" spans="1:12" ht="15">
      <c r="A416" s="84" t="s">
        <v>2425</v>
      </c>
      <c r="B416" s="84" t="s">
        <v>2953</v>
      </c>
      <c r="C416" s="84">
        <v>2</v>
      </c>
      <c r="D416" s="122">
        <v>0.0015045692609769298</v>
      </c>
      <c r="E416" s="122">
        <v>2.4743983963841893</v>
      </c>
      <c r="F416" s="84" t="s">
        <v>3200</v>
      </c>
      <c r="G416" s="84" t="b">
        <v>0</v>
      </c>
      <c r="H416" s="84" t="b">
        <v>0</v>
      </c>
      <c r="I416" s="84" t="b">
        <v>0</v>
      </c>
      <c r="J416" s="84" t="b">
        <v>0</v>
      </c>
      <c r="K416" s="84" t="b">
        <v>0</v>
      </c>
      <c r="L416" s="84" t="b">
        <v>0</v>
      </c>
    </row>
    <row r="417" spans="1:12" ht="15">
      <c r="A417" s="84" t="s">
        <v>3147</v>
      </c>
      <c r="B417" s="84" t="s">
        <v>3148</v>
      </c>
      <c r="C417" s="84">
        <v>2</v>
      </c>
      <c r="D417" s="122">
        <v>0.0015045692609769298</v>
      </c>
      <c r="E417" s="122">
        <v>3.0764583877121514</v>
      </c>
      <c r="F417" s="84" t="s">
        <v>3200</v>
      </c>
      <c r="G417" s="84" t="b">
        <v>0</v>
      </c>
      <c r="H417" s="84" t="b">
        <v>0</v>
      </c>
      <c r="I417" s="84" t="b">
        <v>0</v>
      </c>
      <c r="J417" s="84" t="b">
        <v>0</v>
      </c>
      <c r="K417" s="84" t="b">
        <v>0</v>
      </c>
      <c r="L417" s="84" t="b">
        <v>0</v>
      </c>
    </row>
    <row r="418" spans="1:12" ht="15">
      <c r="A418" s="84" t="s">
        <v>3148</v>
      </c>
      <c r="B418" s="84" t="s">
        <v>3149</v>
      </c>
      <c r="C418" s="84">
        <v>2</v>
      </c>
      <c r="D418" s="122">
        <v>0.0015045692609769298</v>
      </c>
      <c r="E418" s="122">
        <v>3.0764583877121514</v>
      </c>
      <c r="F418" s="84" t="s">
        <v>3200</v>
      </c>
      <c r="G418" s="84" t="b">
        <v>0</v>
      </c>
      <c r="H418" s="84" t="b">
        <v>0</v>
      </c>
      <c r="I418" s="84" t="b">
        <v>0</v>
      </c>
      <c r="J418" s="84" t="b">
        <v>0</v>
      </c>
      <c r="K418" s="84" t="b">
        <v>0</v>
      </c>
      <c r="L418" s="84" t="b">
        <v>0</v>
      </c>
    </row>
    <row r="419" spans="1:12" ht="15">
      <c r="A419" s="84" t="s">
        <v>3149</v>
      </c>
      <c r="B419" s="84" t="s">
        <v>3150</v>
      </c>
      <c r="C419" s="84">
        <v>2</v>
      </c>
      <c r="D419" s="122">
        <v>0.0015045692609769298</v>
      </c>
      <c r="E419" s="122">
        <v>3.0764583877121514</v>
      </c>
      <c r="F419" s="84" t="s">
        <v>3200</v>
      </c>
      <c r="G419" s="84" t="b">
        <v>0</v>
      </c>
      <c r="H419" s="84" t="b">
        <v>0</v>
      </c>
      <c r="I419" s="84" t="b">
        <v>0</v>
      </c>
      <c r="J419" s="84" t="b">
        <v>0</v>
      </c>
      <c r="K419" s="84" t="b">
        <v>0</v>
      </c>
      <c r="L419" s="84" t="b">
        <v>0</v>
      </c>
    </row>
    <row r="420" spans="1:12" ht="15">
      <c r="A420" s="84" t="s">
        <v>3150</v>
      </c>
      <c r="B420" s="84" t="s">
        <v>3151</v>
      </c>
      <c r="C420" s="84">
        <v>2</v>
      </c>
      <c r="D420" s="122">
        <v>0.0015045692609769298</v>
      </c>
      <c r="E420" s="122">
        <v>3.0764583877121514</v>
      </c>
      <c r="F420" s="84" t="s">
        <v>3200</v>
      </c>
      <c r="G420" s="84" t="b">
        <v>0</v>
      </c>
      <c r="H420" s="84" t="b">
        <v>0</v>
      </c>
      <c r="I420" s="84" t="b">
        <v>0</v>
      </c>
      <c r="J420" s="84" t="b">
        <v>0</v>
      </c>
      <c r="K420" s="84" t="b">
        <v>0</v>
      </c>
      <c r="L420" s="84" t="b">
        <v>0</v>
      </c>
    </row>
    <row r="421" spans="1:12" ht="15">
      <c r="A421" s="84" t="s">
        <v>3151</v>
      </c>
      <c r="B421" s="84" t="s">
        <v>3152</v>
      </c>
      <c r="C421" s="84">
        <v>2</v>
      </c>
      <c r="D421" s="122">
        <v>0.0015045692609769298</v>
      </c>
      <c r="E421" s="122">
        <v>3.0764583877121514</v>
      </c>
      <c r="F421" s="84" t="s">
        <v>3200</v>
      </c>
      <c r="G421" s="84" t="b">
        <v>0</v>
      </c>
      <c r="H421" s="84" t="b">
        <v>0</v>
      </c>
      <c r="I421" s="84" t="b">
        <v>0</v>
      </c>
      <c r="J421" s="84" t="b">
        <v>0</v>
      </c>
      <c r="K421" s="84" t="b">
        <v>0</v>
      </c>
      <c r="L421" s="84" t="b">
        <v>0</v>
      </c>
    </row>
    <row r="422" spans="1:12" ht="15">
      <c r="A422" s="84" t="s">
        <v>3152</v>
      </c>
      <c r="B422" s="84" t="s">
        <v>3153</v>
      </c>
      <c r="C422" s="84">
        <v>2</v>
      </c>
      <c r="D422" s="122">
        <v>0.0015045692609769298</v>
      </c>
      <c r="E422" s="122">
        <v>3.0764583877121514</v>
      </c>
      <c r="F422" s="84" t="s">
        <v>3200</v>
      </c>
      <c r="G422" s="84" t="b">
        <v>0</v>
      </c>
      <c r="H422" s="84" t="b">
        <v>0</v>
      </c>
      <c r="I422" s="84" t="b">
        <v>0</v>
      </c>
      <c r="J422" s="84" t="b">
        <v>0</v>
      </c>
      <c r="K422" s="84" t="b">
        <v>0</v>
      </c>
      <c r="L422" s="84" t="b">
        <v>0</v>
      </c>
    </row>
    <row r="423" spans="1:12" ht="15">
      <c r="A423" s="84" t="s">
        <v>3153</v>
      </c>
      <c r="B423" s="84" t="s">
        <v>3154</v>
      </c>
      <c r="C423" s="84">
        <v>2</v>
      </c>
      <c r="D423" s="122">
        <v>0.0015045692609769298</v>
      </c>
      <c r="E423" s="122">
        <v>3.0764583877121514</v>
      </c>
      <c r="F423" s="84" t="s">
        <v>3200</v>
      </c>
      <c r="G423" s="84" t="b">
        <v>0</v>
      </c>
      <c r="H423" s="84" t="b">
        <v>0</v>
      </c>
      <c r="I423" s="84" t="b">
        <v>0</v>
      </c>
      <c r="J423" s="84" t="b">
        <v>0</v>
      </c>
      <c r="K423" s="84" t="b">
        <v>0</v>
      </c>
      <c r="L423" s="84" t="b">
        <v>0</v>
      </c>
    </row>
    <row r="424" spans="1:12" ht="15">
      <c r="A424" s="84" t="s">
        <v>3154</v>
      </c>
      <c r="B424" s="84" t="s">
        <v>3155</v>
      </c>
      <c r="C424" s="84">
        <v>2</v>
      </c>
      <c r="D424" s="122">
        <v>0.0015045692609769298</v>
      </c>
      <c r="E424" s="122">
        <v>3.0764583877121514</v>
      </c>
      <c r="F424" s="84" t="s">
        <v>3200</v>
      </c>
      <c r="G424" s="84" t="b">
        <v>0</v>
      </c>
      <c r="H424" s="84" t="b">
        <v>0</v>
      </c>
      <c r="I424" s="84" t="b">
        <v>0</v>
      </c>
      <c r="J424" s="84" t="b">
        <v>0</v>
      </c>
      <c r="K424" s="84" t="b">
        <v>0</v>
      </c>
      <c r="L424" s="84" t="b">
        <v>0</v>
      </c>
    </row>
    <row r="425" spans="1:12" ht="15">
      <c r="A425" s="84" t="s">
        <v>3155</v>
      </c>
      <c r="B425" s="84" t="s">
        <v>3156</v>
      </c>
      <c r="C425" s="84">
        <v>2</v>
      </c>
      <c r="D425" s="122">
        <v>0.0015045692609769298</v>
      </c>
      <c r="E425" s="122">
        <v>3.0764583877121514</v>
      </c>
      <c r="F425" s="84" t="s">
        <v>3200</v>
      </c>
      <c r="G425" s="84" t="b">
        <v>0</v>
      </c>
      <c r="H425" s="84" t="b">
        <v>0</v>
      </c>
      <c r="I425" s="84" t="b">
        <v>0</v>
      </c>
      <c r="J425" s="84" t="b">
        <v>0</v>
      </c>
      <c r="K425" s="84" t="b">
        <v>0</v>
      </c>
      <c r="L425" s="84" t="b">
        <v>0</v>
      </c>
    </row>
    <row r="426" spans="1:12" ht="15">
      <c r="A426" s="84" t="s">
        <v>3156</v>
      </c>
      <c r="B426" s="84" t="s">
        <v>2889</v>
      </c>
      <c r="C426" s="84">
        <v>2</v>
      </c>
      <c r="D426" s="122">
        <v>0.0015045692609769298</v>
      </c>
      <c r="E426" s="122">
        <v>2.231360347697895</v>
      </c>
      <c r="F426" s="84" t="s">
        <v>3200</v>
      </c>
      <c r="G426" s="84" t="b">
        <v>0</v>
      </c>
      <c r="H426" s="84" t="b">
        <v>0</v>
      </c>
      <c r="I426" s="84" t="b">
        <v>0</v>
      </c>
      <c r="J426" s="84" t="b">
        <v>0</v>
      </c>
      <c r="K426" s="84" t="b">
        <v>0</v>
      </c>
      <c r="L426" s="84" t="b">
        <v>0</v>
      </c>
    </row>
    <row r="427" spans="1:12" ht="15">
      <c r="A427" s="84" t="s">
        <v>260</v>
      </c>
      <c r="B427" s="84" t="s">
        <v>2402</v>
      </c>
      <c r="C427" s="84">
        <v>2</v>
      </c>
      <c r="D427" s="122">
        <v>0.0015045692609769298</v>
      </c>
      <c r="E427" s="122">
        <v>0.7615383317197316</v>
      </c>
      <c r="F427" s="84" t="s">
        <v>3200</v>
      </c>
      <c r="G427" s="84" t="b">
        <v>0</v>
      </c>
      <c r="H427" s="84" t="b">
        <v>0</v>
      </c>
      <c r="I427" s="84" t="b">
        <v>0</v>
      </c>
      <c r="J427" s="84" t="b">
        <v>0</v>
      </c>
      <c r="K427" s="84" t="b">
        <v>0</v>
      </c>
      <c r="L427" s="84" t="b">
        <v>0</v>
      </c>
    </row>
    <row r="428" spans="1:12" ht="15">
      <c r="A428" s="84" t="s">
        <v>257</v>
      </c>
      <c r="B428" s="84" t="s">
        <v>2963</v>
      </c>
      <c r="C428" s="84">
        <v>2</v>
      </c>
      <c r="D428" s="122">
        <v>0.0015045692609769298</v>
      </c>
      <c r="E428" s="122">
        <v>3.0764583877121514</v>
      </c>
      <c r="F428" s="84" t="s">
        <v>3200</v>
      </c>
      <c r="G428" s="84" t="b">
        <v>0</v>
      </c>
      <c r="H428" s="84" t="b">
        <v>0</v>
      </c>
      <c r="I428" s="84" t="b">
        <v>0</v>
      </c>
      <c r="J428" s="84" t="b">
        <v>0</v>
      </c>
      <c r="K428" s="84" t="b">
        <v>0</v>
      </c>
      <c r="L428" s="84" t="b">
        <v>0</v>
      </c>
    </row>
    <row r="429" spans="1:12" ht="15">
      <c r="A429" s="84" t="s">
        <v>2965</v>
      </c>
      <c r="B429" s="84" t="s">
        <v>3157</v>
      </c>
      <c r="C429" s="84">
        <v>2</v>
      </c>
      <c r="D429" s="122">
        <v>0.0015045692609769298</v>
      </c>
      <c r="E429" s="122">
        <v>2.77542839204817</v>
      </c>
      <c r="F429" s="84" t="s">
        <v>3200</v>
      </c>
      <c r="G429" s="84" t="b">
        <v>0</v>
      </c>
      <c r="H429" s="84" t="b">
        <v>0</v>
      </c>
      <c r="I429" s="84" t="b">
        <v>0</v>
      </c>
      <c r="J429" s="84" t="b">
        <v>0</v>
      </c>
      <c r="K429" s="84" t="b">
        <v>0</v>
      </c>
      <c r="L429" s="84" t="b">
        <v>0</v>
      </c>
    </row>
    <row r="430" spans="1:12" ht="15">
      <c r="A430" s="84" t="s">
        <v>2424</v>
      </c>
      <c r="B430" s="84" t="s">
        <v>3158</v>
      </c>
      <c r="C430" s="84">
        <v>2</v>
      </c>
      <c r="D430" s="122">
        <v>0.0015045692609769298</v>
      </c>
      <c r="E430" s="122">
        <v>2.0764583877121514</v>
      </c>
      <c r="F430" s="84" t="s">
        <v>3200</v>
      </c>
      <c r="G430" s="84" t="b">
        <v>0</v>
      </c>
      <c r="H430" s="84" t="b">
        <v>0</v>
      </c>
      <c r="I430" s="84" t="b">
        <v>0</v>
      </c>
      <c r="J430" s="84" t="b">
        <v>0</v>
      </c>
      <c r="K430" s="84" t="b">
        <v>0</v>
      </c>
      <c r="L430" s="84" t="b">
        <v>0</v>
      </c>
    </row>
    <row r="431" spans="1:12" ht="15">
      <c r="A431" s="84" t="s">
        <v>3158</v>
      </c>
      <c r="B431" s="84" t="s">
        <v>3159</v>
      </c>
      <c r="C431" s="84">
        <v>2</v>
      </c>
      <c r="D431" s="122">
        <v>0.0015045692609769298</v>
      </c>
      <c r="E431" s="122">
        <v>3.0764583877121514</v>
      </c>
      <c r="F431" s="84" t="s">
        <v>3200</v>
      </c>
      <c r="G431" s="84" t="b">
        <v>0</v>
      </c>
      <c r="H431" s="84" t="b">
        <v>0</v>
      </c>
      <c r="I431" s="84" t="b">
        <v>0</v>
      </c>
      <c r="J431" s="84" t="b">
        <v>0</v>
      </c>
      <c r="K431" s="84" t="b">
        <v>0</v>
      </c>
      <c r="L431" s="84" t="b">
        <v>0</v>
      </c>
    </row>
    <row r="432" spans="1:12" ht="15">
      <c r="A432" s="84" t="s">
        <v>3159</v>
      </c>
      <c r="B432" s="84" t="s">
        <v>3160</v>
      </c>
      <c r="C432" s="84">
        <v>2</v>
      </c>
      <c r="D432" s="122">
        <v>0.0015045692609769298</v>
      </c>
      <c r="E432" s="122">
        <v>3.0764583877121514</v>
      </c>
      <c r="F432" s="84" t="s">
        <v>3200</v>
      </c>
      <c r="G432" s="84" t="b">
        <v>0</v>
      </c>
      <c r="H432" s="84" t="b">
        <v>0</v>
      </c>
      <c r="I432" s="84" t="b">
        <v>0</v>
      </c>
      <c r="J432" s="84" t="b">
        <v>0</v>
      </c>
      <c r="K432" s="84" t="b">
        <v>0</v>
      </c>
      <c r="L432" s="84" t="b">
        <v>0</v>
      </c>
    </row>
    <row r="433" spans="1:12" ht="15">
      <c r="A433" s="84" t="s">
        <v>3160</v>
      </c>
      <c r="B433" s="84" t="s">
        <v>2402</v>
      </c>
      <c r="C433" s="84">
        <v>2</v>
      </c>
      <c r="D433" s="122">
        <v>0.0015045692609769298</v>
      </c>
      <c r="E433" s="122">
        <v>1.3056063760700074</v>
      </c>
      <c r="F433" s="84" t="s">
        <v>3200</v>
      </c>
      <c r="G433" s="84" t="b">
        <v>0</v>
      </c>
      <c r="H433" s="84" t="b">
        <v>0</v>
      </c>
      <c r="I433" s="84" t="b">
        <v>0</v>
      </c>
      <c r="J433" s="84" t="b">
        <v>0</v>
      </c>
      <c r="K433" s="84" t="b">
        <v>0</v>
      </c>
      <c r="L433" s="84" t="b">
        <v>0</v>
      </c>
    </row>
    <row r="434" spans="1:12" ht="15">
      <c r="A434" s="84" t="s">
        <v>2402</v>
      </c>
      <c r="B434" s="84" t="s">
        <v>3161</v>
      </c>
      <c r="C434" s="84">
        <v>2</v>
      </c>
      <c r="D434" s="122">
        <v>0.0015045692609769298</v>
      </c>
      <c r="E434" s="122">
        <v>1.3818531887785828</v>
      </c>
      <c r="F434" s="84" t="s">
        <v>3200</v>
      </c>
      <c r="G434" s="84" t="b">
        <v>0</v>
      </c>
      <c r="H434" s="84" t="b">
        <v>0</v>
      </c>
      <c r="I434" s="84" t="b">
        <v>0</v>
      </c>
      <c r="J434" s="84" t="b">
        <v>0</v>
      </c>
      <c r="K434" s="84" t="b">
        <v>0</v>
      </c>
      <c r="L434" s="84" t="b">
        <v>0</v>
      </c>
    </row>
    <row r="435" spans="1:12" ht="15">
      <c r="A435" s="84" t="s">
        <v>3162</v>
      </c>
      <c r="B435" s="84" t="s">
        <v>3163</v>
      </c>
      <c r="C435" s="84">
        <v>2</v>
      </c>
      <c r="D435" s="122">
        <v>0.0015045692609769298</v>
      </c>
      <c r="E435" s="122">
        <v>3.0764583877121514</v>
      </c>
      <c r="F435" s="84" t="s">
        <v>3200</v>
      </c>
      <c r="G435" s="84" t="b">
        <v>0</v>
      </c>
      <c r="H435" s="84" t="b">
        <v>0</v>
      </c>
      <c r="I435" s="84" t="b">
        <v>0</v>
      </c>
      <c r="J435" s="84" t="b">
        <v>1</v>
      </c>
      <c r="K435" s="84" t="b">
        <v>0</v>
      </c>
      <c r="L435" s="84" t="b">
        <v>0</v>
      </c>
    </row>
    <row r="436" spans="1:12" ht="15">
      <c r="A436" s="84" t="s">
        <v>3163</v>
      </c>
      <c r="B436" s="84" t="s">
        <v>3164</v>
      </c>
      <c r="C436" s="84">
        <v>2</v>
      </c>
      <c r="D436" s="122">
        <v>0.0015045692609769298</v>
      </c>
      <c r="E436" s="122">
        <v>3.0764583877121514</v>
      </c>
      <c r="F436" s="84" t="s">
        <v>3200</v>
      </c>
      <c r="G436" s="84" t="b">
        <v>1</v>
      </c>
      <c r="H436" s="84" t="b">
        <v>0</v>
      </c>
      <c r="I436" s="84" t="b">
        <v>0</v>
      </c>
      <c r="J436" s="84" t="b">
        <v>0</v>
      </c>
      <c r="K436" s="84" t="b">
        <v>0</v>
      </c>
      <c r="L436" s="84" t="b">
        <v>0</v>
      </c>
    </row>
    <row r="437" spans="1:12" ht="15">
      <c r="A437" s="84" t="s">
        <v>3164</v>
      </c>
      <c r="B437" s="84" t="s">
        <v>3165</v>
      </c>
      <c r="C437" s="84">
        <v>2</v>
      </c>
      <c r="D437" s="122">
        <v>0.0015045692609769298</v>
      </c>
      <c r="E437" s="122">
        <v>3.0764583877121514</v>
      </c>
      <c r="F437" s="84" t="s">
        <v>3200</v>
      </c>
      <c r="G437" s="84" t="b">
        <v>0</v>
      </c>
      <c r="H437" s="84" t="b">
        <v>0</v>
      </c>
      <c r="I437" s="84" t="b">
        <v>0</v>
      </c>
      <c r="J437" s="84" t="b">
        <v>0</v>
      </c>
      <c r="K437" s="84" t="b">
        <v>0</v>
      </c>
      <c r="L437" s="84" t="b">
        <v>0</v>
      </c>
    </row>
    <row r="438" spans="1:12" ht="15">
      <c r="A438" s="84" t="s">
        <v>3165</v>
      </c>
      <c r="B438" s="84" t="s">
        <v>3166</v>
      </c>
      <c r="C438" s="84">
        <v>2</v>
      </c>
      <c r="D438" s="122">
        <v>0.0015045692609769298</v>
      </c>
      <c r="E438" s="122">
        <v>3.0764583877121514</v>
      </c>
      <c r="F438" s="84" t="s">
        <v>3200</v>
      </c>
      <c r="G438" s="84" t="b">
        <v>0</v>
      </c>
      <c r="H438" s="84" t="b">
        <v>0</v>
      </c>
      <c r="I438" s="84" t="b">
        <v>0</v>
      </c>
      <c r="J438" s="84" t="b">
        <v>0</v>
      </c>
      <c r="K438" s="84" t="b">
        <v>0</v>
      </c>
      <c r="L438" s="84" t="b">
        <v>0</v>
      </c>
    </row>
    <row r="439" spans="1:12" ht="15">
      <c r="A439" s="84" t="s">
        <v>3166</v>
      </c>
      <c r="B439" s="84" t="s">
        <v>3167</v>
      </c>
      <c r="C439" s="84">
        <v>2</v>
      </c>
      <c r="D439" s="122">
        <v>0.0015045692609769298</v>
      </c>
      <c r="E439" s="122">
        <v>3.0764583877121514</v>
      </c>
      <c r="F439" s="84" t="s">
        <v>3200</v>
      </c>
      <c r="G439" s="84" t="b">
        <v>0</v>
      </c>
      <c r="H439" s="84" t="b">
        <v>0</v>
      </c>
      <c r="I439" s="84" t="b">
        <v>0</v>
      </c>
      <c r="J439" s="84" t="b">
        <v>0</v>
      </c>
      <c r="K439" s="84" t="b">
        <v>0</v>
      </c>
      <c r="L439" s="84" t="b">
        <v>0</v>
      </c>
    </row>
    <row r="440" spans="1:12" ht="15">
      <c r="A440" s="84" t="s">
        <v>3167</v>
      </c>
      <c r="B440" s="84" t="s">
        <v>3168</v>
      </c>
      <c r="C440" s="84">
        <v>2</v>
      </c>
      <c r="D440" s="122">
        <v>0.0015045692609769298</v>
      </c>
      <c r="E440" s="122">
        <v>3.0764583877121514</v>
      </c>
      <c r="F440" s="84" t="s">
        <v>3200</v>
      </c>
      <c r="G440" s="84" t="b">
        <v>0</v>
      </c>
      <c r="H440" s="84" t="b">
        <v>0</v>
      </c>
      <c r="I440" s="84" t="b">
        <v>0</v>
      </c>
      <c r="J440" s="84" t="b">
        <v>0</v>
      </c>
      <c r="K440" s="84" t="b">
        <v>0</v>
      </c>
      <c r="L440" s="84" t="b">
        <v>0</v>
      </c>
    </row>
    <row r="441" spans="1:12" ht="15">
      <c r="A441" s="84" t="s">
        <v>3168</v>
      </c>
      <c r="B441" s="84" t="s">
        <v>2486</v>
      </c>
      <c r="C441" s="84">
        <v>2</v>
      </c>
      <c r="D441" s="122">
        <v>0.0015045692609769298</v>
      </c>
      <c r="E441" s="122">
        <v>2.5993371329924893</v>
      </c>
      <c r="F441" s="84" t="s">
        <v>3200</v>
      </c>
      <c r="G441" s="84" t="b">
        <v>0</v>
      </c>
      <c r="H441" s="84" t="b">
        <v>0</v>
      </c>
      <c r="I441" s="84" t="b">
        <v>0</v>
      </c>
      <c r="J441" s="84" t="b">
        <v>0</v>
      </c>
      <c r="K441" s="84" t="b">
        <v>0</v>
      </c>
      <c r="L441" s="84" t="b">
        <v>0</v>
      </c>
    </row>
    <row r="442" spans="1:12" ht="15">
      <c r="A442" s="84" t="s">
        <v>2487</v>
      </c>
      <c r="B442" s="84" t="s">
        <v>3169</v>
      </c>
      <c r="C442" s="84">
        <v>2</v>
      </c>
      <c r="D442" s="122">
        <v>0.0015045692609769298</v>
      </c>
      <c r="E442" s="122">
        <v>2.5993371329924893</v>
      </c>
      <c r="F442" s="84" t="s">
        <v>3200</v>
      </c>
      <c r="G442" s="84" t="b">
        <v>0</v>
      </c>
      <c r="H442" s="84" t="b">
        <v>0</v>
      </c>
      <c r="I442" s="84" t="b">
        <v>0</v>
      </c>
      <c r="J442" s="84" t="b">
        <v>0</v>
      </c>
      <c r="K442" s="84" t="b">
        <v>0</v>
      </c>
      <c r="L442" s="84" t="b">
        <v>0</v>
      </c>
    </row>
    <row r="443" spans="1:12" ht="15">
      <c r="A443" s="84" t="s">
        <v>3169</v>
      </c>
      <c r="B443" s="84" t="s">
        <v>3170</v>
      </c>
      <c r="C443" s="84">
        <v>2</v>
      </c>
      <c r="D443" s="122">
        <v>0.0015045692609769298</v>
      </c>
      <c r="E443" s="122">
        <v>3.0764583877121514</v>
      </c>
      <c r="F443" s="84" t="s">
        <v>3200</v>
      </c>
      <c r="G443" s="84" t="b">
        <v>0</v>
      </c>
      <c r="H443" s="84" t="b">
        <v>0</v>
      </c>
      <c r="I443" s="84" t="b">
        <v>0</v>
      </c>
      <c r="J443" s="84" t="b">
        <v>0</v>
      </c>
      <c r="K443" s="84" t="b">
        <v>0</v>
      </c>
      <c r="L443" s="84" t="b">
        <v>0</v>
      </c>
    </row>
    <row r="444" spans="1:12" ht="15">
      <c r="A444" s="84" t="s">
        <v>3170</v>
      </c>
      <c r="B444" s="84" t="s">
        <v>3171</v>
      </c>
      <c r="C444" s="84">
        <v>2</v>
      </c>
      <c r="D444" s="122">
        <v>0.0015045692609769298</v>
      </c>
      <c r="E444" s="122">
        <v>3.0764583877121514</v>
      </c>
      <c r="F444" s="84" t="s">
        <v>3200</v>
      </c>
      <c r="G444" s="84" t="b">
        <v>0</v>
      </c>
      <c r="H444" s="84" t="b">
        <v>0</v>
      </c>
      <c r="I444" s="84" t="b">
        <v>0</v>
      </c>
      <c r="J444" s="84" t="b">
        <v>0</v>
      </c>
      <c r="K444" s="84" t="b">
        <v>0</v>
      </c>
      <c r="L444" s="84" t="b">
        <v>0</v>
      </c>
    </row>
    <row r="445" spans="1:12" ht="15">
      <c r="A445" s="84" t="s">
        <v>3171</v>
      </c>
      <c r="B445" s="84" t="s">
        <v>2939</v>
      </c>
      <c r="C445" s="84">
        <v>2</v>
      </c>
      <c r="D445" s="122">
        <v>0.0015045692609769298</v>
      </c>
      <c r="E445" s="122">
        <v>2.77542839204817</v>
      </c>
      <c r="F445" s="84" t="s">
        <v>3200</v>
      </c>
      <c r="G445" s="84" t="b">
        <v>0</v>
      </c>
      <c r="H445" s="84" t="b">
        <v>0</v>
      </c>
      <c r="I445" s="84" t="b">
        <v>0</v>
      </c>
      <c r="J445" s="84" t="b">
        <v>0</v>
      </c>
      <c r="K445" s="84" t="b">
        <v>0</v>
      </c>
      <c r="L445" s="84" t="b">
        <v>0</v>
      </c>
    </row>
    <row r="446" spans="1:12" ht="15">
      <c r="A446" s="84" t="s">
        <v>3014</v>
      </c>
      <c r="B446" s="84" t="s">
        <v>2402</v>
      </c>
      <c r="C446" s="84">
        <v>2</v>
      </c>
      <c r="D446" s="122">
        <v>0.0015045692609769298</v>
      </c>
      <c r="E446" s="122">
        <v>1.3056063760700074</v>
      </c>
      <c r="F446" s="84" t="s">
        <v>3200</v>
      </c>
      <c r="G446" s="84" t="b">
        <v>0</v>
      </c>
      <c r="H446" s="84" t="b">
        <v>0</v>
      </c>
      <c r="I446" s="84" t="b">
        <v>0</v>
      </c>
      <c r="J446" s="84" t="b">
        <v>0</v>
      </c>
      <c r="K446" s="84" t="b">
        <v>0</v>
      </c>
      <c r="L446" s="84" t="b">
        <v>0</v>
      </c>
    </row>
    <row r="447" spans="1:12" ht="15">
      <c r="A447" s="84" t="s">
        <v>2469</v>
      </c>
      <c r="B447" s="84" t="s">
        <v>3172</v>
      </c>
      <c r="C447" s="84">
        <v>2</v>
      </c>
      <c r="D447" s="122">
        <v>0.0015045692609769298</v>
      </c>
      <c r="E447" s="122">
        <v>2.5993371329924893</v>
      </c>
      <c r="F447" s="84" t="s">
        <v>3200</v>
      </c>
      <c r="G447" s="84" t="b">
        <v>1</v>
      </c>
      <c r="H447" s="84" t="b">
        <v>0</v>
      </c>
      <c r="I447" s="84" t="b">
        <v>0</v>
      </c>
      <c r="J447" s="84" t="b">
        <v>0</v>
      </c>
      <c r="K447" s="84" t="b">
        <v>0</v>
      </c>
      <c r="L447" s="84" t="b">
        <v>0</v>
      </c>
    </row>
    <row r="448" spans="1:12" ht="15">
      <c r="A448" s="84" t="s">
        <v>3172</v>
      </c>
      <c r="B448" s="84" t="s">
        <v>3173</v>
      </c>
      <c r="C448" s="84">
        <v>2</v>
      </c>
      <c r="D448" s="122">
        <v>0.0015045692609769298</v>
      </c>
      <c r="E448" s="122">
        <v>3.0764583877121514</v>
      </c>
      <c r="F448" s="84" t="s">
        <v>3200</v>
      </c>
      <c r="G448" s="84" t="b">
        <v>0</v>
      </c>
      <c r="H448" s="84" t="b">
        <v>0</v>
      </c>
      <c r="I448" s="84" t="b">
        <v>0</v>
      </c>
      <c r="J448" s="84" t="b">
        <v>0</v>
      </c>
      <c r="K448" s="84" t="b">
        <v>0</v>
      </c>
      <c r="L448" s="84" t="b">
        <v>0</v>
      </c>
    </row>
    <row r="449" spans="1:12" ht="15">
      <c r="A449" s="84" t="s">
        <v>3173</v>
      </c>
      <c r="B449" s="84" t="s">
        <v>3174</v>
      </c>
      <c r="C449" s="84">
        <v>2</v>
      </c>
      <c r="D449" s="122">
        <v>0.0015045692609769298</v>
      </c>
      <c r="E449" s="122">
        <v>3.0764583877121514</v>
      </c>
      <c r="F449" s="84" t="s">
        <v>3200</v>
      </c>
      <c r="G449" s="84" t="b">
        <v>0</v>
      </c>
      <c r="H449" s="84" t="b">
        <v>0</v>
      </c>
      <c r="I449" s="84" t="b">
        <v>0</v>
      </c>
      <c r="J449" s="84" t="b">
        <v>0</v>
      </c>
      <c r="K449" s="84" t="b">
        <v>0</v>
      </c>
      <c r="L449" s="84" t="b">
        <v>0</v>
      </c>
    </row>
    <row r="450" spans="1:12" ht="15">
      <c r="A450" s="84" t="s">
        <v>3174</v>
      </c>
      <c r="B450" s="84" t="s">
        <v>3175</v>
      </c>
      <c r="C450" s="84">
        <v>2</v>
      </c>
      <c r="D450" s="122">
        <v>0.0015045692609769298</v>
      </c>
      <c r="E450" s="122">
        <v>3.0764583877121514</v>
      </c>
      <c r="F450" s="84" t="s">
        <v>3200</v>
      </c>
      <c r="G450" s="84" t="b">
        <v>0</v>
      </c>
      <c r="H450" s="84" t="b">
        <v>0</v>
      </c>
      <c r="I450" s="84" t="b">
        <v>0</v>
      </c>
      <c r="J450" s="84" t="b">
        <v>0</v>
      </c>
      <c r="K450" s="84" t="b">
        <v>0</v>
      </c>
      <c r="L450" s="84" t="b">
        <v>0</v>
      </c>
    </row>
    <row r="451" spans="1:12" ht="15">
      <c r="A451" s="84" t="s">
        <v>3175</v>
      </c>
      <c r="B451" s="84" t="s">
        <v>3176</v>
      </c>
      <c r="C451" s="84">
        <v>2</v>
      </c>
      <c r="D451" s="122">
        <v>0.0015045692609769298</v>
      </c>
      <c r="E451" s="122">
        <v>3.0764583877121514</v>
      </c>
      <c r="F451" s="84" t="s">
        <v>3200</v>
      </c>
      <c r="G451" s="84" t="b">
        <v>0</v>
      </c>
      <c r="H451" s="84" t="b">
        <v>0</v>
      </c>
      <c r="I451" s="84" t="b">
        <v>0</v>
      </c>
      <c r="J451" s="84" t="b">
        <v>0</v>
      </c>
      <c r="K451" s="84" t="b">
        <v>0</v>
      </c>
      <c r="L451" s="84" t="b">
        <v>0</v>
      </c>
    </row>
    <row r="452" spans="1:12" ht="15">
      <c r="A452" s="84" t="s">
        <v>3176</v>
      </c>
      <c r="B452" s="84" t="s">
        <v>3177</v>
      </c>
      <c r="C452" s="84">
        <v>2</v>
      </c>
      <c r="D452" s="122">
        <v>0.0015045692609769298</v>
      </c>
      <c r="E452" s="122">
        <v>3.0764583877121514</v>
      </c>
      <c r="F452" s="84" t="s">
        <v>3200</v>
      </c>
      <c r="G452" s="84" t="b">
        <v>0</v>
      </c>
      <c r="H452" s="84" t="b">
        <v>0</v>
      </c>
      <c r="I452" s="84" t="b">
        <v>0</v>
      </c>
      <c r="J452" s="84" t="b">
        <v>0</v>
      </c>
      <c r="K452" s="84" t="b">
        <v>0</v>
      </c>
      <c r="L452" s="84" t="b">
        <v>0</v>
      </c>
    </row>
    <row r="453" spans="1:12" ht="15">
      <c r="A453" s="84" t="s">
        <v>3178</v>
      </c>
      <c r="B453" s="84" t="s">
        <v>3179</v>
      </c>
      <c r="C453" s="84">
        <v>2</v>
      </c>
      <c r="D453" s="122">
        <v>0.0015045692609769298</v>
      </c>
      <c r="E453" s="122">
        <v>3.0764583877121514</v>
      </c>
      <c r="F453" s="84" t="s">
        <v>3200</v>
      </c>
      <c r="G453" s="84" t="b">
        <v>1</v>
      </c>
      <c r="H453" s="84" t="b">
        <v>0</v>
      </c>
      <c r="I453" s="84" t="b">
        <v>0</v>
      </c>
      <c r="J453" s="84" t="b">
        <v>0</v>
      </c>
      <c r="K453" s="84" t="b">
        <v>0</v>
      </c>
      <c r="L453" s="84" t="b">
        <v>0</v>
      </c>
    </row>
    <row r="454" spans="1:12" ht="15">
      <c r="A454" s="84" t="s">
        <v>3179</v>
      </c>
      <c r="B454" s="84" t="s">
        <v>318</v>
      </c>
      <c r="C454" s="84">
        <v>2</v>
      </c>
      <c r="D454" s="122">
        <v>0.0015045692609769298</v>
      </c>
      <c r="E454" s="122">
        <v>3.0764583877121514</v>
      </c>
      <c r="F454" s="84" t="s">
        <v>3200</v>
      </c>
      <c r="G454" s="84" t="b">
        <v>0</v>
      </c>
      <c r="H454" s="84" t="b">
        <v>0</v>
      </c>
      <c r="I454" s="84" t="b">
        <v>0</v>
      </c>
      <c r="J454" s="84" t="b">
        <v>0</v>
      </c>
      <c r="K454" s="84" t="b">
        <v>0</v>
      </c>
      <c r="L454" s="84" t="b">
        <v>0</v>
      </c>
    </row>
    <row r="455" spans="1:12" ht="15">
      <c r="A455" s="84" t="s">
        <v>318</v>
      </c>
      <c r="B455" s="84" t="s">
        <v>3180</v>
      </c>
      <c r="C455" s="84">
        <v>2</v>
      </c>
      <c r="D455" s="122">
        <v>0.0015045692609769298</v>
      </c>
      <c r="E455" s="122">
        <v>3.0764583877121514</v>
      </c>
      <c r="F455" s="84" t="s">
        <v>3200</v>
      </c>
      <c r="G455" s="84" t="b">
        <v>0</v>
      </c>
      <c r="H455" s="84" t="b">
        <v>0</v>
      </c>
      <c r="I455" s="84" t="b">
        <v>0</v>
      </c>
      <c r="J455" s="84" t="b">
        <v>0</v>
      </c>
      <c r="K455" s="84" t="b">
        <v>0</v>
      </c>
      <c r="L455" s="84" t="b">
        <v>0</v>
      </c>
    </row>
    <row r="456" spans="1:12" ht="15">
      <c r="A456" s="84" t="s">
        <v>3180</v>
      </c>
      <c r="B456" s="84" t="s">
        <v>2994</v>
      </c>
      <c r="C456" s="84">
        <v>2</v>
      </c>
      <c r="D456" s="122">
        <v>0.0015045692609769298</v>
      </c>
      <c r="E456" s="122">
        <v>2.9003671286564705</v>
      </c>
      <c r="F456" s="84" t="s">
        <v>3200</v>
      </c>
      <c r="G456" s="84" t="b">
        <v>0</v>
      </c>
      <c r="H456" s="84" t="b">
        <v>0</v>
      </c>
      <c r="I456" s="84" t="b">
        <v>0</v>
      </c>
      <c r="J456" s="84" t="b">
        <v>0</v>
      </c>
      <c r="K456" s="84" t="b">
        <v>0</v>
      </c>
      <c r="L456" s="84" t="b">
        <v>0</v>
      </c>
    </row>
    <row r="457" spans="1:12" ht="15">
      <c r="A457" s="84" t="s">
        <v>2994</v>
      </c>
      <c r="B457" s="84" t="s">
        <v>3181</v>
      </c>
      <c r="C457" s="84">
        <v>2</v>
      </c>
      <c r="D457" s="122">
        <v>0.0015045692609769298</v>
      </c>
      <c r="E457" s="122">
        <v>2.9003671286564705</v>
      </c>
      <c r="F457" s="84" t="s">
        <v>3200</v>
      </c>
      <c r="G457" s="84" t="b">
        <v>0</v>
      </c>
      <c r="H457" s="84" t="b">
        <v>0</v>
      </c>
      <c r="I457" s="84" t="b">
        <v>0</v>
      </c>
      <c r="J457" s="84" t="b">
        <v>0</v>
      </c>
      <c r="K457" s="84" t="b">
        <v>0</v>
      </c>
      <c r="L457" s="84" t="b">
        <v>0</v>
      </c>
    </row>
    <row r="458" spans="1:12" ht="15">
      <c r="A458" s="84" t="s">
        <v>3181</v>
      </c>
      <c r="B458" s="84" t="s">
        <v>3182</v>
      </c>
      <c r="C458" s="84">
        <v>2</v>
      </c>
      <c r="D458" s="122">
        <v>0.0015045692609769298</v>
      </c>
      <c r="E458" s="122">
        <v>3.0764583877121514</v>
      </c>
      <c r="F458" s="84" t="s">
        <v>3200</v>
      </c>
      <c r="G458" s="84" t="b">
        <v>0</v>
      </c>
      <c r="H458" s="84" t="b">
        <v>0</v>
      </c>
      <c r="I458" s="84" t="b">
        <v>0</v>
      </c>
      <c r="J458" s="84" t="b">
        <v>0</v>
      </c>
      <c r="K458" s="84" t="b">
        <v>0</v>
      </c>
      <c r="L458" s="84" t="b">
        <v>0</v>
      </c>
    </row>
    <row r="459" spans="1:12" ht="15">
      <c r="A459" s="84" t="s">
        <v>3182</v>
      </c>
      <c r="B459" s="84" t="s">
        <v>3015</v>
      </c>
      <c r="C459" s="84">
        <v>2</v>
      </c>
      <c r="D459" s="122">
        <v>0.0015045692609769298</v>
      </c>
      <c r="E459" s="122">
        <v>2.9003671286564705</v>
      </c>
      <c r="F459" s="84" t="s">
        <v>3200</v>
      </c>
      <c r="G459" s="84" t="b">
        <v>0</v>
      </c>
      <c r="H459" s="84" t="b">
        <v>0</v>
      </c>
      <c r="I459" s="84" t="b">
        <v>0</v>
      </c>
      <c r="J459" s="84" t="b">
        <v>0</v>
      </c>
      <c r="K459" s="84" t="b">
        <v>0</v>
      </c>
      <c r="L459" s="84" t="b">
        <v>0</v>
      </c>
    </row>
    <row r="460" spans="1:12" ht="15">
      <c r="A460" s="84" t="s">
        <v>3015</v>
      </c>
      <c r="B460" s="84" t="s">
        <v>2951</v>
      </c>
      <c r="C460" s="84">
        <v>2</v>
      </c>
      <c r="D460" s="122">
        <v>0.0015045692609769298</v>
      </c>
      <c r="E460" s="122">
        <v>2.5993371329924893</v>
      </c>
      <c r="F460" s="84" t="s">
        <v>3200</v>
      </c>
      <c r="G460" s="84" t="b">
        <v>0</v>
      </c>
      <c r="H460" s="84" t="b">
        <v>0</v>
      </c>
      <c r="I460" s="84" t="b">
        <v>0</v>
      </c>
      <c r="J460" s="84" t="b">
        <v>0</v>
      </c>
      <c r="K460" s="84" t="b">
        <v>0</v>
      </c>
      <c r="L460" s="84" t="b">
        <v>0</v>
      </c>
    </row>
    <row r="461" spans="1:12" ht="15">
      <c r="A461" s="84" t="s">
        <v>2951</v>
      </c>
      <c r="B461" s="84" t="s">
        <v>3183</v>
      </c>
      <c r="C461" s="84">
        <v>2</v>
      </c>
      <c r="D461" s="122">
        <v>0.0015045692609769298</v>
      </c>
      <c r="E461" s="122">
        <v>2.77542839204817</v>
      </c>
      <c r="F461" s="84" t="s">
        <v>3200</v>
      </c>
      <c r="G461" s="84" t="b">
        <v>0</v>
      </c>
      <c r="H461" s="84" t="b">
        <v>0</v>
      </c>
      <c r="I461" s="84" t="b">
        <v>0</v>
      </c>
      <c r="J461" s="84" t="b">
        <v>0</v>
      </c>
      <c r="K461" s="84" t="b">
        <v>0</v>
      </c>
      <c r="L461" s="84" t="b">
        <v>0</v>
      </c>
    </row>
    <row r="462" spans="1:12" ht="15">
      <c r="A462" s="84" t="s">
        <v>3183</v>
      </c>
      <c r="B462" s="84" t="s">
        <v>3184</v>
      </c>
      <c r="C462" s="84">
        <v>2</v>
      </c>
      <c r="D462" s="122">
        <v>0.0015045692609769298</v>
      </c>
      <c r="E462" s="122">
        <v>3.0764583877121514</v>
      </c>
      <c r="F462" s="84" t="s">
        <v>3200</v>
      </c>
      <c r="G462" s="84" t="b">
        <v>0</v>
      </c>
      <c r="H462" s="84" t="b">
        <v>0</v>
      </c>
      <c r="I462" s="84" t="b">
        <v>0</v>
      </c>
      <c r="J462" s="84" t="b">
        <v>0</v>
      </c>
      <c r="K462" s="84" t="b">
        <v>0</v>
      </c>
      <c r="L462" s="84" t="b">
        <v>0</v>
      </c>
    </row>
    <row r="463" spans="1:12" ht="15">
      <c r="A463" s="84" t="s">
        <v>3184</v>
      </c>
      <c r="B463" s="84" t="s">
        <v>2928</v>
      </c>
      <c r="C463" s="84">
        <v>2</v>
      </c>
      <c r="D463" s="122">
        <v>0.0015045692609769298</v>
      </c>
      <c r="E463" s="122">
        <v>2.678518379040114</v>
      </c>
      <c r="F463" s="84" t="s">
        <v>3200</v>
      </c>
      <c r="G463" s="84" t="b">
        <v>0</v>
      </c>
      <c r="H463" s="84" t="b">
        <v>0</v>
      </c>
      <c r="I463" s="84" t="b">
        <v>0</v>
      </c>
      <c r="J463" s="84" t="b">
        <v>1</v>
      </c>
      <c r="K463" s="84" t="b">
        <v>0</v>
      </c>
      <c r="L463" s="84" t="b">
        <v>0</v>
      </c>
    </row>
    <row r="464" spans="1:12" ht="15">
      <c r="A464" s="84" t="s">
        <v>2928</v>
      </c>
      <c r="B464" s="84" t="s">
        <v>2978</v>
      </c>
      <c r="C464" s="84">
        <v>2</v>
      </c>
      <c r="D464" s="122">
        <v>0.0015045692609769298</v>
      </c>
      <c r="E464" s="122">
        <v>2.5024271199844326</v>
      </c>
      <c r="F464" s="84" t="s">
        <v>3200</v>
      </c>
      <c r="G464" s="84" t="b">
        <v>1</v>
      </c>
      <c r="H464" s="84" t="b">
        <v>0</v>
      </c>
      <c r="I464" s="84" t="b">
        <v>0</v>
      </c>
      <c r="J464" s="84" t="b">
        <v>0</v>
      </c>
      <c r="K464" s="84" t="b">
        <v>0</v>
      </c>
      <c r="L464" s="84" t="b">
        <v>0</v>
      </c>
    </row>
    <row r="465" spans="1:12" ht="15">
      <c r="A465" s="84" t="s">
        <v>331</v>
      </c>
      <c r="B465" s="84" t="s">
        <v>2992</v>
      </c>
      <c r="C465" s="84">
        <v>2</v>
      </c>
      <c r="D465" s="122">
        <v>0.0015045692609769298</v>
      </c>
      <c r="E465" s="122">
        <v>2.724275869600789</v>
      </c>
      <c r="F465" s="84" t="s">
        <v>3200</v>
      </c>
      <c r="G465" s="84" t="b">
        <v>0</v>
      </c>
      <c r="H465" s="84" t="b">
        <v>0</v>
      </c>
      <c r="I465" s="84" t="b">
        <v>0</v>
      </c>
      <c r="J465" s="84" t="b">
        <v>0</v>
      </c>
      <c r="K465" s="84" t="b">
        <v>0</v>
      </c>
      <c r="L465" s="84" t="b">
        <v>0</v>
      </c>
    </row>
    <row r="466" spans="1:12" ht="15">
      <c r="A466" s="84" t="s">
        <v>2992</v>
      </c>
      <c r="B466" s="84" t="s">
        <v>3185</v>
      </c>
      <c r="C466" s="84">
        <v>2</v>
      </c>
      <c r="D466" s="122">
        <v>0.0015045692609769298</v>
      </c>
      <c r="E466" s="122">
        <v>2.9003671286564705</v>
      </c>
      <c r="F466" s="84" t="s">
        <v>3200</v>
      </c>
      <c r="G466" s="84" t="b">
        <v>0</v>
      </c>
      <c r="H466" s="84" t="b">
        <v>0</v>
      </c>
      <c r="I466" s="84" t="b">
        <v>0</v>
      </c>
      <c r="J466" s="84" t="b">
        <v>0</v>
      </c>
      <c r="K466" s="84" t="b">
        <v>0</v>
      </c>
      <c r="L466" s="84" t="b">
        <v>0</v>
      </c>
    </row>
    <row r="467" spans="1:12" ht="15">
      <c r="A467" s="84" t="s">
        <v>3185</v>
      </c>
      <c r="B467" s="84" t="s">
        <v>2952</v>
      </c>
      <c r="C467" s="84">
        <v>2</v>
      </c>
      <c r="D467" s="122">
        <v>0.0015045692609769298</v>
      </c>
      <c r="E467" s="122">
        <v>2.77542839204817</v>
      </c>
      <c r="F467" s="84" t="s">
        <v>3200</v>
      </c>
      <c r="G467" s="84" t="b">
        <v>0</v>
      </c>
      <c r="H467" s="84" t="b">
        <v>0</v>
      </c>
      <c r="I467" s="84" t="b">
        <v>0</v>
      </c>
      <c r="J467" s="84" t="b">
        <v>0</v>
      </c>
      <c r="K467" s="84" t="b">
        <v>0</v>
      </c>
      <c r="L467" s="84" t="b">
        <v>0</v>
      </c>
    </row>
    <row r="468" spans="1:12" ht="15">
      <c r="A468" s="84" t="s">
        <v>2952</v>
      </c>
      <c r="B468" s="84" t="s">
        <v>2955</v>
      </c>
      <c r="C468" s="84">
        <v>2</v>
      </c>
      <c r="D468" s="122">
        <v>0.0015045692609769298</v>
      </c>
      <c r="E468" s="122">
        <v>2.4743983963841893</v>
      </c>
      <c r="F468" s="84" t="s">
        <v>3200</v>
      </c>
      <c r="G468" s="84" t="b">
        <v>0</v>
      </c>
      <c r="H468" s="84" t="b">
        <v>0</v>
      </c>
      <c r="I468" s="84" t="b">
        <v>0</v>
      </c>
      <c r="J468" s="84" t="b">
        <v>0</v>
      </c>
      <c r="K468" s="84" t="b">
        <v>0</v>
      </c>
      <c r="L468" s="84" t="b">
        <v>0</v>
      </c>
    </row>
    <row r="469" spans="1:12" ht="15">
      <c r="A469" s="84" t="s">
        <v>2955</v>
      </c>
      <c r="B469" s="84" t="s">
        <v>3186</v>
      </c>
      <c r="C469" s="84">
        <v>2</v>
      </c>
      <c r="D469" s="122">
        <v>0.0015045692609769298</v>
      </c>
      <c r="E469" s="122">
        <v>2.77542839204817</v>
      </c>
      <c r="F469" s="84" t="s">
        <v>3200</v>
      </c>
      <c r="G469" s="84" t="b">
        <v>0</v>
      </c>
      <c r="H469" s="84" t="b">
        <v>0</v>
      </c>
      <c r="I469" s="84" t="b">
        <v>0</v>
      </c>
      <c r="J469" s="84" t="b">
        <v>0</v>
      </c>
      <c r="K469" s="84" t="b">
        <v>0</v>
      </c>
      <c r="L469" s="84" t="b">
        <v>0</v>
      </c>
    </row>
    <row r="470" spans="1:12" ht="15">
      <c r="A470" s="84" t="s">
        <v>3186</v>
      </c>
      <c r="B470" s="84" t="s">
        <v>3187</v>
      </c>
      <c r="C470" s="84">
        <v>2</v>
      </c>
      <c r="D470" s="122">
        <v>0.0015045692609769298</v>
      </c>
      <c r="E470" s="122">
        <v>3.0764583877121514</v>
      </c>
      <c r="F470" s="84" t="s">
        <v>3200</v>
      </c>
      <c r="G470" s="84" t="b">
        <v>0</v>
      </c>
      <c r="H470" s="84" t="b">
        <v>0</v>
      </c>
      <c r="I470" s="84" t="b">
        <v>0</v>
      </c>
      <c r="J470" s="84" t="b">
        <v>0</v>
      </c>
      <c r="K470" s="84" t="b">
        <v>0</v>
      </c>
      <c r="L470" s="84" t="b">
        <v>0</v>
      </c>
    </row>
    <row r="471" spans="1:12" ht="15">
      <c r="A471" s="84" t="s">
        <v>3187</v>
      </c>
      <c r="B471" s="84" t="s">
        <v>3188</v>
      </c>
      <c r="C471" s="84">
        <v>2</v>
      </c>
      <c r="D471" s="122">
        <v>0.0015045692609769298</v>
      </c>
      <c r="E471" s="122">
        <v>3.0764583877121514</v>
      </c>
      <c r="F471" s="84" t="s">
        <v>3200</v>
      </c>
      <c r="G471" s="84" t="b">
        <v>0</v>
      </c>
      <c r="H471" s="84" t="b">
        <v>0</v>
      </c>
      <c r="I471" s="84" t="b">
        <v>0</v>
      </c>
      <c r="J471" s="84" t="b">
        <v>0</v>
      </c>
      <c r="K471" s="84" t="b">
        <v>0</v>
      </c>
      <c r="L471" s="84" t="b">
        <v>0</v>
      </c>
    </row>
    <row r="472" spans="1:12" ht="15">
      <c r="A472" s="84" t="s">
        <v>3188</v>
      </c>
      <c r="B472" s="84" t="s">
        <v>3189</v>
      </c>
      <c r="C472" s="84">
        <v>2</v>
      </c>
      <c r="D472" s="122">
        <v>0.0015045692609769298</v>
      </c>
      <c r="E472" s="122">
        <v>3.0764583877121514</v>
      </c>
      <c r="F472" s="84" t="s">
        <v>3200</v>
      </c>
      <c r="G472" s="84" t="b">
        <v>0</v>
      </c>
      <c r="H472" s="84" t="b">
        <v>0</v>
      </c>
      <c r="I472" s="84" t="b">
        <v>0</v>
      </c>
      <c r="J472" s="84" t="b">
        <v>0</v>
      </c>
      <c r="K472" s="84" t="b">
        <v>0</v>
      </c>
      <c r="L472" s="84" t="b">
        <v>0</v>
      </c>
    </row>
    <row r="473" spans="1:12" ht="15">
      <c r="A473" s="84" t="s">
        <v>3189</v>
      </c>
      <c r="B473" s="84" t="s">
        <v>3190</v>
      </c>
      <c r="C473" s="84">
        <v>2</v>
      </c>
      <c r="D473" s="122">
        <v>0.0015045692609769298</v>
      </c>
      <c r="E473" s="122">
        <v>3.0764583877121514</v>
      </c>
      <c r="F473" s="84" t="s">
        <v>3200</v>
      </c>
      <c r="G473" s="84" t="b">
        <v>0</v>
      </c>
      <c r="H473" s="84" t="b">
        <v>0</v>
      </c>
      <c r="I473" s="84" t="b">
        <v>0</v>
      </c>
      <c r="J473" s="84" t="b">
        <v>0</v>
      </c>
      <c r="K473" s="84" t="b">
        <v>0</v>
      </c>
      <c r="L473" s="84" t="b">
        <v>0</v>
      </c>
    </row>
    <row r="474" spans="1:12" ht="15">
      <c r="A474" s="84" t="s">
        <v>3190</v>
      </c>
      <c r="B474" s="84" t="s">
        <v>3191</v>
      </c>
      <c r="C474" s="84">
        <v>2</v>
      </c>
      <c r="D474" s="122">
        <v>0.0015045692609769298</v>
      </c>
      <c r="E474" s="122">
        <v>3.0764583877121514</v>
      </c>
      <c r="F474" s="84" t="s">
        <v>3200</v>
      </c>
      <c r="G474" s="84" t="b">
        <v>0</v>
      </c>
      <c r="H474" s="84" t="b">
        <v>0</v>
      </c>
      <c r="I474" s="84" t="b">
        <v>0</v>
      </c>
      <c r="J474" s="84" t="b">
        <v>0</v>
      </c>
      <c r="K474" s="84" t="b">
        <v>0</v>
      </c>
      <c r="L474" s="84" t="b">
        <v>0</v>
      </c>
    </row>
    <row r="475" spans="1:12" ht="15">
      <c r="A475" s="84" t="s">
        <v>3191</v>
      </c>
      <c r="B475" s="84" t="s">
        <v>3192</v>
      </c>
      <c r="C475" s="84">
        <v>2</v>
      </c>
      <c r="D475" s="122">
        <v>0.0015045692609769298</v>
      </c>
      <c r="E475" s="122">
        <v>3.0764583877121514</v>
      </c>
      <c r="F475" s="84" t="s">
        <v>3200</v>
      </c>
      <c r="G475" s="84" t="b">
        <v>0</v>
      </c>
      <c r="H475" s="84" t="b">
        <v>0</v>
      </c>
      <c r="I475" s="84" t="b">
        <v>0</v>
      </c>
      <c r="J475" s="84" t="b">
        <v>0</v>
      </c>
      <c r="K475" s="84" t="b">
        <v>0</v>
      </c>
      <c r="L475" s="84" t="b">
        <v>0</v>
      </c>
    </row>
    <row r="476" spans="1:12" ht="15">
      <c r="A476" s="84" t="s">
        <v>317</v>
      </c>
      <c r="B476" s="84" t="s">
        <v>2889</v>
      </c>
      <c r="C476" s="84">
        <v>2</v>
      </c>
      <c r="D476" s="122">
        <v>0.0015045692609769298</v>
      </c>
      <c r="E476" s="122">
        <v>2.231360347697895</v>
      </c>
      <c r="F476" s="84" t="s">
        <v>3200</v>
      </c>
      <c r="G476" s="84" t="b">
        <v>0</v>
      </c>
      <c r="H476" s="84" t="b">
        <v>0</v>
      </c>
      <c r="I476" s="84" t="b">
        <v>0</v>
      </c>
      <c r="J476" s="84" t="b">
        <v>0</v>
      </c>
      <c r="K476" s="84" t="b">
        <v>0</v>
      </c>
      <c r="L476" s="84" t="b">
        <v>0</v>
      </c>
    </row>
    <row r="477" spans="1:12" ht="15">
      <c r="A477" s="84" t="s">
        <v>2889</v>
      </c>
      <c r="B477" s="84" t="s">
        <v>3193</v>
      </c>
      <c r="C477" s="84">
        <v>2</v>
      </c>
      <c r="D477" s="122">
        <v>0.0015045692609769298</v>
      </c>
      <c r="E477" s="122">
        <v>2.5323903433618757</v>
      </c>
      <c r="F477" s="84" t="s">
        <v>3200</v>
      </c>
      <c r="G477" s="84" t="b">
        <v>0</v>
      </c>
      <c r="H477" s="84" t="b">
        <v>0</v>
      </c>
      <c r="I477" s="84" t="b">
        <v>0</v>
      </c>
      <c r="J477" s="84" t="b">
        <v>1</v>
      </c>
      <c r="K477" s="84" t="b">
        <v>0</v>
      </c>
      <c r="L477" s="84" t="b">
        <v>0</v>
      </c>
    </row>
    <row r="478" spans="1:12" ht="15">
      <c r="A478" s="84" t="s">
        <v>3193</v>
      </c>
      <c r="B478" s="84" t="s">
        <v>3194</v>
      </c>
      <c r="C478" s="84">
        <v>2</v>
      </c>
      <c r="D478" s="122">
        <v>0.0015045692609769298</v>
      </c>
      <c r="E478" s="122">
        <v>3.0764583877121514</v>
      </c>
      <c r="F478" s="84" t="s">
        <v>3200</v>
      </c>
      <c r="G478" s="84" t="b">
        <v>1</v>
      </c>
      <c r="H478" s="84" t="b">
        <v>0</v>
      </c>
      <c r="I478" s="84" t="b">
        <v>0</v>
      </c>
      <c r="J478" s="84" t="b">
        <v>0</v>
      </c>
      <c r="K478" s="84" t="b">
        <v>0</v>
      </c>
      <c r="L478" s="84" t="b">
        <v>0</v>
      </c>
    </row>
    <row r="479" spans="1:12" ht="15">
      <c r="A479" s="84" t="s">
        <v>3194</v>
      </c>
      <c r="B479" s="84" t="s">
        <v>3195</v>
      </c>
      <c r="C479" s="84">
        <v>2</v>
      </c>
      <c r="D479" s="122">
        <v>0.0015045692609769298</v>
      </c>
      <c r="E479" s="122">
        <v>3.0764583877121514</v>
      </c>
      <c r="F479" s="84" t="s">
        <v>3200</v>
      </c>
      <c r="G479" s="84" t="b">
        <v>0</v>
      </c>
      <c r="H479" s="84" t="b">
        <v>0</v>
      </c>
      <c r="I479" s="84" t="b">
        <v>0</v>
      </c>
      <c r="J479" s="84" t="b">
        <v>0</v>
      </c>
      <c r="K479" s="84" t="b">
        <v>0</v>
      </c>
      <c r="L479" s="84" t="b">
        <v>0</v>
      </c>
    </row>
    <row r="480" spans="1:12" ht="15">
      <c r="A480" s="84" t="s">
        <v>3195</v>
      </c>
      <c r="B480" s="84" t="s">
        <v>2908</v>
      </c>
      <c r="C480" s="84">
        <v>2</v>
      </c>
      <c r="D480" s="122">
        <v>0.0015045692609769298</v>
      </c>
      <c r="E480" s="122">
        <v>2.4743983963841893</v>
      </c>
      <c r="F480" s="84" t="s">
        <v>3200</v>
      </c>
      <c r="G480" s="84" t="b">
        <v>0</v>
      </c>
      <c r="H480" s="84" t="b">
        <v>0</v>
      </c>
      <c r="I480" s="84" t="b">
        <v>0</v>
      </c>
      <c r="J480" s="84" t="b">
        <v>0</v>
      </c>
      <c r="K480" s="84" t="b">
        <v>0</v>
      </c>
      <c r="L480" s="84" t="b">
        <v>0</v>
      </c>
    </row>
    <row r="481" spans="1:12" ht="15">
      <c r="A481" s="84" t="s">
        <v>2908</v>
      </c>
      <c r="B481" s="84" t="s">
        <v>2402</v>
      </c>
      <c r="C481" s="84">
        <v>2</v>
      </c>
      <c r="D481" s="122">
        <v>0.0015045692609769298</v>
      </c>
      <c r="E481" s="122">
        <v>0.7035463847420449</v>
      </c>
      <c r="F481" s="84" t="s">
        <v>3200</v>
      </c>
      <c r="G481" s="84" t="b">
        <v>0</v>
      </c>
      <c r="H481" s="84" t="b">
        <v>0</v>
      </c>
      <c r="I481" s="84" t="b">
        <v>0</v>
      </c>
      <c r="J481" s="84" t="b">
        <v>0</v>
      </c>
      <c r="K481" s="84" t="b">
        <v>0</v>
      </c>
      <c r="L481" s="84" t="b">
        <v>0</v>
      </c>
    </row>
    <row r="482" spans="1:12" ht="15">
      <c r="A482" s="84" t="s">
        <v>2402</v>
      </c>
      <c r="B482" s="84" t="s">
        <v>3196</v>
      </c>
      <c r="C482" s="84">
        <v>2</v>
      </c>
      <c r="D482" s="122">
        <v>0.0015045692609769298</v>
      </c>
      <c r="E482" s="122">
        <v>1.3818531887785828</v>
      </c>
      <c r="F482" s="84" t="s">
        <v>3200</v>
      </c>
      <c r="G482" s="84" t="b">
        <v>0</v>
      </c>
      <c r="H482" s="84" t="b">
        <v>0</v>
      </c>
      <c r="I482" s="84" t="b">
        <v>0</v>
      </c>
      <c r="J482" s="84" t="b">
        <v>0</v>
      </c>
      <c r="K482" s="84" t="b">
        <v>0</v>
      </c>
      <c r="L482" s="84" t="b">
        <v>0</v>
      </c>
    </row>
    <row r="483" spans="1:12" ht="15">
      <c r="A483" s="84" t="s">
        <v>3196</v>
      </c>
      <c r="B483" s="84" t="s">
        <v>2999</v>
      </c>
      <c r="C483" s="84">
        <v>2</v>
      </c>
      <c r="D483" s="122">
        <v>0.0015045692609769298</v>
      </c>
      <c r="E483" s="122">
        <v>2.9003671286564705</v>
      </c>
      <c r="F483" s="84" t="s">
        <v>3200</v>
      </c>
      <c r="G483" s="84" t="b">
        <v>0</v>
      </c>
      <c r="H483" s="84" t="b">
        <v>0</v>
      </c>
      <c r="I483" s="84" t="b">
        <v>0</v>
      </c>
      <c r="J483" s="84" t="b">
        <v>0</v>
      </c>
      <c r="K483" s="84" t="b">
        <v>0</v>
      </c>
      <c r="L483" s="84" t="b">
        <v>0</v>
      </c>
    </row>
    <row r="484" spans="1:12" ht="15">
      <c r="A484" s="84" t="s">
        <v>2950</v>
      </c>
      <c r="B484" s="84" t="s">
        <v>2404</v>
      </c>
      <c r="C484" s="84">
        <v>2</v>
      </c>
      <c r="D484" s="122">
        <v>0.0015045692609769298</v>
      </c>
      <c r="E484" s="122">
        <v>1.7542390929782323</v>
      </c>
      <c r="F484" s="84" t="s">
        <v>3200</v>
      </c>
      <c r="G484" s="84" t="b">
        <v>0</v>
      </c>
      <c r="H484" s="84" t="b">
        <v>0</v>
      </c>
      <c r="I484" s="84" t="b">
        <v>0</v>
      </c>
      <c r="J484" s="84" t="b">
        <v>0</v>
      </c>
      <c r="K484" s="84" t="b">
        <v>0</v>
      </c>
      <c r="L484" s="84" t="b">
        <v>0</v>
      </c>
    </row>
    <row r="485" spans="1:12" ht="15">
      <c r="A485" s="84" t="s">
        <v>2404</v>
      </c>
      <c r="B485" s="84" t="s">
        <v>3197</v>
      </c>
      <c r="C485" s="84">
        <v>2</v>
      </c>
      <c r="D485" s="122">
        <v>0.0015045692609769298</v>
      </c>
      <c r="E485" s="122">
        <v>2.0350657025539265</v>
      </c>
      <c r="F485" s="84" t="s">
        <v>3200</v>
      </c>
      <c r="G485" s="84" t="b">
        <v>0</v>
      </c>
      <c r="H485" s="84" t="b">
        <v>0</v>
      </c>
      <c r="I485" s="84" t="b">
        <v>0</v>
      </c>
      <c r="J485" s="84" t="b">
        <v>0</v>
      </c>
      <c r="K485" s="84" t="b">
        <v>0</v>
      </c>
      <c r="L485" s="84" t="b">
        <v>0</v>
      </c>
    </row>
    <row r="486" spans="1:12" ht="15">
      <c r="A486" s="84" t="s">
        <v>215</v>
      </c>
      <c r="B486" s="84" t="s">
        <v>2461</v>
      </c>
      <c r="C486" s="84">
        <v>2</v>
      </c>
      <c r="D486" s="122">
        <v>0.0015045692609769298</v>
      </c>
      <c r="E486" s="122">
        <v>3.0764583877121514</v>
      </c>
      <c r="F486" s="84" t="s">
        <v>3200</v>
      </c>
      <c r="G486" s="84" t="b">
        <v>0</v>
      </c>
      <c r="H486" s="84" t="b">
        <v>0</v>
      </c>
      <c r="I486" s="84" t="b">
        <v>0</v>
      </c>
      <c r="J486" s="84" t="b">
        <v>0</v>
      </c>
      <c r="K486" s="84" t="b">
        <v>0</v>
      </c>
      <c r="L486" s="84" t="b">
        <v>0</v>
      </c>
    </row>
    <row r="487" spans="1:12" ht="15">
      <c r="A487" s="84" t="s">
        <v>2406</v>
      </c>
      <c r="B487" s="84" t="s">
        <v>2402</v>
      </c>
      <c r="C487" s="84">
        <v>16</v>
      </c>
      <c r="D487" s="122">
        <v>0</v>
      </c>
      <c r="E487" s="122">
        <v>1.2091797814253271</v>
      </c>
      <c r="F487" s="84" t="s">
        <v>2241</v>
      </c>
      <c r="G487" s="84" t="b">
        <v>0</v>
      </c>
      <c r="H487" s="84" t="b">
        <v>0</v>
      </c>
      <c r="I487" s="84" t="b">
        <v>0</v>
      </c>
      <c r="J487" s="84" t="b">
        <v>0</v>
      </c>
      <c r="K487" s="84" t="b">
        <v>0</v>
      </c>
      <c r="L487" s="84" t="b">
        <v>0</v>
      </c>
    </row>
    <row r="488" spans="1:12" ht="15">
      <c r="A488" s="84" t="s">
        <v>2402</v>
      </c>
      <c r="B488" s="84" t="s">
        <v>2407</v>
      </c>
      <c r="C488" s="84">
        <v>16</v>
      </c>
      <c r="D488" s="122">
        <v>0</v>
      </c>
      <c r="E488" s="122">
        <v>1.2091797814253271</v>
      </c>
      <c r="F488" s="84" t="s">
        <v>2241</v>
      </c>
      <c r="G488" s="84" t="b">
        <v>0</v>
      </c>
      <c r="H488" s="84" t="b">
        <v>0</v>
      </c>
      <c r="I488" s="84" t="b">
        <v>0</v>
      </c>
      <c r="J488" s="84" t="b">
        <v>0</v>
      </c>
      <c r="K488" s="84" t="b">
        <v>0</v>
      </c>
      <c r="L488" s="84" t="b">
        <v>0</v>
      </c>
    </row>
    <row r="489" spans="1:12" ht="15">
      <c r="A489" s="84" t="s">
        <v>2407</v>
      </c>
      <c r="B489" s="84" t="s">
        <v>2408</v>
      </c>
      <c r="C489" s="84">
        <v>16</v>
      </c>
      <c r="D489" s="122">
        <v>0</v>
      </c>
      <c r="E489" s="122">
        <v>1.2091797814253271</v>
      </c>
      <c r="F489" s="84" t="s">
        <v>2241</v>
      </c>
      <c r="G489" s="84" t="b">
        <v>0</v>
      </c>
      <c r="H489" s="84" t="b">
        <v>0</v>
      </c>
      <c r="I489" s="84" t="b">
        <v>0</v>
      </c>
      <c r="J489" s="84" t="b">
        <v>1</v>
      </c>
      <c r="K489" s="84" t="b">
        <v>0</v>
      </c>
      <c r="L489" s="84" t="b">
        <v>0</v>
      </c>
    </row>
    <row r="490" spans="1:12" ht="15">
      <c r="A490" s="84" t="s">
        <v>2408</v>
      </c>
      <c r="B490" s="84" t="s">
        <v>2409</v>
      </c>
      <c r="C490" s="84">
        <v>16</v>
      </c>
      <c r="D490" s="122">
        <v>0</v>
      </c>
      <c r="E490" s="122">
        <v>1.2091797814253271</v>
      </c>
      <c r="F490" s="84" t="s">
        <v>2241</v>
      </c>
      <c r="G490" s="84" t="b">
        <v>1</v>
      </c>
      <c r="H490" s="84" t="b">
        <v>0</v>
      </c>
      <c r="I490" s="84" t="b">
        <v>0</v>
      </c>
      <c r="J490" s="84" t="b">
        <v>0</v>
      </c>
      <c r="K490" s="84" t="b">
        <v>0</v>
      </c>
      <c r="L490" s="84" t="b">
        <v>0</v>
      </c>
    </row>
    <row r="491" spans="1:12" ht="15">
      <c r="A491" s="84" t="s">
        <v>2410</v>
      </c>
      <c r="B491" s="84" t="s">
        <v>2411</v>
      </c>
      <c r="C491" s="84">
        <v>16</v>
      </c>
      <c r="D491" s="122">
        <v>0</v>
      </c>
      <c r="E491" s="122">
        <v>1.2091797814253271</v>
      </c>
      <c r="F491" s="84" t="s">
        <v>2241</v>
      </c>
      <c r="G491" s="84" t="b">
        <v>0</v>
      </c>
      <c r="H491" s="84" t="b">
        <v>0</v>
      </c>
      <c r="I491" s="84" t="b">
        <v>0</v>
      </c>
      <c r="J491" s="84" t="b">
        <v>0</v>
      </c>
      <c r="K491" s="84" t="b">
        <v>0</v>
      </c>
      <c r="L491" s="84" t="b">
        <v>0</v>
      </c>
    </row>
    <row r="492" spans="1:12" ht="15">
      <c r="A492" s="84" t="s">
        <v>2411</v>
      </c>
      <c r="B492" s="84" t="s">
        <v>2412</v>
      </c>
      <c r="C492" s="84">
        <v>16</v>
      </c>
      <c r="D492" s="122">
        <v>0</v>
      </c>
      <c r="E492" s="122">
        <v>1.2091797814253271</v>
      </c>
      <c r="F492" s="84" t="s">
        <v>2241</v>
      </c>
      <c r="G492" s="84" t="b">
        <v>0</v>
      </c>
      <c r="H492" s="84" t="b">
        <v>0</v>
      </c>
      <c r="I492" s="84" t="b">
        <v>0</v>
      </c>
      <c r="J492" s="84" t="b">
        <v>0</v>
      </c>
      <c r="K492" s="84" t="b">
        <v>0</v>
      </c>
      <c r="L492" s="84" t="b">
        <v>0</v>
      </c>
    </row>
    <row r="493" spans="1:12" ht="15">
      <c r="A493" s="84" t="s">
        <v>2412</v>
      </c>
      <c r="B493" s="84" t="s">
        <v>2413</v>
      </c>
      <c r="C493" s="84">
        <v>16</v>
      </c>
      <c r="D493" s="122">
        <v>0</v>
      </c>
      <c r="E493" s="122">
        <v>1.2091797814253271</v>
      </c>
      <c r="F493" s="84" t="s">
        <v>2241</v>
      </c>
      <c r="G493" s="84" t="b">
        <v>0</v>
      </c>
      <c r="H493" s="84" t="b">
        <v>0</v>
      </c>
      <c r="I493" s="84" t="b">
        <v>0</v>
      </c>
      <c r="J493" s="84" t="b">
        <v>0</v>
      </c>
      <c r="K493" s="84" t="b">
        <v>0</v>
      </c>
      <c r="L493" s="84" t="b">
        <v>0</v>
      </c>
    </row>
    <row r="494" spans="1:12" ht="15">
      <c r="A494" s="84" t="s">
        <v>2413</v>
      </c>
      <c r="B494" s="84" t="s">
        <v>2414</v>
      </c>
      <c r="C494" s="84">
        <v>16</v>
      </c>
      <c r="D494" s="122">
        <v>0</v>
      </c>
      <c r="E494" s="122">
        <v>1.2091797814253271</v>
      </c>
      <c r="F494" s="84" t="s">
        <v>2241</v>
      </c>
      <c r="G494" s="84" t="b">
        <v>0</v>
      </c>
      <c r="H494" s="84" t="b">
        <v>0</v>
      </c>
      <c r="I494" s="84" t="b">
        <v>0</v>
      </c>
      <c r="J494" s="84" t="b">
        <v>1</v>
      </c>
      <c r="K494" s="84" t="b">
        <v>0</v>
      </c>
      <c r="L494" s="84" t="b">
        <v>0</v>
      </c>
    </row>
    <row r="495" spans="1:12" ht="15">
      <c r="A495" s="84" t="s">
        <v>2409</v>
      </c>
      <c r="B495" s="84" t="s">
        <v>2410</v>
      </c>
      <c r="C495" s="84">
        <v>15</v>
      </c>
      <c r="D495" s="122">
        <v>0.0015288394691041927</v>
      </c>
      <c r="E495" s="122">
        <v>1.1811510578250835</v>
      </c>
      <c r="F495" s="84" t="s">
        <v>2241</v>
      </c>
      <c r="G495" s="84" t="b">
        <v>0</v>
      </c>
      <c r="H495" s="84" t="b">
        <v>0</v>
      </c>
      <c r="I495" s="84" t="b">
        <v>0</v>
      </c>
      <c r="J495" s="84" t="b">
        <v>0</v>
      </c>
      <c r="K495" s="84" t="b">
        <v>0</v>
      </c>
      <c r="L495" s="84" t="b">
        <v>0</v>
      </c>
    </row>
    <row r="496" spans="1:12" ht="15">
      <c r="A496" s="84" t="s">
        <v>353</v>
      </c>
      <c r="B496" s="84" t="s">
        <v>352</v>
      </c>
      <c r="C496" s="84">
        <v>8</v>
      </c>
      <c r="D496" s="122">
        <v>0.008757236237497634</v>
      </c>
      <c r="E496" s="122">
        <v>1.5102097770893081</v>
      </c>
      <c r="F496" s="84" t="s">
        <v>2241</v>
      </c>
      <c r="G496" s="84" t="b">
        <v>0</v>
      </c>
      <c r="H496" s="84" t="b">
        <v>0</v>
      </c>
      <c r="I496" s="84" t="b">
        <v>0</v>
      </c>
      <c r="J496" s="84" t="b">
        <v>0</v>
      </c>
      <c r="K496" s="84" t="b">
        <v>0</v>
      </c>
      <c r="L496" s="84" t="b">
        <v>0</v>
      </c>
    </row>
    <row r="497" spans="1:12" ht="15">
      <c r="A497" s="84" t="s">
        <v>352</v>
      </c>
      <c r="B497" s="84" t="s">
        <v>351</v>
      </c>
      <c r="C497" s="84">
        <v>8</v>
      </c>
      <c r="D497" s="122">
        <v>0.008757236237497634</v>
      </c>
      <c r="E497" s="122">
        <v>1.5102097770893081</v>
      </c>
      <c r="F497" s="84" t="s">
        <v>2241</v>
      </c>
      <c r="G497" s="84" t="b">
        <v>0</v>
      </c>
      <c r="H497" s="84" t="b">
        <v>0</v>
      </c>
      <c r="I497" s="84" t="b">
        <v>0</v>
      </c>
      <c r="J497" s="84" t="b">
        <v>0</v>
      </c>
      <c r="K497" s="84" t="b">
        <v>0</v>
      </c>
      <c r="L497" s="84" t="b">
        <v>0</v>
      </c>
    </row>
    <row r="498" spans="1:12" ht="15">
      <c r="A498" s="84" t="s">
        <v>349</v>
      </c>
      <c r="B498" s="84" t="s">
        <v>348</v>
      </c>
      <c r="C498" s="84">
        <v>8</v>
      </c>
      <c r="D498" s="122">
        <v>0.008757236237497634</v>
      </c>
      <c r="E498" s="122">
        <v>1.5102097770893081</v>
      </c>
      <c r="F498" s="84" t="s">
        <v>2241</v>
      </c>
      <c r="G498" s="84" t="b">
        <v>0</v>
      </c>
      <c r="H498" s="84" t="b">
        <v>0</v>
      </c>
      <c r="I498" s="84" t="b">
        <v>0</v>
      </c>
      <c r="J498" s="84" t="b">
        <v>0</v>
      </c>
      <c r="K498" s="84" t="b">
        <v>0</v>
      </c>
      <c r="L498" s="84" t="b">
        <v>0</v>
      </c>
    </row>
    <row r="499" spans="1:12" ht="15">
      <c r="A499" s="84" t="s">
        <v>344</v>
      </c>
      <c r="B499" s="84" t="s">
        <v>343</v>
      </c>
      <c r="C499" s="84">
        <v>8</v>
      </c>
      <c r="D499" s="122">
        <v>0.008757236237497634</v>
      </c>
      <c r="E499" s="122">
        <v>1.5102097770893081</v>
      </c>
      <c r="F499" s="84" t="s">
        <v>2241</v>
      </c>
      <c r="G499" s="84" t="b">
        <v>0</v>
      </c>
      <c r="H499" s="84" t="b">
        <v>0</v>
      </c>
      <c r="I499" s="84" t="b">
        <v>0</v>
      </c>
      <c r="J499" s="84" t="b">
        <v>0</v>
      </c>
      <c r="K499" s="84" t="b">
        <v>0</v>
      </c>
      <c r="L499" s="84" t="b">
        <v>0</v>
      </c>
    </row>
    <row r="500" spans="1:12" ht="15">
      <c r="A500" s="84" t="s">
        <v>343</v>
      </c>
      <c r="B500" s="84" t="s">
        <v>342</v>
      </c>
      <c r="C500" s="84">
        <v>8</v>
      </c>
      <c r="D500" s="122">
        <v>0.008757236237497634</v>
      </c>
      <c r="E500" s="122">
        <v>1.5102097770893081</v>
      </c>
      <c r="F500" s="84" t="s">
        <v>2241</v>
      </c>
      <c r="G500" s="84" t="b">
        <v>0</v>
      </c>
      <c r="H500" s="84" t="b">
        <v>0</v>
      </c>
      <c r="I500" s="84" t="b">
        <v>0</v>
      </c>
      <c r="J500" s="84" t="b">
        <v>0</v>
      </c>
      <c r="K500" s="84" t="b">
        <v>0</v>
      </c>
      <c r="L500" s="84" t="b">
        <v>0</v>
      </c>
    </row>
    <row r="501" spans="1:12" ht="15">
      <c r="A501" s="84" t="s">
        <v>342</v>
      </c>
      <c r="B501" s="84" t="s">
        <v>341</v>
      </c>
      <c r="C501" s="84">
        <v>8</v>
      </c>
      <c r="D501" s="122">
        <v>0.008757236237497634</v>
      </c>
      <c r="E501" s="122">
        <v>1.5102097770893081</v>
      </c>
      <c r="F501" s="84" t="s">
        <v>2241</v>
      </c>
      <c r="G501" s="84" t="b">
        <v>0</v>
      </c>
      <c r="H501" s="84" t="b">
        <v>0</v>
      </c>
      <c r="I501" s="84" t="b">
        <v>0</v>
      </c>
      <c r="J501" s="84" t="b">
        <v>0</v>
      </c>
      <c r="K501" s="84" t="b">
        <v>0</v>
      </c>
      <c r="L501" s="84" t="b">
        <v>0</v>
      </c>
    </row>
    <row r="502" spans="1:12" ht="15">
      <c r="A502" s="84" t="s">
        <v>341</v>
      </c>
      <c r="B502" s="84" t="s">
        <v>340</v>
      </c>
      <c r="C502" s="84">
        <v>8</v>
      </c>
      <c r="D502" s="122">
        <v>0.008757236237497634</v>
      </c>
      <c r="E502" s="122">
        <v>1.5102097770893081</v>
      </c>
      <c r="F502" s="84" t="s">
        <v>2241</v>
      </c>
      <c r="G502" s="84" t="b">
        <v>0</v>
      </c>
      <c r="H502" s="84" t="b">
        <v>0</v>
      </c>
      <c r="I502" s="84" t="b">
        <v>0</v>
      </c>
      <c r="J502" s="84" t="b">
        <v>0</v>
      </c>
      <c r="K502" s="84" t="b">
        <v>0</v>
      </c>
      <c r="L502" s="84" t="b">
        <v>0</v>
      </c>
    </row>
    <row r="503" spans="1:12" ht="15">
      <c r="A503" s="84" t="s">
        <v>338</v>
      </c>
      <c r="B503" s="84" t="s">
        <v>2406</v>
      </c>
      <c r="C503" s="84">
        <v>8</v>
      </c>
      <c r="D503" s="122">
        <v>0.008757236237497634</v>
      </c>
      <c r="E503" s="122">
        <v>1.2091797814253271</v>
      </c>
      <c r="F503" s="84" t="s">
        <v>2241</v>
      </c>
      <c r="G503" s="84" t="b">
        <v>0</v>
      </c>
      <c r="H503" s="84" t="b">
        <v>0</v>
      </c>
      <c r="I503" s="84" t="b">
        <v>0</v>
      </c>
      <c r="J503" s="84" t="b">
        <v>0</v>
      </c>
      <c r="K503" s="84" t="b">
        <v>0</v>
      </c>
      <c r="L503" s="84" t="b">
        <v>0</v>
      </c>
    </row>
    <row r="504" spans="1:12" ht="15">
      <c r="A504" s="84" t="s">
        <v>348</v>
      </c>
      <c r="B504" s="84" t="s">
        <v>346</v>
      </c>
      <c r="C504" s="84">
        <v>6</v>
      </c>
      <c r="D504" s="122">
        <v>0.009293863249577042</v>
      </c>
      <c r="E504" s="122">
        <v>1.3852710404810082</v>
      </c>
      <c r="F504" s="84" t="s">
        <v>2241</v>
      </c>
      <c r="G504" s="84" t="b">
        <v>0</v>
      </c>
      <c r="H504" s="84" t="b">
        <v>0</v>
      </c>
      <c r="I504" s="84" t="b">
        <v>0</v>
      </c>
      <c r="J504" s="84" t="b">
        <v>0</v>
      </c>
      <c r="K504" s="84" t="b">
        <v>0</v>
      </c>
      <c r="L504" s="84" t="b">
        <v>0</v>
      </c>
    </row>
    <row r="505" spans="1:12" ht="15">
      <c r="A505" s="84" t="s">
        <v>340</v>
      </c>
      <c r="B505" s="84" t="s">
        <v>339</v>
      </c>
      <c r="C505" s="84">
        <v>5</v>
      </c>
      <c r="D505" s="122">
        <v>0.009184545060361928</v>
      </c>
      <c r="E505" s="122">
        <v>1.5102097770893081</v>
      </c>
      <c r="F505" s="84" t="s">
        <v>2241</v>
      </c>
      <c r="G505" s="84" t="b">
        <v>0</v>
      </c>
      <c r="H505" s="84" t="b">
        <v>0</v>
      </c>
      <c r="I505" s="84" t="b">
        <v>0</v>
      </c>
      <c r="J505" s="84" t="b">
        <v>0</v>
      </c>
      <c r="K505" s="84" t="b">
        <v>0</v>
      </c>
      <c r="L505" s="84" t="b">
        <v>0</v>
      </c>
    </row>
    <row r="506" spans="1:12" ht="15">
      <c r="A506" s="84" t="s">
        <v>339</v>
      </c>
      <c r="B506" s="84" t="s">
        <v>338</v>
      </c>
      <c r="C506" s="84">
        <v>5</v>
      </c>
      <c r="D506" s="122">
        <v>0.009184545060361928</v>
      </c>
      <c r="E506" s="122">
        <v>1.5102097770893081</v>
      </c>
      <c r="F506" s="84" t="s">
        <v>2241</v>
      </c>
      <c r="G506" s="84" t="b">
        <v>0</v>
      </c>
      <c r="H506" s="84" t="b">
        <v>0</v>
      </c>
      <c r="I506" s="84" t="b">
        <v>0</v>
      </c>
      <c r="J506" s="84" t="b">
        <v>0</v>
      </c>
      <c r="K506" s="84" t="b">
        <v>0</v>
      </c>
      <c r="L506" s="84" t="b">
        <v>0</v>
      </c>
    </row>
    <row r="507" spans="1:12" ht="15">
      <c r="A507" s="84" t="s">
        <v>351</v>
      </c>
      <c r="B507" s="84" t="s">
        <v>350</v>
      </c>
      <c r="C507" s="84">
        <v>4</v>
      </c>
      <c r="D507" s="122">
        <v>0.008757236237497634</v>
      </c>
      <c r="E507" s="122">
        <v>1.5102097770893081</v>
      </c>
      <c r="F507" s="84" t="s">
        <v>2241</v>
      </c>
      <c r="G507" s="84" t="b">
        <v>0</v>
      </c>
      <c r="H507" s="84" t="b">
        <v>0</v>
      </c>
      <c r="I507" s="84" t="b">
        <v>0</v>
      </c>
      <c r="J507" s="84" t="b">
        <v>0</v>
      </c>
      <c r="K507" s="84" t="b">
        <v>0</v>
      </c>
      <c r="L507" s="84" t="b">
        <v>0</v>
      </c>
    </row>
    <row r="508" spans="1:12" ht="15">
      <c r="A508" s="84" t="s">
        <v>350</v>
      </c>
      <c r="B508" s="84" t="s">
        <v>349</v>
      </c>
      <c r="C508" s="84">
        <v>4</v>
      </c>
      <c r="D508" s="122">
        <v>0.008757236237497634</v>
      </c>
      <c r="E508" s="122">
        <v>1.5102097770893081</v>
      </c>
      <c r="F508" s="84" t="s">
        <v>2241</v>
      </c>
      <c r="G508" s="84" t="b">
        <v>0</v>
      </c>
      <c r="H508" s="84" t="b">
        <v>0</v>
      </c>
      <c r="I508" s="84" t="b">
        <v>0</v>
      </c>
      <c r="J508" s="84" t="b">
        <v>0</v>
      </c>
      <c r="K508" s="84" t="b">
        <v>0</v>
      </c>
      <c r="L508" s="84" t="b">
        <v>0</v>
      </c>
    </row>
    <row r="509" spans="1:12" ht="15">
      <c r="A509" s="84" t="s">
        <v>346</v>
      </c>
      <c r="B509" s="84" t="s">
        <v>345</v>
      </c>
      <c r="C509" s="84">
        <v>4</v>
      </c>
      <c r="D509" s="122">
        <v>0.008757236237497634</v>
      </c>
      <c r="E509" s="122">
        <v>1.5102097770893081</v>
      </c>
      <c r="F509" s="84" t="s">
        <v>2241</v>
      </c>
      <c r="G509" s="84" t="b">
        <v>0</v>
      </c>
      <c r="H509" s="84" t="b">
        <v>0</v>
      </c>
      <c r="I509" s="84" t="b">
        <v>0</v>
      </c>
      <c r="J509" s="84" t="b">
        <v>0</v>
      </c>
      <c r="K509" s="84" t="b">
        <v>0</v>
      </c>
      <c r="L509" s="84" t="b">
        <v>0</v>
      </c>
    </row>
    <row r="510" spans="1:12" ht="15">
      <c r="A510" s="84" t="s">
        <v>345</v>
      </c>
      <c r="B510" s="84" t="s">
        <v>2406</v>
      </c>
      <c r="C510" s="84">
        <v>4</v>
      </c>
      <c r="D510" s="122">
        <v>0.008757236237497634</v>
      </c>
      <c r="E510" s="122">
        <v>1.2091797814253271</v>
      </c>
      <c r="F510" s="84" t="s">
        <v>2241</v>
      </c>
      <c r="G510" s="84" t="b">
        <v>0</v>
      </c>
      <c r="H510" s="84" t="b">
        <v>0</v>
      </c>
      <c r="I510" s="84" t="b">
        <v>0</v>
      </c>
      <c r="J510" s="84" t="b">
        <v>0</v>
      </c>
      <c r="K510" s="84" t="b">
        <v>0</v>
      </c>
      <c r="L510" s="84" t="b">
        <v>0</v>
      </c>
    </row>
    <row r="511" spans="1:12" ht="15">
      <c r="A511" s="84" t="s">
        <v>351</v>
      </c>
      <c r="B511" s="84" t="s">
        <v>349</v>
      </c>
      <c r="C511" s="84">
        <v>4</v>
      </c>
      <c r="D511" s="122">
        <v>0.008757236237497634</v>
      </c>
      <c r="E511" s="122">
        <v>1.2091797814253271</v>
      </c>
      <c r="F511" s="84" t="s">
        <v>2241</v>
      </c>
      <c r="G511" s="84" t="b">
        <v>0</v>
      </c>
      <c r="H511" s="84" t="b">
        <v>0</v>
      </c>
      <c r="I511" s="84" t="b">
        <v>0</v>
      </c>
      <c r="J511" s="84" t="b">
        <v>0</v>
      </c>
      <c r="K511" s="84" t="b">
        <v>0</v>
      </c>
      <c r="L511" s="84" t="b">
        <v>0</v>
      </c>
    </row>
    <row r="512" spans="1:12" ht="15">
      <c r="A512" s="84" t="s">
        <v>346</v>
      </c>
      <c r="B512" s="84" t="s">
        <v>2406</v>
      </c>
      <c r="C512" s="84">
        <v>4</v>
      </c>
      <c r="D512" s="122">
        <v>0.008757236237497634</v>
      </c>
      <c r="E512" s="122">
        <v>0.9081497857613459</v>
      </c>
      <c r="F512" s="84" t="s">
        <v>2241</v>
      </c>
      <c r="G512" s="84" t="b">
        <v>0</v>
      </c>
      <c r="H512" s="84" t="b">
        <v>0</v>
      </c>
      <c r="I512" s="84" t="b">
        <v>0</v>
      </c>
      <c r="J512" s="84" t="b">
        <v>0</v>
      </c>
      <c r="K512" s="84" t="b">
        <v>0</v>
      </c>
      <c r="L512" s="84" t="b">
        <v>0</v>
      </c>
    </row>
    <row r="513" spans="1:12" ht="15">
      <c r="A513" s="84" t="s">
        <v>340</v>
      </c>
      <c r="B513" s="84" t="s">
        <v>337</v>
      </c>
      <c r="C513" s="84">
        <v>3</v>
      </c>
      <c r="D513" s="122">
        <v>0.007930895213850134</v>
      </c>
      <c r="E513" s="122">
        <v>1.5102097770893081</v>
      </c>
      <c r="F513" s="84" t="s">
        <v>2241</v>
      </c>
      <c r="G513" s="84" t="b">
        <v>0</v>
      </c>
      <c r="H513" s="84" t="b">
        <v>0</v>
      </c>
      <c r="I513" s="84" t="b">
        <v>0</v>
      </c>
      <c r="J513" s="84" t="b">
        <v>0</v>
      </c>
      <c r="K513" s="84" t="b">
        <v>0</v>
      </c>
      <c r="L513" s="84" t="b">
        <v>0</v>
      </c>
    </row>
    <row r="514" spans="1:12" ht="15">
      <c r="A514" s="84" t="s">
        <v>337</v>
      </c>
      <c r="B514" s="84" t="s">
        <v>338</v>
      </c>
      <c r="C514" s="84">
        <v>3</v>
      </c>
      <c r="D514" s="122">
        <v>0.007930895213850134</v>
      </c>
      <c r="E514" s="122">
        <v>1.5102097770893081</v>
      </c>
      <c r="F514" s="84" t="s">
        <v>2241</v>
      </c>
      <c r="G514" s="84" t="b">
        <v>0</v>
      </c>
      <c r="H514" s="84" t="b">
        <v>0</v>
      </c>
      <c r="I514" s="84" t="b">
        <v>0</v>
      </c>
      <c r="J514" s="84" t="b">
        <v>0</v>
      </c>
      <c r="K514" s="84" t="b">
        <v>0</v>
      </c>
      <c r="L514" s="84" t="b">
        <v>0</v>
      </c>
    </row>
    <row r="515" spans="1:12" ht="15">
      <c r="A515" s="84" t="s">
        <v>348</v>
      </c>
      <c r="B515" s="84" t="s">
        <v>347</v>
      </c>
      <c r="C515" s="84">
        <v>2</v>
      </c>
      <c r="D515" s="122">
        <v>0.006567927178123226</v>
      </c>
      <c r="E515" s="122">
        <v>1.5102097770893081</v>
      </c>
      <c r="F515" s="84" t="s">
        <v>2241</v>
      </c>
      <c r="G515" s="84" t="b">
        <v>0</v>
      </c>
      <c r="H515" s="84" t="b">
        <v>0</v>
      </c>
      <c r="I515" s="84" t="b">
        <v>0</v>
      </c>
      <c r="J515" s="84" t="b">
        <v>0</v>
      </c>
      <c r="K515" s="84" t="b">
        <v>0</v>
      </c>
      <c r="L515" s="84" t="b">
        <v>0</v>
      </c>
    </row>
    <row r="516" spans="1:12" ht="15">
      <c r="A516" s="84" t="s">
        <v>347</v>
      </c>
      <c r="B516" s="84" t="s">
        <v>346</v>
      </c>
      <c r="C516" s="84">
        <v>2</v>
      </c>
      <c r="D516" s="122">
        <v>0.006567927178123226</v>
      </c>
      <c r="E516" s="122">
        <v>1.5102097770893081</v>
      </c>
      <c r="F516" s="84" t="s">
        <v>2241</v>
      </c>
      <c r="G516" s="84" t="b">
        <v>0</v>
      </c>
      <c r="H516" s="84" t="b">
        <v>0</v>
      </c>
      <c r="I516" s="84" t="b">
        <v>0</v>
      </c>
      <c r="J516" s="84" t="b">
        <v>0</v>
      </c>
      <c r="K516" s="84" t="b">
        <v>0</v>
      </c>
      <c r="L516" s="84" t="b">
        <v>0</v>
      </c>
    </row>
    <row r="517" spans="1:12" ht="15">
      <c r="A517" s="84" t="s">
        <v>2416</v>
      </c>
      <c r="B517" s="84" t="s">
        <v>2417</v>
      </c>
      <c r="C517" s="84">
        <v>18</v>
      </c>
      <c r="D517" s="122">
        <v>0</v>
      </c>
      <c r="E517" s="122">
        <v>1.0831839885012988</v>
      </c>
      <c r="F517" s="84" t="s">
        <v>2242</v>
      </c>
      <c r="G517" s="84" t="b">
        <v>0</v>
      </c>
      <c r="H517" s="84" t="b">
        <v>0</v>
      </c>
      <c r="I517" s="84" t="b">
        <v>0</v>
      </c>
      <c r="J517" s="84" t="b">
        <v>0</v>
      </c>
      <c r="K517" s="84" t="b">
        <v>0</v>
      </c>
      <c r="L517" s="84" t="b">
        <v>0</v>
      </c>
    </row>
    <row r="518" spans="1:12" ht="15">
      <c r="A518" s="84" t="s">
        <v>2403</v>
      </c>
      <c r="B518" s="84" t="s">
        <v>2416</v>
      </c>
      <c r="C518" s="84">
        <v>14</v>
      </c>
      <c r="D518" s="122">
        <v>0.0064746719150464115</v>
      </c>
      <c r="E518" s="122">
        <v>1.0831839885012988</v>
      </c>
      <c r="F518" s="84" t="s">
        <v>2242</v>
      </c>
      <c r="G518" s="84" t="b">
        <v>0</v>
      </c>
      <c r="H518" s="84" t="b">
        <v>0</v>
      </c>
      <c r="I518" s="84" t="b">
        <v>0</v>
      </c>
      <c r="J518" s="84" t="b">
        <v>0</v>
      </c>
      <c r="K518" s="84" t="b">
        <v>0</v>
      </c>
      <c r="L518" s="84" t="b">
        <v>0</v>
      </c>
    </row>
    <row r="519" spans="1:12" ht="15">
      <c r="A519" s="84" t="s">
        <v>2417</v>
      </c>
      <c r="B519" s="84" t="s">
        <v>2419</v>
      </c>
      <c r="C519" s="84">
        <v>14</v>
      </c>
      <c r="D519" s="122">
        <v>0.0064746719150464115</v>
      </c>
      <c r="E519" s="122">
        <v>1.0831839885012988</v>
      </c>
      <c r="F519" s="84" t="s">
        <v>2242</v>
      </c>
      <c r="G519" s="84" t="b">
        <v>0</v>
      </c>
      <c r="H519" s="84" t="b">
        <v>0</v>
      </c>
      <c r="I519" s="84" t="b">
        <v>0</v>
      </c>
      <c r="J519" s="84" t="b">
        <v>0</v>
      </c>
      <c r="K519" s="84" t="b">
        <v>0</v>
      </c>
      <c r="L519" s="84" t="b">
        <v>0</v>
      </c>
    </row>
    <row r="520" spans="1:12" ht="15">
      <c r="A520" s="84" t="s">
        <v>2419</v>
      </c>
      <c r="B520" s="84" t="s">
        <v>2402</v>
      </c>
      <c r="C520" s="84">
        <v>14</v>
      </c>
      <c r="D520" s="122">
        <v>0.0064746719150464115</v>
      </c>
      <c r="E520" s="122">
        <v>1.0831839885012988</v>
      </c>
      <c r="F520" s="84" t="s">
        <v>2242</v>
      </c>
      <c r="G520" s="84" t="b">
        <v>0</v>
      </c>
      <c r="H520" s="84" t="b">
        <v>0</v>
      </c>
      <c r="I520" s="84" t="b">
        <v>0</v>
      </c>
      <c r="J520" s="84" t="b">
        <v>0</v>
      </c>
      <c r="K520" s="84" t="b">
        <v>0</v>
      </c>
      <c r="L520" s="84" t="b">
        <v>0</v>
      </c>
    </row>
    <row r="521" spans="1:12" ht="15">
      <c r="A521" s="84" t="s">
        <v>2402</v>
      </c>
      <c r="B521" s="84" t="s">
        <v>2420</v>
      </c>
      <c r="C521" s="84">
        <v>14</v>
      </c>
      <c r="D521" s="122">
        <v>0.0064746719150464115</v>
      </c>
      <c r="E521" s="122">
        <v>1.1623652345489235</v>
      </c>
      <c r="F521" s="84" t="s">
        <v>2242</v>
      </c>
      <c r="G521" s="84" t="b">
        <v>0</v>
      </c>
      <c r="H521" s="84" t="b">
        <v>0</v>
      </c>
      <c r="I521" s="84" t="b">
        <v>0</v>
      </c>
      <c r="J521" s="84" t="b">
        <v>0</v>
      </c>
      <c r="K521" s="84" t="b">
        <v>0</v>
      </c>
      <c r="L521" s="84" t="b">
        <v>0</v>
      </c>
    </row>
    <row r="522" spans="1:12" ht="15">
      <c r="A522" s="84" t="s">
        <v>2420</v>
      </c>
      <c r="B522" s="84" t="s">
        <v>2421</v>
      </c>
      <c r="C522" s="84">
        <v>14</v>
      </c>
      <c r="D522" s="122">
        <v>0.0064746719150464115</v>
      </c>
      <c r="E522" s="122">
        <v>1.1923284579263669</v>
      </c>
      <c r="F522" s="84" t="s">
        <v>2242</v>
      </c>
      <c r="G522" s="84" t="b">
        <v>0</v>
      </c>
      <c r="H522" s="84" t="b">
        <v>0</v>
      </c>
      <c r="I522" s="84" t="b">
        <v>0</v>
      </c>
      <c r="J522" s="84" t="b">
        <v>0</v>
      </c>
      <c r="K522" s="84" t="b">
        <v>0</v>
      </c>
      <c r="L522" s="84" t="b">
        <v>0</v>
      </c>
    </row>
    <row r="523" spans="1:12" ht="15">
      <c r="A523" s="84" t="s">
        <v>2421</v>
      </c>
      <c r="B523" s="84" t="s">
        <v>2422</v>
      </c>
      <c r="C523" s="84">
        <v>14</v>
      </c>
      <c r="D523" s="122">
        <v>0.0064746719150464115</v>
      </c>
      <c r="E523" s="122">
        <v>1.1923284579263669</v>
      </c>
      <c r="F523" s="84" t="s">
        <v>2242</v>
      </c>
      <c r="G523" s="84" t="b">
        <v>0</v>
      </c>
      <c r="H523" s="84" t="b">
        <v>0</v>
      </c>
      <c r="I523" s="84" t="b">
        <v>0</v>
      </c>
      <c r="J523" s="84" t="b">
        <v>0</v>
      </c>
      <c r="K523" s="84" t="b">
        <v>0</v>
      </c>
      <c r="L523" s="84" t="b">
        <v>0</v>
      </c>
    </row>
    <row r="524" spans="1:12" ht="15">
      <c r="A524" s="84" t="s">
        <v>2422</v>
      </c>
      <c r="B524" s="84" t="s">
        <v>2890</v>
      </c>
      <c r="C524" s="84">
        <v>14</v>
      </c>
      <c r="D524" s="122">
        <v>0.0064746719150464115</v>
      </c>
      <c r="E524" s="122">
        <v>1.1923284579263669</v>
      </c>
      <c r="F524" s="84" t="s">
        <v>2242</v>
      </c>
      <c r="G524" s="84" t="b">
        <v>0</v>
      </c>
      <c r="H524" s="84" t="b">
        <v>0</v>
      </c>
      <c r="I524" s="84" t="b">
        <v>0</v>
      </c>
      <c r="J524" s="84" t="b">
        <v>0</v>
      </c>
      <c r="K524" s="84" t="b">
        <v>0</v>
      </c>
      <c r="L524" s="84" t="b">
        <v>0</v>
      </c>
    </row>
    <row r="525" spans="1:12" ht="15">
      <c r="A525" s="84" t="s">
        <v>2890</v>
      </c>
      <c r="B525" s="84" t="s">
        <v>2418</v>
      </c>
      <c r="C525" s="84">
        <v>14</v>
      </c>
      <c r="D525" s="122">
        <v>0.0064746719150464115</v>
      </c>
      <c r="E525" s="122">
        <v>1.1623652345489235</v>
      </c>
      <c r="F525" s="84" t="s">
        <v>2242</v>
      </c>
      <c r="G525" s="84" t="b">
        <v>0</v>
      </c>
      <c r="H525" s="84" t="b">
        <v>0</v>
      </c>
      <c r="I525" s="84" t="b">
        <v>0</v>
      </c>
      <c r="J525" s="84" t="b">
        <v>0</v>
      </c>
      <c r="K525" s="84" t="b">
        <v>0</v>
      </c>
      <c r="L525" s="84" t="b">
        <v>0</v>
      </c>
    </row>
    <row r="526" spans="1:12" ht="15">
      <c r="A526" s="84" t="s">
        <v>2418</v>
      </c>
      <c r="B526" s="84" t="s">
        <v>2891</v>
      </c>
      <c r="C526" s="84">
        <v>14</v>
      </c>
      <c r="D526" s="122">
        <v>0.0064746719150464115</v>
      </c>
      <c r="E526" s="122">
        <v>1.1623652345489235</v>
      </c>
      <c r="F526" s="84" t="s">
        <v>2242</v>
      </c>
      <c r="G526" s="84" t="b">
        <v>0</v>
      </c>
      <c r="H526" s="84" t="b">
        <v>0</v>
      </c>
      <c r="I526" s="84" t="b">
        <v>0</v>
      </c>
      <c r="J526" s="84" t="b">
        <v>0</v>
      </c>
      <c r="K526" s="84" t="b">
        <v>0</v>
      </c>
      <c r="L526" s="84" t="b">
        <v>0</v>
      </c>
    </row>
    <row r="527" spans="1:12" ht="15">
      <c r="A527" s="84" t="s">
        <v>237</v>
      </c>
      <c r="B527" s="84" t="s">
        <v>2403</v>
      </c>
      <c r="C527" s="84">
        <v>13</v>
      </c>
      <c r="D527" s="122">
        <v>0.00778508045065297</v>
      </c>
      <c r="E527" s="122">
        <v>1.13433651094868</v>
      </c>
      <c r="F527" s="84" t="s">
        <v>2242</v>
      </c>
      <c r="G527" s="84" t="b">
        <v>0</v>
      </c>
      <c r="H527" s="84" t="b">
        <v>0</v>
      </c>
      <c r="I527" s="84" t="b">
        <v>0</v>
      </c>
      <c r="J527" s="84" t="b">
        <v>0</v>
      </c>
      <c r="K527" s="84" t="b">
        <v>0</v>
      </c>
      <c r="L527" s="84" t="b">
        <v>0</v>
      </c>
    </row>
    <row r="528" spans="1:12" ht="15">
      <c r="A528" s="84" t="s">
        <v>2459</v>
      </c>
      <c r="B528" s="84" t="s">
        <v>2967</v>
      </c>
      <c r="C528" s="84">
        <v>4</v>
      </c>
      <c r="D528" s="122">
        <v>0.011071398538565149</v>
      </c>
      <c r="E528" s="122">
        <v>1.7363965022766426</v>
      </c>
      <c r="F528" s="84" t="s">
        <v>2242</v>
      </c>
      <c r="G528" s="84" t="b">
        <v>0</v>
      </c>
      <c r="H528" s="84" t="b">
        <v>0</v>
      </c>
      <c r="I528" s="84" t="b">
        <v>0</v>
      </c>
      <c r="J528" s="84" t="b">
        <v>0</v>
      </c>
      <c r="K528" s="84" t="b">
        <v>0</v>
      </c>
      <c r="L528" s="84" t="b">
        <v>0</v>
      </c>
    </row>
    <row r="529" spans="1:12" ht="15">
      <c r="A529" s="84" t="s">
        <v>2967</v>
      </c>
      <c r="B529" s="84" t="s">
        <v>2968</v>
      </c>
      <c r="C529" s="84">
        <v>4</v>
      </c>
      <c r="D529" s="122">
        <v>0.011071398538565149</v>
      </c>
      <c r="E529" s="122">
        <v>1.7363965022766426</v>
      </c>
      <c r="F529" s="84" t="s">
        <v>2242</v>
      </c>
      <c r="G529" s="84" t="b">
        <v>0</v>
      </c>
      <c r="H529" s="84" t="b">
        <v>0</v>
      </c>
      <c r="I529" s="84" t="b">
        <v>0</v>
      </c>
      <c r="J529" s="84" t="b">
        <v>0</v>
      </c>
      <c r="K529" s="84" t="b">
        <v>0</v>
      </c>
      <c r="L529" s="84" t="b">
        <v>0</v>
      </c>
    </row>
    <row r="530" spans="1:12" ht="15">
      <c r="A530" s="84" t="s">
        <v>2968</v>
      </c>
      <c r="B530" s="84" t="s">
        <v>2969</v>
      </c>
      <c r="C530" s="84">
        <v>4</v>
      </c>
      <c r="D530" s="122">
        <v>0.011071398538565149</v>
      </c>
      <c r="E530" s="122">
        <v>1.7363965022766426</v>
      </c>
      <c r="F530" s="84" t="s">
        <v>2242</v>
      </c>
      <c r="G530" s="84" t="b">
        <v>0</v>
      </c>
      <c r="H530" s="84" t="b">
        <v>0</v>
      </c>
      <c r="I530" s="84" t="b">
        <v>0</v>
      </c>
      <c r="J530" s="84" t="b">
        <v>0</v>
      </c>
      <c r="K530" s="84" t="b">
        <v>0</v>
      </c>
      <c r="L530" s="84" t="b">
        <v>0</v>
      </c>
    </row>
    <row r="531" spans="1:12" ht="15">
      <c r="A531" s="84" t="s">
        <v>2969</v>
      </c>
      <c r="B531" s="84" t="s">
        <v>2970</v>
      </c>
      <c r="C531" s="84">
        <v>4</v>
      </c>
      <c r="D531" s="122">
        <v>0.011071398538565149</v>
      </c>
      <c r="E531" s="122">
        <v>1.7363965022766426</v>
      </c>
      <c r="F531" s="84" t="s">
        <v>2242</v>
      </c>
      <c r="G531" s="84" t="b">
        <v>0</v>
      </c>
      <c r="H531" s="84" t="b">
        <v>0</v>
      </c>
      <c r="I531" s="84" t="b">
        <v>0</v>
      </c>
      <c r="J531" s="84" t="b">
        <v>0</v>
      </c>
      <c r="K531" s="84" t="b">
        <v>0</v>
      </c>
      <c r="L531" s="84" t="b">
        <v>0</v>
      </c>
    </row>
    <row r="532" spans="1:12" ht="15">
      <c r="A532" s="84" t="s">
        <v>2970</v>
      </c>
      <c r="B532" s="84" t="s">
        <v>2971</v>
      </c>
      <c r="C532" s="84">
        <v>4</v>
      </c>
      <c r="D532" s="122">
        <v>0.011071398538565149</v>
      </c>
      <c r="E532" s="122">
        <v>1.7363965022766426</v>
      </c>
      <c r="F532" s="84" t="s">
        <v>2242</v>
      </c>
      <c r="G532" s="84" t="b">
        <v>0</v>
      </c>
      <c r="H532" s="84" t="b">
        <v>0</v>
      </c>
      <c r="I532" s="84" t="b">
        <v>0</v>
      </c>
      <c r="J532" s="84" t="b">
        <v>0</v>
      </c>
      <c r="K532" s="84" t="b">
        <v>0</v>
      </c>
      <c r="L532" s="84" t="b">
        <v>0</v>
      </c>
    </row>
    <row r="533" spans="1:12" ht="15">
      <c r="A533" s="84" t="s">
        <v>2971</v>
      </c>
      <c r="B533" s="84" t="s">
        <v>2972</v>
      </c>
      <c r="C533" s="84">
        <v>4</v>
      </c>
      <c r="D533" s="122">
        <v>0.011071398538565149</v>
      </c>
      <c r="E533" s="122">
        <v>1.7363965022766426</v>
      </c>
      <c r="F533" s="84" t="s">
        <v>2242</v>
      </c>
      <c r="G533" s="84" t="b">
        <v>0</v>
      </c>
      <c r="H533" s="84" t="b">
        <v>0</v>
      </c>
      <c r="I533" s="84" t="b">
        <v>0</v>
      </c>
      <c r="J533" s="84" t="b">
        <v>0</v>
      </c>
      <c r="K533" s="84" t="b">
        <v>0</v>
      </c>
      <c r="L533" s="84" t="b">
        <v>0</v>
      </c>
    </row>
    <row r="534" spans="1:12" ht="15">
      <c r="A534" s="84" t="s">
        <v>2972</v>
      </c>
      <c r="B534" s="84" t="s">
        <v>2416</v>
      </c>
      <c r="C534" s="84">
        <v>4</v>
      </c>
      <c r="D534" s="122">
        <v>0.011071398538565149</v>
      </c>
      <c r="E534" s="122">
        <v>1.0831839885012988</v>
      </c>
      <c r="F534" s="84" t="s">
        <v>2242</v>
      </c>
      <c r="G534" s="84" t="b">
        <v>0</v>
      </c>
      <c r="H534" s="84" t="b">
        <v>0</v>
      </c>
      <c r="I534" s="84" t="b">
        <v>0</v>
      </c>
      <c r="J534" s="84" t="b">
        <v>0</v>
      </c>
      <c r="K534" s="84" t="b">
        <v>0</v>
      </c>
      <c r="L534" s="84" t="b">
        <v>0</v>
      </c>
    </row>
    <row r="535" spans="1:12" ht="15">
      <c r="A535" s="84" t="s">
        <v>2417</v>
      </c>
      <c r="B535" s="84" t="s">
        <v>2923</v>
      </c>
      <c r="C535" s="84">
        <v>4</v>
      </c>
      <c r="D535" s="122">
        <v>0.011071398538565149</v>
      </c>
      <c r="E535" s="122">
        <v>1.0831839885012988</v>
      </c>
      <c r="F535" s="84" t="s">
        <v>2242</v>
      </c>
      <c r="G535" s="84" t="b">
        <v>0</v>
      </c>
      <c r="H535" s="84" t="b">
        <v>0</v>
      </c>
      <c r="I535" s="84" t="b">
        <v>0</v>
      </c>
      <c r="J535" s="84" t="b">
        <v>0</v>
      </c>
      <c r="K535" s="84" t="b">
        <v>0</v>
      </c>
      <c r="L535" s="84" t="b">
        <v>0</v>
      </c>
    </row>
    <row r="536" spans="1:12" ht="15">
      <c r="A536" s="84" t="s">
        <v>2923</v>
      </c>
      <c r="B536" s="84" t="s">
        <v>2402</v>
      </c>
      <c r="C536" s="84">
        <v>4</v>
      </c>
      <c r="D536" s="122">
        <v>0.011071398538565149</v>
      </c>
      <c r="E536" s="122">
        <v>1.0831839885012988</v>
      </c>
      <c r="F536" s="84" t="s">
        <v>2242</v>
      </c>
      <c r="G536" s="84" t="b">
        <v>0</v>
      </c>
      <c r="H536" s="84" t="b">
        <v>0</v>
      </c>
      <c r="I536" s="84" t="b">
        <v>0</v>
      </c>
      <c r="J536" s="84" t="b">
        <v>0</v>
      </c>
      <c r="K536" s="84" t="b">
        <v>0</v>
      </c>
      <c r="L536" s="84" t="b">
        <v>0</v>
      </c>
    </row>
    <row r="537" spans="1:12" ht="15">
      <c r="A537" s="84" t="s">
        <v>237</v>
      </c>
      <c r="B537" s="84" t="s">
        <v>2459</v>
      </c>
      <c r="C537" s="84">
        <v>3</v>
      </c>
      <c r="D537" s="122">
        <v>0.009891753182842928</v>
      </c>
      <c r="E537" s="122">
        <v>1.13433651094868</v>
      </c>
      <c r="F537" s="84" t="s">
        <v>2242</v>
      </c>
      <c r="G537" s="84" t="b">
        <v>0</v>
      </c>
      <c r="H537" s="84" t="b">
        <v>0</v>
      </c>
      <c r="I537" s="84" t="b">
        <v>0</v>
      </c>
      <c r="J537" s="84" t="b">
        <v>0</v>
      </c>
      <c r="K537" s="84" t="b">
        <v>0</v>
      </c>
      <c r="L537" s="84" t="b">
        <v>0</v>
      </c>
    </row>
    <row r="538" spans="1:12" ht="15">
      <c r="A538" s="84" t="s">
        <v>2341</v>
      </c>
      <c r="B538" s="84" t="s">
        <v>2427</v>
      </c>
      <c r="C538" s="84">
        <v>3</v>
      </c>
      <c r="D538" s="122">
        <v>0.009747277003885321</v>
      </c>
      <c r="E538" s="122">
        <v>1.785329835010767</v>
      </c>
      <c r="F538" s="84" t="s">
        <v>2243</v>
      </c>
      <c r="G538" s="84" t="b">
        <v>0</v>
      </c>
      <c r="H538" s="84" t="b">
        <v>0</v>
      </c>
      <c r="I538" s="84" t="b">
        <v>0</v>
      </c>
      <c r="J538" s="84" t="b">
        <v>0</v>
      </c>
      <c r="K538" s="84" t="b">
        <v>0</v>
      </c>
      <c r="L538" s="84" t="b">
        <v>0</v>
      </c>
    </row>
    <row r="539" spans="1:12" ht="15">
      <c r="A539" s="84" t="s">
        <v>2424</v>
      </c>
      <c r="B539" s="84" t="s">
        <v>2430</v>
      </c>
      <c r="C539" s="84">
        <v>2</v>
      </c>
      <c r="D539" s="122">
        <v>0.008295034251457709</v>
      </c>
      <c r="E539" s="122">
        <v>1.5634810853944108</v>
      </c>
      <c r="F539" s="84" t="s">
        <v>2243</v>
      </c>
      <c r="G539" s="84" t="b">
        <v>0</v>
      </c>
      <c r="H539" s="84" t="b">
        <v>0</v>
      </c>
      <c r="I539" s="84" t="b">
        <v>0</v>
      </c>
      <c r="J539" s="84" t="b">
        <v>0</v>
      </c>
      <c r="K539" s="84" t="b">
        <v>0</v>
      </c>
      <c r="L539" s="84" t="b">
        <v>0</v>
      </c>
    </row>
    <row r="540" spans="1:12" ht="15">
      <c r="A540" s="84" t="s">
        <v>2430</v>
      </c>
      <c r="B540" s="84" t="s">
        <v>2402</v>
      </c>
      <c r="C540" s="84">
        <v>2</v>
      </c>
      <c r="D540" s="122">
        <v>0.008295034251457709</v>
      </c>
      <c r="E540" s="122">
        <v>1.1832698436828046</v>
      </c>
      <c r="F540" s="84" t="s">
        <v>2243</v>
      </c>
      <c r="G540" s="84" t="b">
        <v>0</v>
      </c>
      <c r="H540" s="84" t="b">
        <v>0</v>
      </c>
      <c r="I540" s="84" t="b">
        <v>0</v>
      </c>
      <c r="J540" s="84" t="b">
        <v>0</v>
      </c>
      <c r="K540" s="84" t="b">
        <v>0</v>
      </c>
      <c r="L540" s="84" t="b">
        <v>0</v>
      </c>
    </row>
    <row r="541" spans="1:12" ht="15">
      <c r="A541" s="84" t="s">
        <v>2402</v>
      </c>
      <c r="B541" s="84" t="s">
        <v>2431</v>
      </c>
      <c r="C541" s="84">
        <v>2</v>
      </c>
      <c r="D541" s="122">
        <v>0.008295034251457709</v>
      </c>
      <c r="E541" s="122">
        <v>1.3082085802911045</v>
      </c>
      <c r="F541" s="84" t="s">
        <v>2243</v>
      </c>
      <c r="G541" s="84" t="b">
        <v>0</v>
      </c>
      <c r="H541" s="84" t="b">
        <v>0</v>
      </c>
      <c r="I541" s="84" t="b">
        <v>0</v>
      </c>
      <c r="J541" s="84" t="b">
        <v>0</v>
      </c>
      <c r="K541" s="84" t="b">
        <v>0</v>
      </c>
      <c r="L541" s="84" t="b">
        <v>0</v>
      </c>
    </row>
    <row r="542" spans="1:12" ht="15">
      <c r="A542" s="84" t="s">
        <v>2431</v>
      </c>
      <c r="B542" s="84" t="s">
        <v>3144</v>
      </c>
      <c r="C542" s="84">
        <v>2</v>
      </c>
      <c r="D542" s="122">
        <v>0.008295034251457709</v>
      </c>
      <c r="E542" s="122">
        <v>1.9614210940664483</v>
      </c>
      <c r="F542" s="84" t="s">
        <v>2243</v>
      </c>
      <c r="G542" s="84" t="b">
        <v>0</v>
      </c>
      <c r="H542" s="84" t="b">
        <v>0</v>
      </c>
      <c r="I542" s="84" t="b">
        <v>0</v>
      </c>
      <c r="J542" s="84" t="b">
        <v>0</v>
      </c>
      <c r="K542" s="84" t="b">
        <v>0</v>
      </c>
      <c r="L542" s="84" t="b">
        <v>0</v>
      </c>
    </row>
    <row r="543" spans="1:12" ht="15">
      <c r="A543" s="84" t="s">
        <v>3144</v>
      </c>
      <c r="B543" s="84" t="s">
        <v>3145</v>
      </c>
      <c r="C543" s="84">
        <v>2</v>
      </c>
      <c r="D543" s="122">
        <v>0.008295034251457709</v>
      </c>
      <c r="E543" s="122">
        <v>1.9614210940664483</v>
      </c>
      <c r="F543" s="84" t="s">
        <v>2243</v>
      </c>
      <c r="G543" s="84" t="b">
        <v>0</v>
      </c>
      <c r="H543" s="84" t="b">
        <v>0</v>
      </c>
      <c r="I543" s="84" t="b">
        <v>0</v>
      </c>
      <c r="J543" s="84" t="b">
        <v>0</v>
      </c>
      <c r="K543" s="84" t="b">
        <v>0</v>
      </c>
      <c r="L543" s="84" t="b">
        <v>0</v>
      </c>
    </row>
    <row r="544" spans="1:12" ht="15">
      <c r="A544" s="84" t="s">
        <v>3146</v>
      </c>
      <c r="B544" s="84" t="s">
        <v>2425</v>
      </c>
      <c r="C544" s="84">
        <v>2</v>
      </c>
      <c r="D544" s="122">
        <v>0.008295034251457709</v>
      </c>
      <c r="E544" s="122">
        <v>1.785329835010767</v>
      </c>
      <c r="F544" s="84" t="s">
        <v>2243</v>
      </c>
      <c r="G544" s="84" t="b">
        <v>0</v>
      </c>
      <c r="H544" s="84" t="b">
        <v>0</v>
      </c>
      <c r="I544" s="84" t="b">
        <v>0</v>
      </c>
      <c r="J544" s="84" t="b">
        <v>0</v>
      </c>
      <c r="K544" s="84" t="b">
        <v>0</v>
      </c>
      <c r="L544" s="84" t="b">
        <v>0</v>
      </c>
    </row>
    <row r="545" spans="1:12" ht="15">
      <c r="A545" s="84" t="s">
        <v>2425</v>
      </c>
      <c r="B545" s="84" t="s">
        <v>2953</v>
      </c>
      <c r="C545" s="84">
        <v>2</v>
      </c>
      <c r="D545" s="122">
        <v>0.008295034251457709</v>
      </c>
      <c r="E545" s="122">
        <v>1.660391098402467</v>
      </c>
      <c r="F545" s="84" t="s">
        <v>2243</v>
      </c>
      <c r="G545" s="84" t="b">
        <v>0</v>
      </c>
      <c r="H545" s="84" t="b">
        <v>0</v>
      </c>
      <c r="I545" s="84" t="b">
        <v>0</v>
      </c>
      <c r="J545" s="84" t="b">
        <v>0</v>
      </c>
      <c r="K545" s="84" t="b">
        <v>0</v>
      </c>
      <c r="L545" s="84" t="b">
        <v>0</v>
      </c>
    </row>
    <row r="546" spans="1:12" ht="15">
      <c r="A546" s="84" t="s">
        <v>2433</v>
      </c>
      <c r="B546" s="84" t="s">
        <v>2434</v>
      </c>
      <c r="C546" s="84">
        <v>6</v>
      </c>
      <c r="D546" s="122">
        <v>0.012557476393378664</v>
      </c>
      <c r="E546" s="122">
        <v>1.2041199826559248</v>
      </c>
      <c r="F546" s="84" t="s">
        <v>2244</v>
      </c>
      <c r="G546" s="84" t="b">
        <v>0</v>
      </c>
      <c r="H546" s="84" t="b">
        <v>0</v>
      </c>
      <c r="I546" s="84" t="b">
        <v>0</v>
      </c>
      <c r="J546" s="84" t="b">
        <v>0</v>
      </c>
      <c r="K546" s="84" t="b">
        <v>0</v>
      </c>
      <c r="L546" s="84" t="b">
        <v>0</v>
      </c>
    </row>
    <row r="547" spans="1:12" ht="15">
      <c r="A547" s="84" t="s">
        <v>2434</v>
      </c>
      <c r="B547" s="84" t="s">
        <v>2435</v>
      </c>
      <c r="C547" s="84">
        <v>6</v>
      </c>
      <c r="D547" s="122">
        <v>0.012557476393378664</v>
      </c>
      <c r="E547" s="122">
        <v>1.2041199826559248</v>
      </c>
      <c r="F547" s="84" t="s">
        <v>2244</v>
      </c>
      <c r="G547" s="84" t="b">
        <v>0</v>
      </c>
      <c r="H547" s="84" t="b">
        <v>0</v>
      </c>
      <c r="I547" s="84" t="b">
        <v>0</v>
      </c>
      <c r="J547" s="84" t="b">
        <v>0</v>
      </c>
      <c r="K547" s="84" t="b">
        <v>0</v>
      </c>
      <c r="L547" s="84" t="b">
        <v>0</v>
      </c>
    </row>
    <row r="548" spans="1:12" ht="15">
      <c r="A548" s="84" t="s">
        <v>2435</v>
      </c>
      <c r="B548" s="84" t="s">
        <v>2436</v>
      </c>
      <c r="C548" s="84">
        <v>6</v>
      </c>
      <c r="D548" s="122">
        <v>0.012557476393378664</v>
      </c>
      <c r="E548" s="122">
        <v>1.2041199826559248</v>
      </c>
      <c r="F548" s="84" t="s">
        <v>2244</v>
      </c>
      <c r="G548" s="84" t="b">
        <v>0</v>
      </c>
      <c r="H548" s="84" t="b">
        <v>0</v>
      </c>
      <c r="I548" s="84" t="b">
        <v>0</v>
      </c>
      <c r="J548" s="84" t="b">
        <v>0</v>
      </c>
      <c r="K548" s="84" t="b">
        <v>0</v>
      </c>
      <c r="L548" s="84" t="b">
        <v>0</v>
      </c>
    </row>
    <row r="549" spans="1:12" ht="15">
      <c r="A549" s="84" t="s">
        <v>2436</v>
      </c>
      <c r="B549" s="84" t="s">
        <v>2437</v>
      </c>
      <c r="C549" s="84">
        <v>6</v>
      </c>
      <c r="D549" s="122">
        <v>0.012557476393378664</v>
      </c>
      <c r="E549" s="122">
        <v>1.2041199826559248</v>
      </c>
      <c r="F549" s="84" t="s">
        <v>2244</v>
      </c>
      <c r="G549" s="84" t="b">
        <v>0</v>
      </c>
      <c r="H549" s="84" t="b">
        <v>0</v>
      </c>
      <c r="I549" s="84" t="b">
        <v>0</v>
      </c>
      <c r="J549" s="84" t="b">
        <v>0</v>
      </c>
      <c r="K549" s="84" t="b">
        <v>0</v>
      </c>
      <c r="L549" s="84" t="b">
        <v>0</v>
      </c>
    </row>
    <row r="550" spans="1:12" ht="15">
      <c r="A550" s="84" t="s">
        <v>2437</v>
      </c>
      <c r="B550" s="84" t="s">
        <v>2438</v>
      </c>
      <c r="C550" s="84">
        <v>6</v>
      </c>
      <c r="D550" s="122">
        <v>0.012557476393378664</v>
      </c>
      <c r="E550" s="122">
        <v>1.2041199826559248</v>
      </c>
      <c r="F550" s="84" t="s">
        <v>2244</v>
      </c>
      <c r="G550" s="84" t="b">
        <v>0</v>
      </c>
      <c r="H550" s="84" t="b">
        <v>0</v>
      </c>
      <c r="I550" s="84" t="b">
        <v>0</v>
      </c>
      <c r="J550" s="84" t="b">
        <v>0</v>
      </c>
      <c r="K550" s="84" t="b">
        <v>0</v>
      </c>
      <c r="L550" s="84" t="b">
        <v>0</v>
      </c>
    </row>
    <row r="551" spans="1:12" ht="15">
      <c r="A551" s="84" t="s">
        <v>2438</v>
      </c>
      <c r="B551" s="84" t="s">
        <v>2439</v>
      </c>
      <c r="C551" s="84">
        <v>6</v>
      </c>
      <c r="D551" s="122">
        <v>0.012557476393378664</v>
      </c>
      <c r="E551" s="122">
        <v>1.2041199826559248</v>
      </c>
      <c r="F551" s="84" t="s">
        <v>2244</v>
      </c>
      <c r="G551" s="84" t="b">
        <v>0</v>
      </c>
      <c r="H551" s="84" t="b">
        <v>0</v>
      </c>
      <c r="I551" s="84" t="b">
        <v>0</v>
      </c>
      <c r="J551" s="84" t="b">
        <v>0</v>
      </c>
      <c r="K551" s="84" t="b">
        <v>0</v>
      </c>
      <c r="L551" s="84" t="b">
        <v>0</v>
      </c>
    </row>
    <row r="552" spans="1:12" ht="15">
      <c r="A552" s="84" t="s">
        <v>2439</v>
      </c>
      <c r="B552" s="84" t="s">
        <v>2440</v>
      </c>
      <c r="C552" s="84">
        <v>6</v>
      </c>
      <c r="D552" s="122">
        <v>0.012557476393378664</v>
      </c>
      <c r="E552" s="122">
        <v>1.2041199826559248</v>
      </c>
      <c r="F552" s="84" t="s">
        <v>2244</v>
      </c>
      <c r="G552" s="84" t="b">
        <v>0</v>
      </c>
      <c r="H552" s="84" t="b">
        <v>0</v>
      </c>
      <c r="I552" s="84" t="b">
        <v>0</v>
      </c>
      <c r="J552" s="84" t="b">
        <v>0</v>
      </c>
      <c r="K552" s="84" t="b">
        <v>0</v>
      </c>
      <c r="L552" s="84" t="b">
        <v>0</v>
      </c>
    </row>
    <row r="553" spans="1:12" ht="15">
      <c r="A553" s="84" t="s">
        <v>2440</v>
      </c>
      <c r="B553" s="84" t="s">
        <v>2441</v>
      </c>
      <c r="C553" s="84">
        <v>6</v>
      </c>
      <c r="D553" s="122">
        <v>0.012557476393378664</v>
      </c>
      <c r="E553" s="122">
        <v>1.2041199826559248</v>
      </c>
      <c r="F553" s="84" t="s">
        <v>2244</v>
      </c>
      <c r="G553" s="84" t="b">
        <v>0</v>
      </c>
      <c r="H553" s="84" t="b">
        <v>0</v>
      </c>
      <c r="I553" s="84" t="b">
        <v>0</v>
      </c>
      <c r="J553" s="84" t="b">
        <v>0</v>
      </c>
      <c r="K553" s="84" t="b">
        <v>0</v>
      </c>
      <c r="L553" s="84" t="b">
        <v>0</v>
      </c>
    </row>
    <row r="554" spans="1:12" ht="15">
      <c r="A554" s="84" t="s">
        <v>260</v>
      </c>
      <c r="B554" s="84" t="s">
        <v>2433</v>
      </c>
      <c r="C554" s="84">
        <v>5</v>
      </c>
      <c r="D554" s="122">
        <v>0.014199528097357604</v>
      </c>
      <c r="E554" s="122">
        <v>1.1371731930253115</v>
      </c>
      <c r="F554" s="84" t="s">
        <v>2244</v>
      </c>
      <c r="G554" s="84" t="b">
        <v>0</v>
      </c>
      <c r="H554" s="84" t="b">
        <v>0</v>
      </c>
      <c r="I554" s="84" t="b">
        <v>0</v>
      </c>
      <c r="J554" s="84" t="b">
        <v>0</v>
      </c>
      <c r="K554" s="84" t="b">
        <v>0</v>
      </c>
      <c r="L554" s="84" t="b">
        <v>0</v>
      </c>
    </row>
    <row r="555" spans="1:12" ht="15">
      <c r="A555" s="84" t="s">
        <v>326</v>
      </c>
      <c r="B555" s="84" t="s">
        <v>325</v>
      </c>
      <c r="C555" s="84">
        <v>4</v>
      </c>
      <c r="D555" s="122">
        <v>0.015016604100831606</v>
      </c>
      <c r="E555" s="122">
        <v>1.380211241711606</v>
      </c>
      <c r="F555" s="84" t="s">
        <v>2244</v>
      </c>
      <c r="G555" s="84" t="b">
        <v>0</v>
      </c>
      <c r="H555" s="84" t="b">
        <v>0</v>
      </c>
      <c r="I555" s="84" t="b">
        <v>0</v>
      </c>
      <c r="J555" s="84" t="b">
        <v>0</v>
      </c>
      <c r="K555" s="84" t="b">
        <v>0</v>
      </c>
      <c r="L555" s="84" t="b">
        <v>0</v>
      </c>
    </row>
    <row r="556" spans="1:12" ht="15">
      <c r="A556" s="84" t="s">
        <v>329</v>
      </c>
      <c r="B556" s="84" t="s">
        <v>328</v>
      </c>
      <c r="C556" s="84">
        <v>4</v>
      </c>
      <c r="D556" s="122">
        <v>0.015016604100831606</v>
      </c>
      <c r="E556" s="122">
        <v>1.380211241711606</v>
      </c>
      <c r="F556" s="84" t="s">
        <v>2244</v>
      </c>
      <c r="G556" s="84" t="b">
        <v>0</v>
      </c>
      <c r="H556" s="84" t="b">
        <v>0</v>
      </c>
      <c r="I556" s="84" t="b">
        <v>0</v>
      </c>
      <c r="J556" s="84" t="b">
        <v>0</v>
      </c>
      <c r="K556" s="84" t="b">
        <v>0</v>
      </c>
      <c r="L556" s="84" t="b">
        <v>0</v>
      </c>
    </row>
    <row r="557" spans="1:12" ht="15">
      <c r="A557" s="84" t="s">
        <v>2402</v>
      </c>
      <c r="B557" s="84" t="s">
        <v>2938</v>
      </c>
      <c r="C557" s="84">
        <v>3</v>
      </c>
      <c r="D557" s="122">
        <v>0.014798455055103896</v>
      </c>
      <c r="E557" s="122">
        <v>1.1583624920952496</v>
      </c>
      <c r="F557" s="84" t="s">
        <v>2244</v>
      </c>
      <c r="G557" s="84" t="b">
        <v>0</v>
      </c>
      <c r="H557" s="84" t="b">
        <v>0</v>
      </c>
      <c r="I557" s="84" t="b">
        <v>0</v>
      </c>
      <c r="J557" s="84" t="b">
        <v>0</v>
      </c>
      <c r="K557" s="84" t="b">
        <v>0</v>
      </c>
      <c r="L557" s="84" t="b">
        <v>0</v>
      </c>
    </row>
    <row r="558" spans="1:12" ht="15">
      <c r="A558" s="84" t="s">
        <v>2938</v>
      </c>
      <c r="B558" s="84" t="s">
        <v>3000</v>
      </c>
      <c r="C558" s="84">
        <v>3</v>
      </c>
      <c r="D558" s="122">
        <v>0.014798455055103896</v>
      </c>
      <c r="E558" s="122">
        <v>1.505149978319906</v>
      </c>
      <c r="F558" s="84" t="s">
        <v>2244</v>
      </c>
      <c r="G558" s="84" t="b">
        <v>0</v>
      </c>
      <c r="H558" s="84" t="b">
        <v>0</v>
      </c>
      <c r="I558" s="84" t="b">
        <v>0</v>
      </c>
      <c r="J558" s="84" t="b">
        <v>0</v>
      </c>
      <c r="K558" s="84" t="b">
        <v>0</v>
      </c>
      <c r="L558" s="84" t="b">
        <v>0</v>
      </c>
    </row>
    <row r="559" spans="1:12" ht="15">
      <c r="A559" s="84" t="s">
        <v>3000</v>
      </c>
      <c r="B559" s="84" t="s">
        <v>3001</v>
      </c>
      <c r="C559" s="84">
        <v>3</v>
      </c>
      <c r="D559" s="122">
        <v>0.014798455055103896</v>
      </c>
      <c r="E559" s="122">
        <v>1.505149978319906</v>
      </c>
      <c r="F559" s="84" t="s">
        <v>2244</v>
      </c>
      <c r="G559" s="84" t="b">
        <v>0</v>
      </c>
      <c r="H559" s="84" t="b">
        <v>0</v>
      </c>
      <c r="I559" s="84" t="b">
        <v>0</v>
      </c>
      <c r="J559" s="84" t="b">
        <v>0</v>
      </c>
      <c r="K559" s="84" t="b">
        <v>0</v>
      </c>
      <c r="L559" s="84" t="b">
        <v>0</v>
      </c>
    </row>
    <row r="560" spans="1:12" ht="15">
      <c r="A560" s="84" t="s">
        <v>3001</v>
      </c>
      <c r="B560" s="84" t="s">
        <v>2416</v>
      </c>
      <c r="C560" s="84">
        <v>3</v>
      </c>
      <c r="D560" s="122">
        <v>0.014798455055103896</v>
      </c>
      <c r="E560" s="122">
        <v>1.505149978319906</v>
      </c>
      <c r="F560" s="84" t="s">
        <v>2244</v>
      </c>
      <c r="G560" s="84" t="b">
        <v>0</v>
      </c>
      <c r="H560" s="84" t="b">
        <v>0</v>
      </c>
      <c r="I560" s="84" t="b">
        <v>0</v>
      </c>
      <c r="J560" s="84" t="b">
        <v>0</v>
      </c>
      <c r="K560" s="84" t="b">
        <v>0</v>
      </c>
      <c r="L560" s="84" t="b">
        <v>0</v>
      </c>
    </row>
    <row r="561" spans="1:12" ht="15">
      <c r="A561" s="84" t="s">
        <v>2416</v>
      </c>
      <c r="B561" s="84" t="s">
        <v>329</v>
      </c>
      <c r="C561" s="84">
        <v>3</v>
      </c>
      <c r="D561" s="122">
        <v>0.014798455055103896</v>
      </c>
      <c r="E561" s="122">
        <v>1.380211241711606</v>
      </c>
      <c r="F561" s="84" t="s">
        <v>2244</v>
      </c>
      <c r="G561" s="84" t="b">
        <v>0</v>
      </c>
      <c r="H561" s="84" t="b">
        <v>0</v>
      </c>
      <c r="I561" s="84" t="b">
        <v>0</v>
      </c>
      <c r="J561" s="84" t="b">
        <v>0</v>
      </c>
      <c r="K561" s="84" t="b">
        <v>0</v>
      </c>
      <c r="L561" s="84" t="b">
        <v>0</v>
      </c>
    </row>
    <row r="562" spans="1:12" ht="15">
      <c r="A562" s="84" t="s">
        <v>328</v>
      </c>
      <c r="B562" s="84" t="s">
        <v>327</v>
      </c>
      <c r="C562" s="84">
        <v>3</v>
      </c>
      <c r="D562" s="122">
        <v>0.014798455055103896</v>
      </c>
      <c r="E562" s="122">
        <v>1.505149978319906</v>
      </c>
      <c r="F562" s="84" t="s">
        <v>2244</v>
      </c>
      <c r="G562" s="84" t="b">
        <v>0</v>
      </c>
      <c r="H562" s="84" t="b">
        <v>0</v>
      </c>
      <c r="I562" s="84" t="b">
        <v>0</v>
      </c>
      <c r="J562" s="84" t="b">
        <v>0</v>
      </c>
      <c r="K562" s="84" t="b">
        <v>0</v>
      </c>
      <c r="L562" s="84" t="b">
        <v>0</v>
      </c>
    </row>
    <row r="563" spans="1:12" ht="15">
      <c r="A563" s="84" t="s">
        <v>327</v>
      </c>
      <c r="B563" s="84" t="s">
        <v>326</v>
      </c>
      <c r="C563" s="84">
        <v>3</v>
      </c>
      <c r="D563" s="122">
        <v>0.014798455055103896</v>
      </c>
      <c r="E563" s="122">
        <v>1.380211241711606</v>
      </c>
      <c r="F563" s="84" t="s">
        <v>2244</v>
      </c>
      <c r="G563" s="84" t="b">
        <v>0</v>
      </c>
      <c r="H563" s="84" t="b">
        <v>0</v>
      </c>
      <c r="I563" s="84" t="b">
        <v>0</v>
      </c>
      <c r="J563" s="84" t="b">
        <v>0</v>
      </c>
      <c r="K563" s="84" t="b">
        <v>0</v>
      </c>
      <c r="L563" s="84" t="b">
        <v>0</v>
      </c>
    </row>
    <row r="564" spans="1:12" ht="15">
      <c r="A564" s="84" t="s">
        <v>260</v>
      </c>
      <c r="B564" s="84" t="s">
        <v>2402</v>
      </c>
      <c r="C564" s="84">
        <v>2</v>
      </c>
      <c r="D564" s="122">
        <v>0.013188113289358845</v>
      </c>
      <c r="E564" s="122">
        <v>0.9610819339696303</v>
      </c>
      <c r="F564" s="84" t="s">
        <v>2244</v>
      </c>
      <c r="G564" s="84" t="b">
        <v>0</v>
      </c>
      <c r="H564" s="84" t="b">
        <v>0</v>
      </c>
      <c r="I564" s="84" t="b">
        <v>0</v>
      </c>
      <c r="J564" s="84" t="b">
        <v>0</v>
      </c>
      <c r="K564" s="84" t="b">
        <v>0</v>
      </c>
      <c r="L564" s="84" t="b">
        <v>0</v>
      </c>
    </row>
    <row r="565" spans="1:12" ht="15">
      <c r="A565" s="84" t="s">
        <v>2443</v>
      </c>
      <c r="B565" s="84" t="s">
        <v>2444</v>
      </c>
      <c r="C565" s="84">
        <v>8</v>
      </c>
      <c r="D565" s="122">
        <v>0</v>
      </c>
      <c r="E565" s="122">
        <v>1.0653929615619915</v>
      </c>
      <c r="F565" s="84" t="s">
        <v>2245</v>
      </c>
      <c r="G565" s="84" t="b">
        <v>0</v>
      </c>
      <c r="H565" s="84" t="b">
        <v>0</v>
      </c>
      <c r="I565" s="84" t="b">
        <v>0</v>
      </c>
      <c r="J565" s="84" t="b">
        <v>0</v>
      </c>
      <c r="K565" s="84" t="b">
        <v>0</v>
      </c>
      <c r="L565" s="84" t="b">
        <v>0</v>
      </c>
    </row>
    <row r="566" spans="1:12" ht="15">
      <c r="A566" s="84" t="s">
        <v>2444</v>
      </c>
      <c r="B566" s="84" t="s">
        <v>2445</v>
      </c>
      <c r="C566" s="84">
        <v>8</v>
      </c>
      <c r="D566" s="122">
        <v>0</v>
      </c>
      <c r="E566" s="122">
        <v>1.0653929615619915</v>
      </c>
      <c r="F566" s="84" t="s">
        <v>2245</v>
      </c>
      <c r="G566" s="84" t="b">
        <v>0</v>
      </c>
      <c r="H566" s="84" t="b">
        <v>0</v>
      </c>
      <c r="I566" s="84" t="b">
        <v>0</v>
      </c>
      <c r="J566" s="84" t="b">
        <v>0</v>
      </c>
      <c r="K566" s="84" t="b">
        <v>0</v>
      </c>
      <c r="L566" s="84" t="b">
        <v>0</v>
      </c>
    </row>
    <row r="567" spans="1:12" ht="15">
      <c r="A567" s="84" t="s">
        <v>2445</v>
      </c>
      <c r="B567" s="84" t="s">
        <v>2446</v>
      </c>
      <c r="C567" s="84">
        <v>8</v>
      </c>
      <c r="D567" s="122">
        <v>0</v>
      </c>
      <c r="E567" s="122">
        <v>1.0653929615619915</v>
      </c>
      <c r="F567" s="84" t="s">
        <v>2245</v>
      </c>
      <c r="G567" s="84" t="b">
        <v>0</v>
      </c>
      <c r="H567" s="84" t="b">
        <v>0</v>
      </c>
      <c r="I567" s="84" t="b">
        <v>0</v>
      </c>
      <c r="J567" s="84" t="b">
        <v>0</v>
      </c>
      <c r="K567" s="84" t="b">
        <v>0</v>
      </c>
      <c r="L567" s="84" t="b">
        <v>0</v>
      </c>
    </row>
    <row r="568" spans="1:12" ht="15">
      <c r="A568" s="84" t="s">
        <v>2446</v>
      </c>
      <c r="B568" s="84" t="s">
        <v>2447</v>
      </c>
      <c r="C568" s="84">
        <v>8</v>
      </c>
      <c r="D568" s="122">
        <v>0</v>
      </c>
      <c r="E568" s="122">
        <v>1.0653929615619915</v>
      </c>
      <c r="F568" s="84" t="s">
        <v>2245</v>
      </c>
      <c r="G568" s="84" t="b">
        <v>0</v>
      </c>
      <c r="H568" s="84" t="b">
        <v>0</v>
      </c>
      <c r="I568" s="84" t="b">
        <v>0</v>
      </c>
      <c r="J568" s="84" t="b">
        <v>0</v>
      </c>
      <c r="K568" s="84" t="b">
        <v>0</v>
      </c>
      <c r="L568" s="84" t="b">
        <v>0</v>
      </c>
    </row>
    <row r="569" spans="1:12" ht="15">
      <c r="A569" s="84" t="s">
        <v>2447</v>
      </c>
      <c r="B569" s="84" t="s">
        <v>2448</v>
      </c>
      <c r="C569" s="84">
        <v>8</v>
      </c>
      <c r="D569" s="122">
        <v>0</v>
      </c>
      <c r="E569" s="122">
        <v>1.0653929615619915</v>
      </c>
      <c r="F569" s="84" t="s">
        <v>2245</v>
      </c>
      <c r="G569" s="84" t="b">
        <v>0</v>
      </c>
      <c r="H569" s="84" t="b">
        <v>0</v>
      </c>
      <c r="I569" s="84" t="b">
        <v>0</v>
      </c>
      <c r="J569" s="84" t="b">
        <v>0</v>
      </c>
      <c r="K569" s="84" t="b">
        <v>0</v>
      </c>
      <c r="L569" s="84" t="b">
        <v>0</v>
      </c>
    </row>
    <row r="570" spans="1:12" ht="15">
      <c r="A570" s="84" t="s">
        <v>2448</v>
      </c>
      <c r="B570" s="84" t="s">
        <v>2449</v>
      </c>
      <c r="C570" s="84">
        <v>8</v>
      </c>
      <c r="D570" s="122">
        <v>0</v>
      </c>
      <c r="E570" s="122">
        <v>1.0653929615619915</v>
      </c>
      <c r="F570" s="84" t="s">
        <v>2245</v>
      </c>
      <c r="G570" s="84" t="b">
        <v>0</v>
      </c>
      <c r="H570" s="84" t="b">
        <v>0</v>
      </c>
      <c r="I570" s="84" t="b">
        <v>0</v>
      </c>
      <c r="J570" s="84" t="b">
        <v>0</v>
      </c>
      <c r="K570" s="84" t="b">
        <v>0</v>
      </c>
      <c r="L570" s="84" t="b">
        <v>0</v>
      </c>
    </row>
    <row r="571" spans="1:12" ht="15">
      <c r="A571" s="84" t="s">
        <v>2449</v>
      </c>
      <c r="B571" s="84" t="s">
        <v>2450</v>
      </c>
      <c r="C571" s="84">
        <v>8</v>
      </c>
      <c r="D571" s="122">
        <v>0</v>
      </c>
      <c r="E571" s="122">
        <v>1.0653929615619915</v>
      </c>
      <c r="F571" s="84" t="s">
        <v>2245</v>
      </c>
      <c r="G571" s="84" t="b">
        <v>0</v>
      </c>
      <c r="H571" s="84" t="b">
        <v>0</v>
      </c>
      <c r="I571" s="84" t="b">
        <v>0</v>
      </c>
      <c r="J571" s="84" t="b">
        <v>0</v>
      </c>
      <c r="K571" s="84" t="b">
        <v>0</v>
      </c>
      <c r="L571" s="84" t="b">
        <v>0</v>
      </c>
    </row>
    <row r="572" spans="1:12" ht="15">
      <c r="A572" s="84" t="s">
        <v>2450</v>
      </c>
      <c r="B572" s="84" t="s">
        <v>2402</v>
      </c>
      <c r="C572" s="84">
        <v>8</v>
      </c>
      <c r="D572" s="122">
        <v>0</v>
      </c>
      <c r="E572" s="122">
        <v>1.0653929615619915</v>
      </c>
      <c r="F572" s="84" t="s">
        <v>2245</v>
      </c>
      <c r="G572" s="84" t="b">
        <v>0</v>
      </c>
      <c r="H572" s="84" t="b">
        <v>0</v>
      </c>
      <c r="I572" s="84" t="b">
        <v>0</v>
      </c>
      <c r="J572" s="84" t="b">
        <v>0</v>
      </c>
      <c r="K572" s="84" t="b">
        <v>0</v>
      </c>
      <c r="L572" s="84" t="b">
        <v>0</v>
      </c>
    </row>
    <row r="573" spans="1:12" ht="15">
      <c r="A573" s="84" t="s">
        <v>2402</v>
      </c>
      <c r="B573" s="84" t="s">
        <v>2451</v>
      </c>
      <c r="C573" s="84">
        <v>8</v>
      </c>
      <c r="D573" s="122">
        <v>0</v>
      </c>
      <c r="E573" s="122">
        <v>1.0653929615619915</v>
      </c>
      <c r="F573" s="84" t="s">
        <v>2245</v>
      </c>
      <c r="G573" s="84" t="b">
        <v>0</v>
      </c>
      <c r="H573" s="84" t="b">
        <v>0</v>
      </c>
      <c r="I573" s="84" t="b">
        <v>0</v>
      </c>
      <c r="J573" s="84" t="b">
        <v>1</v>
      </c>
      <c r="K573" s="84" t="b">
        <v>0</v>
      </c>
      <c r="L573" s="84" t="b">
        <v>0</v>
      </c>
    </row>
    <row r="574" spans="1:12" ht="15">
      <c r="A574" s="84" t="s">
        <v>291</v>
      </c>
      <c r="B574" s="84" t="s">
        <v>2443</v>
      </c>
      <c r="C574" s="84">
        <v>7</v>
      </c>
      <c r="D574" s="122">
        <v>0.004019243849938685</v>
      </c>
      <c r="E574" s="122">
        <v>1.1233849085396783</v>
      </c>
      <c r="F574" s="84" t="s">
        <v>2245</v>
      </c>
      <c r="G574" s="84" t="b">
        <v>0</v>
      </c>
      <c r="H574" s="84" t="b">
        <v>0</v>
      </c>
      <c r="I574" s="84" t="b">
        <v>0</v>
      </c>
      <c r="J574" s="84" t="b">
        <v>0</v>
      </c>
      <c r="K574" s="84" t="b">
        <v>0</v>
      </c>
      <c r="L574" s="84" t="b">
        <v>0</v>
      </c>
    </row>
    <row r="575" spans="1:12" ht="15">
      <c r="A575" s="84" t="s">
        <v>2451</v>
      </c>
      <c r="B575" s="84" t="s">
        <v>2889</v>
      </c>
      <c r="C575" s="84">
        <v>7</v>
      </c>
      <c r="D575" s="122">
        <v>0.004019243849938685</v>
      </c>
      <c r="E575" s="122">
        <v>1.0653929615619915</v>
      </c>
      <c r="F575" s="84" t="s">
        <v>2245</v>
      </c>
      <c r="G575" s="84" t="b">
        <v>1</v>
      </c>
      <c r="H575" s="84" t="b">
        <v>0</v>
      </c>
      <c r="I575" s="84" t="b">
        <v>0</v>
      </c>
      <c r="J575" s="84" t="b">
        <v>0</v>
      </c>
      <c r="K575" s="84" t="b">
        <v>0</v>
      </c>
      <c r="L575" s="84" t="b">
        <v>0</v>
      </c>
    </row>
    <row r="576" spans="1:12" ht="15">
      <c r="A576" s="84" t="s">
        <v>2455</v>
      </c>
      <c r="B576" s="84" t="s">
        <v>2453</v>
      </c>
      <c r="C576" s="84">
        <v>13</v>
      </c>
      <c r="D576" s="122">
        <v>0.00930528953072145</v>
      </c>
      <c r="E576" s="122">
        <v>1.447502572797738</v>
      </c>
      <c r="F576" s="84" t="s">
        <v>2246</v>
      </c>
      <c r="G576" s="84" t="b">
        <v>0</v>
      </c>
      <c r="H576" s="84" t="b">
        <v>0</v>
      </c>
      <c r="I576" s="84" t="b">
        <v>0</v>
      </c>
      <c r="J576" s="84" t="b">
        <v>0</v>
      </c>
      <c r="K576" s="84" t="b">
        <v>0</v>
      </c>
      <c r="L576" s="84" t="b">
        <v>0</v>
      </c>
    </row>
    <row r="577" spans="1:12" ht="15">
      <c r="A577" s="84" t="s">
        <v>2896</v>
      </c>
      <c r="B577" s="84" t="s">
        <v>2404</v>
      </c>
      <c r="C577" s="84">
        <v>11</v>
      </c>
      <c r="D577" s="122">
        <v>0.009165061442879749</v>
      </c>
      <c r="E577" s="122">
        <v>1.5888317255942073</v>
      </c>
      <c r="F577" s="84" t="s">
        <v>2246</v>
      </c>
      <c r="G577" s="84" t="b">
        <v>0</v>
      </c>
      <c r="H577" s="84" t="b">
        <v>0</v>
      </c>
      <c r="I577" s="84" t="b">
        <v>0</v>
      </c>
      <c r="J577" s="84" t="b">
        <v>0</v>
      </c>
      <c r="K577" s="84" t="b">
        <v>0</v>
      </c>
      <c r="L577" s="84" t="b">
        <v>0</v>
      </c>
    </row>
    <row r="578" spans="1:12" ht="15">
      <c r="A578" s="84" t="s">
        <v>2404</v>
      </c>
      <c r="B578" s="84" t="s">
        <v>2897</v>
      </c>
      <c r="C578" s="84">
        <v>11</v>
      </c>
      <c r="D578" s="122">
        <v>0.009165061442879749</v>
      </c>
      <c r="E578" s="122">
        <v>1.5888317255942073</v>
      </c>
      <c r="F578" s="84" t="s">
        <v>2246</v>
      </c>
      <c r="G578" s="84" t="b">
        <v>0</v>
      </c>
      <c r="H578" s="84" t="b">
        <v>0</v>
      </c>
      <c r="I578" s="84" t="b">
        <v>0</v>
      </c>
      <c r="J578" s="84" t="b">
        <v>1</v>
      </c>
      <c r="K578" s="84" t="b">
        <v>0</v>
      </c>
      <c r="L578" s="84" t="b">
        <v>0</v>
      </c>
    </row>
    <row r="579" spans="1:12" ht="15">
      <c r="A579" s="84" t="s">
        <v>2897</v>
      </c>
      <c r="B579" s="84" t="s">
        <v>2898</v>
      </c>
      <c r="C579" s="84">
        <v>11</v>
      </c>
      <c r="D579" s="122">
        <v>0.009165061442879749</v>
      </c>
      <c r="E579" s="122">
        <v>1.7235302994916635</v>
      </c>
      <c r="F579" s="84" t="s">
        <v>2246</v>
      </c>
      <c r="G579" s="84" t="b">
        <v>1</v>
      </c>
      <c r="H579" s="84" t="b">
        <v>0</v>
      </c>
      <c r="I579" s="84" t="b">
        <v>0</v>
      </c>
      <c r="J579" s="84" t="b">
        <v>1</v>
      </c>
      <c r="K579" s="84" t="b">
        <v>0</v>
      </c>
      <c r="L579" s="84" t="b">
        <v>0</v>
      </c>
    </row>
    <row r="580" spans="1:12" ht="15">
      <c r="A580" s="84" t="s">
        <v>2898</v>
      </c>
      <c r="B580" s="84" t="s">
        <v>2455</v>
      </c>
      <c r="C580" s="84">
        <v>11</v>
      </c>
      <c r="D580" s="122">
        <v>0.009165061442879749</v>
      </c>
      <c r="E580" s="122">
        <v>1.5888317255942073</v>
      </c>
      <c r="F580" s="84" t="s">
        <v>2246</v>
      </c>
      <c r="G580" s="84" t="b">
        <v>1</v>
      </c>
      <c r="H580" s="84" t="b">
        <v>0</v>
      </c>
      <c r="I580" s="84" t="b">
        <v>0</v>
      </c>
      <c r="J580" s="84" t="b">
        <v>0</v>
      </c>
      <c r="K580" s="84" t="b">
        <v>0</v>
      </c>
      <c r="L580" s="84" t="b">
        <v>0</v>
      </c>
    </row>
    <row r="581" spans="1:12" ht="15">
      <c r="A581" s="84" t="s">
        <v>2453</v>
      </c>
      <c r="B581" s="84" t="s">
        <v>2894</v>
      </c>
      <c r="C581" s="84">
        <v>11</v>
      </c>
      <c r="D581" s="122">
        <v>0.009165061442879749</v>
      </c>
      <c r="E581" s="122">
        <v>1.5230144411045639</v>
      </c>
      <c r="F581" s="84" t="s">
        <v>2246</v>
      </c>
      <c r="G581" s="84" t="b">
        <v>0</v>
      </c>
      <c r="H581" s="84" t="b">
        <v>0</v>
      </c>
      <c r="I581" s="84" t="b">
        <v>0</v>
      </c>
      <c r="J581" s="84" t="b">
        <v>0</v>
      </c>
      <c r="K581" s="84" t="b">
        <v>0</v>
      </c>
      <c r="L581" s="84" t="b">
        <v>0</v>
      </c>
    </row>
    <row r="582" spans="1:12" ht="15">
      <c r="A582" s="84" t="s">
        <v>2345</v>
      </c>
      <c r="B582" s="84" t="s">
        <v>2899</v>
      </c>
      <c r="C582" s="84">
        <v>11</v>
      </c>
      <c r="D582" s="122">
        <v>0.009165061442879749</v>
      </c>
      <c r="E582" s="122">
        <v>1.7235302994916635</v>
      </c>
      <c r="F582" s="84" t="s">
        <v>2246</v>
      </c>
      <c r="G582" s="84" t="b">
        <v>0</v>
      </c>
      <c r="H582" s="84" t="b">
        <v>0</v>
      </c>
      <c r="I582" s="84" t="b">
        <v>0</v>
      </c>
      <c r="J582" s="84" t="b">
        <v>1</v>
      </c>
      <c r="K582" s="84" t="b">
        <v>0</v>
      </c>
      <c r="L582" s="84" t="b">
        <v>0</v>
      </c>
    </row>
    <row r="583" spans="1:12" ht="15">
      <c r="A583" s="84" t="s">
        <v>2899</v>
      </c>
      <c r="B583" s="84" t="s">
        <v>2905</v>
      </c>
      <c r="C583" s="84">
        <v>9</v>
      </c>
      <c r="D583" s="122">
        <v>0.008767863951378093</v>
      </c>
      <c r="E583" s="122">
        <v>1.8106804752105636</v>
      </c>
      <c r="F583" s="84" t="s">
        <v>2246</v>
      </c>
      <c r="G583" s="84" t="b">
        <v>1</v>
      </c>
      <c r="H583" s="84" t="b">
        <v>0</v>
      </c>
      <c r="I583" s="84" t="b">
        <v>0</v>
      </c>
      <c r="J583" s="84" t="b">
        <v>0</v>
      </c>
      <c r="K583" s="84" t="b">
        <v>0</v>
      </c>
      <c r="L583" s="84" t="b">
        <v>0</v>
      </c>
    </row>
    <row r="584" spans="1:12" ht="15">
      <c r="A584" s="84" t="s">
        <v>2914</v>
      </c>
      <c r="B584" s="84" t="s">
        <v>2915</v>
      </c>
      <c r="C584" s="84">
        <v>7</v>
      </c>
      <c r="D584" s="122">
        <v>0.008055713956749536</v>
      </c>
      <c r="E584" s="122">
        <v>1.9198249446356317</v>
      </c>
      <c r="F584" s="84" t="s">
        <v>2246</v>
      </c>
      <c r="G584" s="84" t="b">
        <v>0</v>
      </c>
      <c r="H584" s="84" t="b">
        <v>0</v>
      </c>
      <c r="I584" s="84" t="b">
        <v>0</v>
      </c>
      <c r="J584" s="84" t="b">
        <v>0</v>
      </c>
      <c r="K584" s="84" t="b">
        <v>0</v>
      </c>
      <c r="L584" s="84" t="b">
        <v>0</v>
      </c>
    </row>
    <row r="585" spans="1:12" ht="15">
      <c r="A585" s="84" t="s">
        <v>2915</v>
      </c>
      <c r="B585" s="84" t="s">
        <v>2916</v>
      </c>
      <c r="C585" s="84">
        <v>7</v>
      </c>
      <c r="D585" s="122">
        <v>0.008055713956749536</v>
      </c>
      <c r="E585" s="122">
        <v>1.9198249446356317</v>
      </c>
      <c r="F585" s="84" t="s">
        <v>2246</v>
      </c>
      <c r="G585" s="84" t="b">
        <v>0</v>
      </c>
      <c r="H585" s="84" t="b">
        <v>0</v>
      </c>
      <c r="I585" s="84" t="b">
        <v>0</v>
      </c>
      <c r="J585" s="84" t="b">
        <v>1</v>
      </c>
      <c r="K585" s="84" t="b">
        <v>0</v>
      </c>
      <c r="L585" s="84" t="b">
        <v>0</v>
      </c>
    </row>
    <row r="586" spans="1:12" ht="15">
      <c r="A586" s="84" t="s">
        <v>2916</v>
      </c>
      <c r="B586" s="84" t="s">
        <v>2906</v>
      </c>
      <c r="C586" s="84">
        <v>7</v>
      </c>
      <c r="D586" s="122">
        <v>0.008055713956749536</v>
      </c>
      <c r="E586" s="122">
        <v>1.9198249446356317</v>
      </c>
      <c r="F586" s="84" t="s">
        <v>2246</v>
      </c>
      <c r="G586" s="84" t="b">
        <v>1</v>
      </c>
      <c r="H586" s="84" t="b">
        <v>0</v>
      </c>
      <c r="I586" s="84" t="b">
        <v>0</v>
      </c>
      <c r="J586" s="84" t="b">
        <v>0</v>
      </c>
      <c r="K586" s="84" t="b">
        <v>0</v>
      </c>
      <c r="L586" s="84" t="b">
        <v>0</v>
      </c>
    </row>
    <row r="587" spans="1:12" ht="15">
      <c r="A587" s="84" t="s">
        <v>2459</v>
      </c>
      <c r="B587" s="84" t="s">
        <v>2917</v>
      </c>
      <c r="C587" s="84">
        <v>7</v>
      </c>
      <c r="D587" s="122">
        <v>0.008055713956749536</v>
      </c>
      <c r="E587" s="122">
        <v>1.6857417386022637</v>
      </c>
      <c r="F587" s="84" t="s">
        <v>2246</v>
      </c>
      <c r="G587" s="84" t="b">
        <v>0</v>
      </c>
      <c r="H587" s="84" t="b">
        <v>0</v>
      </c>
      <c r="I587" s="84" t="b">
        <v>0</v>
      </c>
      <c r="J587" s="84" t="b">
        <v>0</v>
      </c>
      <c r="K587" s="84" t="b">
        <v>1</v>
      </c>
      <c r="L587" s="84" t="b">
        <v>0</v>
      </c>
    </row>
    <row r="588" spans="1:12" ht="15">
      <c r="A588" s="84" t="s">
        <v>2456</v>
      </c>
      <c r="B588" s="84" t="s">
        <v>2918</v>
      </c>
      <c r="C588" s="84">
        <v>7</v>
      </c>
      <c r="D588" s="122">
        <v>0.008055713956749536</v>
      </c>
      <c r="E588" s="122">
        <v>1.6187949489716504</v>
      </c>
      <c r="F588" s="84" t="s">
        <v>2246</v>
      </c>
      <c r="G588" s="84" t="b">
        <v>0</v>
      </c>
      <c r="H588" s="84" t="b">
        <v>0</v>
      </c>
      <c r="I588" s="84" t="b">
        <v>0</v>
      </c>
      <c r="J588" s="84" t="b">
        <v>0</v>
      </c>
      <c r="K588" s="84" t="b">
        <v>0</v>
      </c>
      <c r="L588" s="84" t="b">
        <v>0</v>
      </c>
    </row>
    <row r="589" spans="1:12" ht="15">
      <c r="A589" s="84" t="s">
        <v>2918</v>
      </c>
      <c r="B589" s="84" t="s">
        <v>2904</v>
      </c>
      <c r="C589" s="84">
        <v>7</v>
      </c>
      <c r="D589" s="122">
        <v>0.008055713956749536</v>
      </c>
      <c r="E589" s="122">
        <v>1.8106804752105636</v>
      </c>
      <c r="F589" s="84" t="s">
        <v>2246</v>
      </c>
      <c r="G589" s="84" t="b">
        <v>0</v>
      </c>
      <c r="H589" s="84" t="b">
        <v>0</v>
      </c>
      <c r="I589" s="84" t="b">
        <v>0</v>
      </c>
      <c r="J589" s="84" t="b">
        <v>0</v>
      </c>
      <c r="K589" s="84" t="b">
        <v>0</v>
      </c>
      <c r="L589" s="84" t="b">
        <v>0</v>
      </c>
    </row>
    <row r="590" spans="1:12" ht="15">
      <c r="A590" s="84" t="s">
        <v>2904</v>
      </c>
      <c r="B590" s="84" t="s">
        <v>2900</v>
      </c>
      <c r="C590" s="84">
        <v>7</v>
      </c>
      <c r="D590" s="122">
        <v>0.008055713956749536</v>
      </c>
      <c r="E590" s="122">
        <v>1.6143858300665954</v>
      </c>
      <c r="F590" s="84" t="s">
        <v>2246</v>
      </c>
      <c r="G590" s="84" t="b">
        <v>0</v>
      </c>
      <c r="H590" s="84" t="b">
        <v>0</v>
      </c>
      <c r="I590" s="84" t="b">
        <v>0</v>
      </c>
      <c r="J590" s="84" t="b">
        <v>0</v>
      </c>
      <c r="K590" s="84" t="b">
        <v>0</v>
      </c>
      <c r="L590" s="84" t="b">
        <v>0</v>
      </c>
    </row>
    <row r="591" spans="1:12" ht="15">
      <c r="A591" s="84" t="s">
        <v>2900</v>
      </c>
      <c r="B591" s="84" t="s">
        <v>2919</v>
      </c>
      <c r="C591" s="84">
        <v>7</v>
      </c>
      <c r="D591" s="122">
        <v>0.008055713956749536</v>
      </c>
      <c r="E591" s="122">
        <v>1.7235302994916635</v>
      </c>
      <c r="F591" s="84" t="s">
        <v>2246</v>
      </c>
      <c r="G591" s="84" t="b">
        <v>0</v>
      </c>
      <c r="H591" s="84" t="b">
        <v>0</v>
      </c>
      <c r="I591" s="84" t="b">
        <v>0</v>
      </c>
      <c r="J591" s="84" t="b">
        <v>0</v>
      </c>
      <c r="K591" s="84" t="b">
        <v>0</v>
      </c>
      <c r="L591" s="84" t="b">
        <v>0</v>
      </c>
    </row>
    <row r="592" spans="1:12" ht="15">
      <c r="A592" s="84" t="s">
        <v>2919</v>
      </c>
      <c r="B592" s="84" t="s">
        <v>2920</v>
      </c>
      <c r="C592" s="84">
        <v>7</v>
      </c>
      <c r="D592" s="122">
        <v>0.008055713956749536</v>
      </c>
      <c r="E592" s="122">
        <v>1.9198249446356317</v>
      </c>
      <c r="F592" s="84" t="s">
        <v>2246</v>
      </c>
      <c r="G592" s="84" t="b">
        <v>0</v>
      </c>
      <c r="H592" s="84" t="b">
        <v>0</v>
      </c>
      <c r="I592" s="84" t="b">
        <v>0</v>
      </c>
      <c r="J592" s="84" t="b">
        <v>0</v>
      </c>
      <c r="K592" s="84" t="b">
        <v>0</v>
      </c>
      <c r="L592" s="84" t="b">
        <v>0</v>
      </c>
    </row>
    <row r="593" spans="1:12" ht="15">
      <c r="A593" s="84" t="s">
        <v>2456</v>
      </c>
      <c r="B593" s="84" t="s">
        <v>2454</v>
      </c>
      <c r="C593" s="84">
        <v>7</v>
      </c>
      <c r="D593" s="122">
        <v>0.008055713956749536</v>
      </c>
      <c r="E593" s="122">
        <v>1.2597730063299826</v>
      </c>
      <c r="F593" s="84" t="s">
        <v>2246</v>
      </c>
      <c r="G593" s="84" t="b">
        <v>0</v>
      </c>
      <c r="H593" s="84" t="b">
        <v>0</v>
      </c>
      <c r="I593" s="84" t="b">
        <v>0</v>
      </c>
      <c r="J593" s="84" t="b">
        <v>0</v>
      </c>
      <c r="K593" s="84" t="b">
        <v>0</v>
      </c>
      <c r="L593" s="84" t="b">
        <v>0</v>
      </c>
    </row>
    <row r="594" spans="1:12" ht="15">
      <c r="A594" s="84" t="s">
        <v>304</v>
      </c>
      <c r="B594" s="84" t="s">
        <v>2896</v>
      </c>
      <c r="C594" s="84">
        <v>7</v>
      </c>
      <c r="D594" s="122">
        <v>0.008055713956749536</v>
      </c>
      <c r="E594" s="122">
        <v>1.4427036899159693</v>
      </c>
      <c r="F594" s="84" t="s">
        <v>2246</v>
      </c>
      <c r="G594" s="84" t="b">
        <v>0</v>
      </c>
      <c r="H594" s="84" t="b">
        <v>0</v>
      </c>
      <c r="I594" s="84" t="b">
        <v>0</v>
      </c>
      <c r="J594" s="84" t="b">
        <v>0</v>
      </c>
      <c r="K594" s="84" t="b">
        <v>0</v>
      </c>
      <c r="L594" s="84" t="b">
        <v>0</v>
      </c>
    </row>
    <row r="595" spans="1:12" ht="15">
      <c r="A595" s="84" t="s">
        <v>2894</v>
      </c>
      <c r="B595" s="84" t="s">
        <v>2457</v>
      </c>
      <c r="C595" s="84">
        <v>7</v>
      </c>
      <c r="D595" s="122">
        <v>0.008055713956749536</v>
      </c>
      <c r="E595" s="122">
        <v>1.4168964263096837</v>
      </c>
      <c r="F595" s="84" t="s">
        <v>2246</v>
      </c>
      <c r="G595" s="84" t="b">
        <v>0</v>
      </c>
      <c r="H595" s="84" t="b">
        <v>0</v>
      </c>
      <c r="I595" s="84" t="b">
        <v>0</v>
      </c>
      <c r="J595" s="84" t="b">
        <v>0</v>
      </c>
      <c r="K595" s="84" t="b">
        <v>0</v>
      </c>
      <c r="L595" s="84" t="b">
        <v>0</v>
      </c>
    </row>
    <row r="596" spans="1:12" ht="15">
      <c r="A596" s="84" t="s">
        <v>2446</v>
      </c>
      <c r="B596" s="84" t="s">
        <v>2447</v>
      </c>
      <c r="C596" s="84">
        <v>5</v>
      </c>
      <c r="D596" s="122">
        <v>0.006936347058505408</v>
      </c>
      <c r="E596" s="122">
        <v>2.06595298031387</v>
      </c>
      <c r="F596" s="84" t="s">
        <v>2246</v>
      </c>
      <c r="G596" s="84" t="b">
        <v>0</v>
      </c>
      <c r="H596" s="84" t="b">
        <v>0</v>
      </c>
      <c r="I596" s="84" t="b">
        <v>0</v>
      </c>
      <c r="J596" s="84" t="b">
        <v>0</v>
      </c>
      <c r="K596" s="84" t="b">
        <v>0</v>
      </c>
      <c r="L596" s="84" t="b">
        <v>0</v>
      </c>
    </row>
    <row r="597" spans="1:12" ht="15">
      <c r="A597" s="84" t="s">
        <v>2906</v>
      </c>
      <c r="B597" s="84" t="s">
        <v>2459</v>
      </c>
      <c r="C597" s="84">
        <v>5</v>
      </c>
      <c r="D597" s="122">
        <v>0.006936347058505408</v>
      </c>
      <c r="E597" s="122">
        <v>1.5396137029240258</v>
      </c>
      <c r="F597" s="84" t="s">
        <v>2246</v>
      </c>
      <c r="G597" s="84" t="b">
        <v>0</v>
      </c>
      <c r="H597" s="84" t="b">
        <v>0</v>
      </c>
      <c r="I597" s="84" t="b">
        <v>0</v>
      </c>
      <c r="J597" s="84" t="b">
        <v>0</v>
      </c>
      <c r="K597" s="84" t="b">
        <v>0</v>
      </c>
      <c r="L597" s="84" t="b">
        <v>0</v>
      </c>
    </row>
    <row r="598" spans="1:12" ht="15">
      <c r="A598" s="84" t="s">
        <v>2917</v>
      </c>
      <c r="B598" s="84" t="s">
        <v>2936</v>
      </c>
      <c r="C598" s="84">
        <v>5</v>
      </c>
      <c r="D598" s="122">
        <v>0.006936347058505408</v>
      </c>
      <c r="E598" s="122">
        <v>1.9198249446356317</v>
      </c>
      <c r="F598" s="84" t="s">
        <v>2246</v>
      </c>
      <c r="G598" s="84" t="b">
        <v>0</v>
      </c>
      <c r="H598" s="84" t="b">
        <v>1</v>
      </c>
      <c r="I598" s="84" t="b">
        <v>0</v>
      </c>
      <c r="J598" s="84" t="b">
        <v>0</v>
      </c>
      <c r="K598" s="84" t="b">
        <v>0</v>
      </c>
      <c r="L598" s="84" t="b">
        <v>0</v>
      </c>
    </row>
    <row r="599" spans="1:12" ht="15">
      <c r="A599" s="84" t="s">
        <v>2936</v>
      </c>
      <c r="B599" s="84" t="s">
        <v>2456</v>
      </c>
      <c r="C599" s="84">
        <v>5</v>
      </c>
      <c r="D599" s="122">
        <v>0.006936347058505408</v>
      </c>
      <c r="E599" s="122">
        <v>1.6187949489716504</v>
      </c>
      <c r="F599" s="84" t="s">
        <v>2246</v>
      </c>
      <c r="G599" s="84" t="b">
        <v>0</v>
      </c>
      <c r="H599" s="84" t="b">
        <v>0</v>
      </c>
      <c r="I599" s="84" t="b">
        <v>0</v>
      </c>
      <c r="J599" s="84" t="b">
        <v>0</v>
      </c>
      <c r="K599" s="84" t="b">
        <v>0</v>
      </c>
      <c r="L599" s="84" t="b">
        <v>0</v>
      </c>
    </row>
    <row r="600" spans="1:12" ht="15">
      <c r="A600" s="84" t="s">
        <v>304</v>
      </c>
      <c r="B600" s="84" t="s">
        <v>2914</v>
      </c>
      <c r="C600" s="84">
        <v>5</v>
      </c>
      <c r="D600" s="122">
        <v>0.006936347058505408</v>
      </c>
      <c r="E600" s="122">
        <v>1.4427036899159693</v>
      </c>
      <c r="F600" s="84" t="s">
        <v>2246</v>
      </c>
      <c r="G600" s="84" t="b">
        <v>0</v>
      </c>
      <c r="H600" s="84" t="b">
        <v>0</v>
      </c>
      <c r="I600" s="84" t="b">
        <v>0</v>
      </c>
      <c r="J600" s="84" t="b">
        <v>0</v>
      </c>
      <c r="K600" s="84" t="b">
        <v>0</v>
      </c>
      <c r="L600" s="84" t="b">
        <v>0</v>
      </c>
    </row>
    <row r="601" spans="1:12" ht="15">
      <c r="A601" s="84" t="s">
        <v>2908</v>
      </c>
      <c r="B601" s="84" t="s">
        <v>2341</v>
      </c>
      <c r="C601" s="84">
        <v>5</v>
      </c>
      <c r="D601" s="122">
        <v>0.006936347058505408</v>
      </c>
      <c r="E601" s="122">
        <v>1.986771734266245</v>
      </c>
      <c r="F601" s="84" t="s">
        <v>2246</v>
      </c>
      <c r="G601" s="84" t="b">
        <v>0</v>
      </c>
      <c r="H601" s="84" t="b">
        <v>0</v>
      </c>
      <c r="I601" s="84" t="b">
        <v>0</v>
      </c>
      <c r="J601" s="84" t="b">
        <v>0</v>
      </c>
      <c r="K601" s="84" t="b">
        <v>0</v>
      </c>
      <c r="L601" s="84" t="b">
        <v>0</v>
      </c>
    </row>
    <row r="602" spans="1:12" ht="15">
      <c r="A602" s="84" t="s">
        <v>2341</v>
      </c>
      <c r="B602" s="84" t="s">
        <v>2931</v>
      </c>
      <c r="C602" s="84">
        <v>5</v>
      </c>
      <c r="D602" s="122">
        <v>0.006936347058505408</v>
      </c>
      <c r="E602" s="122">
        <v>1.986771734266245</v>
      </c>
      <c r="F602" s="84" t="s">
        <v>2246</v>
      </c>
      <c r="G602" s="84" t="b">
        <v>0</v>
      </c>
      <c r="H602" s="84" t="b">
        <v>0</v>
      </c>
      <c r="I602" s="84" t="b">
        <v>0</v>
      </c>
      <c r="J602" s="84" t="b">
        <v>0</v>
      </c>
      <c r="K602" s="84" t="b">
        <v>0</v>
      </c>
      <c r="L602" s="84" t="b">
        <v>0</v>
      </c>
    </row>
    <row r="603" spans="1:12" ht="15">
      <c r="A603" s="84" t="s">
        <v>2931</v>
      </c>
      <c r="B603" s="84" t="s">
        <v>2932</v>
      </c>
      <c r="C603" s="84">
        <v>5</v>
      </c>
      <c r="D603" s="122">
        <v>0.006936347058505408</v>
      </c>
      <c r="E603" s="122">
        <v>2.06595298031387</v>
      </c>
      <c r="F603" s="84" t="s">
        <v>2246</v>
      </c>
      <c r="G603" s="84" t="b">
        <v>0</v>
      </c>
      <c r="H603" s="84" t="b">
        <v>0</v>
      </c>
      <c r="I603" s="84" t="b">
        <v>0</v>
      </c>
      <c r="J603" s="84" t="b">
        <v>0</v>
      </c>
      <c r="K603" s="84" t="b">
        <v>0</v>
      </c>
      <c r="L603" s="84" t="b">
        <v>0</v>
      </c>
    </row>
    <row r="604" spans="1:12" ht="15">
      <c r="A604" s="84" t="s">
        <v>2932</v>
      </c>
      <c r="B604" s="84" t="s">
        <v>2454</v>
      </c>
      <c r="C604" s="84">
        <v>5</v>
      </c>
      <c r="D604" s="122">
        <v>0.006936347058505408</v>
      </c>
      <c r="E604" s="122">
        <v>1.5608030019939636</v>
      </c>
      <c r="F604" s="84" t="s">
        <v>2246</v>
      </c>
      <c r="G604" s="84" t="b">
        <v>0</v>
      </c>
      <c r="H604" s="84" t="b">
        <v>0</v>
      </c>
      <c r="I604" s="84" t="b">
        <v>0</v>
      </c>
      <c r="J604" s="84" t="b">
        <v>0</v>
      </c>
      <c r="K604" s="84" t="b">
        <v>0</v>
      </c>
      <c r="L604" s="84" t="b">
        <v>0</v>
      </c>
    </row>
    <row r="605" spans="1:12" ht="15">
      <c r="A605" s="84" t="s">
        <v>2454</v>
      </c>
      <c r="B605" s="84" t="s">
        <v>2445</v>
      </c>
      <c r="C605" s="84">
        <v>5</v>
      </c>
      <c r="D605" s="122">
        <v>0.006936347058505408</v>
      </c>
      <c r="E605" s="122">
        <v>1.356683019338039</v>
      </c>
      <c r="F605" s="84" t="s">
        <v>2246</v>
      </c>
      <c r="G605" s="84" t="b">
        <v>0</v>
      </c>
      <c r="H605" s="84" t="b">
        <v>0</v>
      </c>
      <c r="I605" s="84" t="b">
        <v>0</v>
      </c>
      <c r="J605" s="84" t="b">
        <v>0</v>
      </c>
      <c r="K605" s="84" t="b">
        <v>0</v>
      </c>
      <c r="L605" s="84" t="b">
        <v>0</v>
      </c>
    </row>
    <row r="606" spans="1:12" ht="15">
      <c r="A606" s="84" t="s">
        <v>2445</v>
      </c>
      <c r="B606" s="84" t="s">
        <v>2933</v>
      </c>
      <c r="C606" s="84">
        <v>5</v>
      </c>
      <c r="D606" s="122">
        <v>0.006936347058505408</v>
      </c>
      <c r="E606" s="122">
        <v>1.9198249446356317</v>
      </c>
      <c r="F606" s="84" t="s">
        <v>2246</v>
      </c>
      <c r="G606" s="84" t="b">
        <v>0</v>
      </c>
      <c r="H606" s="84" t="b">
        <v>0</v>
      </c>
      <c r="I606" s="84" t="b">
        <v>0</v>
      </c>
      <c r="J606" s="84" t="b">
        <v>0</v>
      </c>
      <c r="K606" s="84" t="b">
        <v>0</v>
      </c>
      <c r="L606" s="84" t="b">
        <v>0</v>
      </c>
    </row>
    <row r="607" spans="1:12" ht="15">
      <c r="A607" s="84" t="s">
        <v>2933</v>
      </c>
      <c r="B607" s="84" t="s">
        <v>2934</v>
      </c>
      <c r="C607" s="84">
        <v>5</v>
      </c>
      <c r="D607" s="122">
        <v>0.006936347058505408</v>
      </c>
      <c r="E607" s="122">
        <v>2.06595298031387</v>
      </c>
      <c r="F607" s="84" t="s">
        <v>2246</v>
      </c>
      <c r="G607" s="84" t="b">
        <v>0</v>
      </c>
      <c r="H607" s="84" t="b">
        <v>0</v>
      </c>
      <c r="I607" s="84" t="b">
        <v>0</v>
      </c>
      <c r="J607" s="84" t="b">
        <v>0</v>
      </c>
      <c r="K607" s="84" t="b">
        <v>0</v>
      </c>
      <c r="L607" s="84" t="b">
        <v>0</v>
      </c>
    </row>
    <row r="608" spans="1:12" ht="15">
      <c r="A608" s="84" t="s">
        <v>2940</v>
      </c>
      <c r="B608" s="84" t="s">
        <v>2458</v>
      </c>
      <c r="C608" s="84">
        <v>4</v>
      </c>
      <c r="D608" s="122">
        <v>0.006176326921937378</v>
      </c>
      <c r="E608" s="122">
        <v>1.6857417386022637</v>
      </c>
      <c r="F608" s="84" t="s">
        <v>2246</v>
      </c>
      <c r="G608" s="84" t="b">
        <v>1</v>
      </c>
      <c r="H608" s="84" t="b">
        <v>0</v>
      </c>
      <c r="I608" s="84" t="b">
        <v>0</v>
      </c>
      <c r="J608" s="84" t="b">
        <v>0</v>
      </c>
      <c r="K608" s="84" t="b">
        <v>0</v>
      </c>
      <c r="L608" s="84" t="b">
        <v>0</v>
      </c>
    </row>
    <row r="609" spans="1:12" ht="15">
      <c r="A609" s="84" t="s">
        <v>2458</v>
      </c>
      <c r="B609" s="84" t="s">
        <v>2446</v>
      </c>
      <c r="C609" s="84">
        <v>4</v>
      </c>
      <c r="D609" s="122">
        <v>0.006176326921937378</v>
      </c>
      <c r="E609" s="122">
        <v>1.5888317255942073</v>
      </c>
      <c r="F609" s="84" t="s">
        <v>2246</v>
      </c>
      <c r="G609" s="84" t="b">
        <v>0</v>
      </c>
      <c r="H609" s="84" t="b">
        <v>0</v>
      </c>
      <c r="I609" s="84" t="b">
        <v>0</v>
      </c>
      <c r="J609" s="84" t="b">
        <v>0</v>
      </c>
      <c r="K609" s="84" t="b">
        <v>0</v>
      </c>
      <c r="L609" s="84" t="b">
        <v>0</v>
      </c>
    </row>
    <row r="610" spans="1:12" ht="15">
      <c r="A610" s="84" t="s">
        <v>2447</v>
      </c>
      <c r="B610" s="84" t="s">
        <v>2941</v>
      </c>
      <c r="C610" s="84">
        <v>4</v>
      </c>
      <c r="D610" s="122">
        <v>0.006176326921937378</v>
      </c>
      <c r="E610" s="122">
        <v>2.06595298031387</v>
      </c>
      <c r="F610" s="84" t="s">
        <v>2246</v>
      </c>
      <c r="G610" s="84" t="b">
        <v>0</v>
      </c>
      <c r="H610" s="84" t="b">
        <v>0</v>
      </c>
      <c r="I610" s="84" t="b">
        <v>0</v>
      </c>
      <c r="J610" s="84" t="b">
        <v>0</v>
      </c>
      <c r="K610" s="84" t="b">
        <v>1</v>
      </c>
      <c r="L610" s="84" t="b">
        <v>0</v>
      </c>
    </row>
    <row r="611" spans="1:12" ht="15">
      <c r="A611" s="84" t="s">
        <v>2941</v>
      </c>
      <c r="B611" s="84" t="s">
        <v>2402</v>
      </c>
      <c r="C611" s="84">
        <v>4</v>
      </c>
      <c r="D611" s="122">
        <v>0.006176326921937378</v>
      </c>
      <c r="E611" s="122">
        <v>1.5096504795465824</v>
      </c>
      <c r="F611" s="84" t="s">
        <v>2246</v>
      </c>
      <c r="G611" s="84" t="b">
        <v>0</v>
      </c>
      <c r="H611" s="84" t="b">
        <v>1</v>
      </c>
      <c r="I611" s="84" t="b">
        <v>0</v>
      </c>
      <c r="J611" s="84" t="b">
        <v>0</v>
      </c>
      <c r="K611" s="84" t="b">
        <v>0</v>
      </c>
      <c r="L611" s="84" t="b">
        <v>0</v>
      </c>
    </row>
    <row r="612" spans="1:12" ht="15">
      <c r="A612" s="84" t="s">
        <v>2402</v>
      </c>
      <c r="B612" s="84" t="s">
        <v>305</v>
      </c>
      <c r="C612" s="84">
        <v>4</v>
      </c>
      <c r="D612" s="122">
        <v>0.006176326921937378</v>
      </c>
      <c r="E612" s="122">
        <v>1.5344740632716145</v>
      </c>
      <c r="F612" s="84" t="s">
        <v>2246</v>
      </c>
      <c r="G612" s="84" t="b">
        <v>0</v>
      </c>
      <c r="H612" s="84" t="b">
        <v>0</v>
      </c>
      <c r="I612" s="84" t="b">
        <v>0</v>
      </c>
      <c r="J612" s="84" t="b">
        <v>0</v>
      </c>
      <c r="K612" s="84" t="b">
        <v>0</v>
      </c>
      <c r="L612" s="84" t="b">
        <v>0</v>
      </c>
    </row>
    <row r="613" spans="1:12" ht="15">
      <c r="A613" s="84" t="s">
        <v>305</v>
      </c>
      <c r="B613" s="84" t="s">
        <v>2942</v>
      </c>
      <c r="C613" s="84">
        <v>4</v>
      </c>
      <c r="D613" s="122">
        <v>0.006176326921937378</v>
      </c>
      <c r="E613" s="122">
        <v>2.162862993321926</v>
      </c>
      <c r="F613" s="84" t="s">
        <v>2246</v>
      </c>
      <c r="G613" s="84" t="b">
        <v>0</v>
      </c>
      <c r="H613" s="84" t="b">
        <v>0</v>
      </c>
      <c r="I613" s="84" t="b">
        <v>0</v>
      </c>
      <c r="J613" s="84" t="b">
        <v>0</v>
      </c>
      <c r="K613" s="84" t="b">
        <v>0</v>
      </c>
      <c r="L613" s="84" t="b">
        <v>0</v>
      </c>
    </row>
    <row r="614" spans="1:12" ht="15">
      <c r="A614" s="84" t="s">
        <v>2942</v>
      </c>
      <c r="B614" s="84" t="s">
        <v>2943</v>
      </c>
      <c r="C614" s="84">
        <v>4</v>
      </c>
      <c r="D614" s="122">
        <v>0.006176326921937378</v>
      </c>
      <c r="E614" s="122">
        <v>2.162862993321926</v>
      </c>
      <c r="F614" s="84" t="s">
        <v>2246</v>
      </c>
      <c r="G614" s="84" t="b">
        <v>0</v>
      </c>
      <c r="H614" s="84" t="b">
        <v>0</v>
      </c>
      <c r="I614" s="84" t="b">
        <v>0</v>
      </c>
      <c r="J614" s="84" t="b">
        <v>0</v>
      </c>
      <c r="K614" s="84" t="b">
        <v>0</v>
      </c>
      <c r="L614" s="84" t="b">
        <v>0</v>
      </c>
    </row>
    <row r="615" spans="1:12" ht="15">
      <c r="A615" s="84" t="s">
        <v>2943</v>
      </c>
      <c r="B615" s="84" t="s">
        <v>2921</v>
      </c>
      <c r="C615" s="84">
        <v>4</v>
      </c>
      <c r="D615" s="122">
        <v>0.006176326921937378</v>
      </c>
      <c r="E615" s="122">
        <v>1.9867717342662448</v>
      </c>
      <c r="F615" s="84" t="s">
        <v>2246</v>
      </c>
      <c r="G615" s="84" t="b">
        <v>0</v>
      </c>
      <c r="H615" s="84" t="b">
        <v>0</v>
      </c>
      <c r="I615" s="84" t="b">
        <v>0</v>
      </c>
      <c r="J615" s="84" t="b">
        <v>0</v>
      </c>
      <c r="K615" s="84" t="b">
        <v>0</v>
      </c>
      <c r="L615" s="84" t="b">
        <v>0</v>
      </c>
    </row>
    <row r="616" spans="1:12" ht="15">
      <c r="A616" s="84" t="s">
        <v>2921</v>
      </c>
      <c r="B616" s="84" t="s">
        <v>2903</v>
      </c>
      <c r="C616" s="84">
        <v>4</v>
      </c>
      <c r="D616" s="122">
        <v>0.006176326921937378</v>
      </c>
      <c r="E616" s="122">
        <v>1.6345892161548825</v>
      </c>
      <c r="F616" s="84" t="s">
        <v>2246</v>
      </c>
      <c r="G616" s="84" t="b">
        <v>0</v>
      </c>
      <c r="H616" s="84" t="b">
        <v>0</v>
      </c>
      <c r="I616" s="84" t="b">
        <v>0</v>
      </c>
      <c r="J616" s="84" t="b">
        <v>0</v>
      </c>
      <c r="K616" s="84" t="b">
        <v>0</v>
      </c>
      <c r="L616" s="84" t="b">
        <v>0</v>
      </c>
    </row>
    <row r="617" spans="1:12" ht="15">
      <c r="A617" s="84" t="s">
        <v>2958</v>
      </c>
      <c r="B617" s="84" t="s">
        <v>2959</v>
      </c>
      <c r="C617" s="84">
        <v>4</v>
      </c>
      <c r="D617" s="122">
        <v>0.006176326921937378</v>
      </c>
      <c r="E617" s="122">
        <v>2.162862993321926</v>
      </c>
      <c r="F617" s="84" t="s">
        <v>2246</v>
      </c>
      <c r="G617" s="84" t="b">
        <v>0</v>
      </c>
      <c r="H617" s="84" t="b">
        <v>0</v>
      </c>
      <c r="I617" s="84" t="b">
        <v>0</v>
      </c>
      <c r="J617" s="84" t="b">
        <v>0</v>
      </c>
      <c r="K617" s="84" t="b">
        <v>0</v>
      </c>
      <c r="L617" s="84" t="b">
        <v>0</v>
      </c>
    </row>
    <row r="618" spans="1:12" ht="15">
      <c r="A618" s="84" t="s">
        <v>2959</v>
      </c>
      <c r="B618" s="84" t="s">
        <v>2960</v>
      </c>
      <c r="C618" s="84">
        <v>4</v>
      </c>
      <c r="D618" s="122">
        <v>0.006176326921937378</v>
      </c>
      <c r="E618" s="122">
        <v>2.162862993321926</v>
      </c>
      <c r="F618" s="84" t="s">
        <v>2246</v>
      </c>
      <c r="G618" s="84" t="b">
        <v>0</v>
      </c>
      <c r="H618" s="84" t="b">
        <v>0</v>
      </c>
      <c r="I618" s="84" t="b">
        <v>0</v>
      </c>
      <c r="J618" s="84" t="b">
        <v>0</v>
      </c>
      <c r="K618" s="84" t="b">
        <v>1</v>
      </c>
      <c r="L618" s="84" t="b">
        <v>0</v>
      </c>
    </row>
    <row r="619" spans="1:12" ht="15">
      <c r="A619" s="84" t="s">
        <v>2453</v>
      </c>
      <c r="B619" s="84" t="s">
        <v>2961</v>
      </c>
      <c r="C619" s="84">
        <v>4</v>
      </c>
      <c r="D619" s="122">
        <v>0.006176326921937378</v>
      </c>
      <c r="E619" s="122">
        <v>1.5608030019939636</v>
      </c>
      <c r="F619" s="84" t="s">
        <v>2246</v>
      </c>
      <c r="G619" s="84" t="b">
        <v>0</v>
      </c>
      <c r="H619" s="84" t="b">
        <v>0</v>
      </c>
      <c r="I619" s="84" t="b">
        <v>0</v>
      </c>
      <c r="J619" s="84" t="b">
        <v>0</v>
      </c>
      <c r="K619" s="84" t="b">
        <v>0</v>
      </c>
      <c r="L619" s="84" t="b">
        <v>0</v>
      </c>
    </row>
    <row r="620" spans="1:12" ht="15">
      <c r="A620" s="84" t="s">
        <v>2961</v>
      </c>
      <c r="B620" s="84" t="s">
        <v>2457</v>
      </c>
      <c r="C620" s="84">
        <v>4</v>
      </c>
      <c r="D620" s="122">
        <v>0.006176326921937378</v>
      </c>
      <c r="E620" s="122">
        <v>1.6509796323430517</v>
      </c>
      <c r="F620" s="84" t="s">
        <v>2246</v>
      </c>
      <c r="G620" s="84" t="b">
        <v>0</v>
      </c>
      <c r="H620" s="84" t="b">
        <v>0</v>
      </c>
      <c r="I620" s="84" t="b">
        <v>0</v>
      </c>
      <c r="J620" s="84" t="b">
        <v>0</v>
      </c>
      <c r="K620" s="84" t="b">
        <v>0</v>
      </c>
      <c r="L620" s="84" t="b">
        <v>0</v>
      </c>
    </row>
    <row r="621" spans="1:12" ht="15">
      <c r="A621" s="84" t="s">
        <v>2459</v>
      </c>
      <c r="B621" s="84" t="s">
        <v>2892</v>
      </c>
      <c r="C621" s="84">
        <v>4</v>
      </c>
      <c r="D621" s="122">
        <v>0.006176326921937378</v>
      </c>
      <c r="E621" s="122">
        <v>1.287801729930226</v>
      </c>
      <c r="F621" s="84" t="s">
        <v>2246</v>
      </c>
      <c r="G621" s="84" t="b">
        <v>0</v>
      </c>
      <c r="H621" s="84" t="b">
        <v>0</v>
      </c>
      <c r="I621" s="84" t="b">
        <v>0</v>
      </c>
      <c r="J621" s="84" t="b">
        <v>0</v>
      </c>
      <c r="K621" s="84" t="b">
        <v>0</v>
      </c>
      <c r="L621" s="84" t="b">
        <v>0</v>
      </c>
    </row>
    <row r="622" spans="1:12" ht="15">
      <c r="A622" s="84" t="s">
        <v>2894</v>
      </c>
      <c r="B622" s="84" t="s">
        <v>2956</v>
      </c>
      <c r="C622" s="84">
        <v>4</v>
      </c>
      <c r="D622" s="122">
        <v>0.006176326921937378</v>
      </c>
      <c r="E622" s="122">
        <v>1.6857417386022637</v>
      </c>
      <c r="F622" s="84" t="s">
        <v>2246</v>
      </c>
      <c r="G622" s="84" t="b">
        <v>0</v>
      </c>
      <c r="H622" s="84" t="b">
        <v>0</v>
      </c>
      <c r="I622" s="84" t="b">
        <v>0</v>
      </c>
      <c r="J622" s="84" t="b">
        <v>0</v>
      </c>
      <c r="K622" s="84" t="b">
        <v>0</v>
      </c>
      <c r="L622" s="84" t="b">
        <v>0</v>
      </c>
    </row>
    <row r="623" spans="1:12" ht="15">
      <c r="A623" s="84" t="s">
        <v>2956</v>
      </c>
      <c r="B623" s="84" t="s">
        <v>2957</v>
      </c>
      <c r="C623" s="84">
        <v>4</v>
      </c>
      <c r="D623" s="122">
        <v>0.006176326921937378</v>
      </c>
      <c r="E623" s="122">
        <v>2.162862993321926</v>
      </c>
      <c r="F623" s="84" t="s">
        <v>2246</v>
      </c>
      <c r="G623" s="84" t="b">
        <v>0</v>
      </c>
      <c r="H623" s="84" t="b">
        <v>0</v>
      </c>
      <c r="I623" s="84" t="b">
        <v>0</v>
      </c>
      <c r="J623" s="84" t="b">
        <v>0</v>
      </c>
      <c r="K623" s="84" t="b">
        <v>0</v>
      </c>
      <c r="L623" s="84" t="b">
        <v>0</v>
      </c>
    </row>
    <row r="624" spans="1:12" ht="15">
      <c r="A624" s="84" t="s">
        <v>2957</v>
      </c>
      <c r="B624" s="84" t="s">
        <v>2345</v>
      </c>
      <c r="C624" s="84">
        <v>4</v>
      </c>
      <c r="D624" s="122">
        <v>0.006176326921937378</v>
      </c>
      <c r="E624" s="122">
        <v>1.7235302994916635</v>
      </c>
      <c r="F624" s="84" t="s">
        <v>2246</v>
      </c>
      <c r="G624" s="84" t="b">
        <v>0</v>
      </c>
      <c r="H624" s="84" t="b">
        <v>0</v>
      </c>
      <c r="I624" s="84" t="b">
        <v>0</v>
      </c>
      <c r="J624" s="84" t="b">
        <v>0</v>
      </c>
      <c r="K624" s="84" t="b">
        <v>0</v>
      </c>
      <c r="L624" s="84" t="b">
        <v>0</v>
      </c>
    </row>
    <row r="625" spans="1:12" ht="15">
      <c r="A625" s="84" t="s">
        <v>2905</v>
      </c>
      <c r="B625" s="84" t="s">
        <v>2946</v>
      </c>
      <c r="C625" s="84">
        <v>4</v>
      </c>
      <c r="D625" s="122">
        <v>0.006176326921937378</v>
      </c>
      <c r="E625" s="122">
        <v>1.9867717342662448</v>
      </c>
      <c r="F625" s="84" t="s">
        <v>2246</v>
      </c>
      <c r="G625" s="84" t="b">
        <v>0</v>
      </c>
      <c r="H625" s="84" t="b">
        <v>0</v>
      </c>
      <c r="I625" s="84" t="b">
        <v>0</v>
      </c>
      <c r="J625" s="84" t="b">
        <v>0</v>
      </c>
      <c r="K625" s="84" t="b">
        <v>0</v>
      </c>
      <c r="L625" s="84" t="b">
        <v>0</v>
      </c>
    </row>
    <row r="626" spans="1:12" ht="15">
      <c r="A626" s="84" t="s">
        <v>2946</v>
      </c>
      <c r="B626" s="84" t="s">
        <v>2458</v>
      </c>
      <c r="C626" s="84">
        <v>4</v>
      </c>
      <c r="D626" s="122">
        <v>0.006176326921937378</v>
      </c>
      <c r="E626" s="122">
        <v>1.6857417386022637</v>
      </c>
      <c r="F626" s="84" t="s">
        <v>2246</v>
      </c>
      <c r="G626" s="84" t="b">
        <v>0</v>
      </c>
      <c r="H626" s="84" t="b">
        <v>0</v>
      </c>
      <c r="I626" s="84" t="b">
        <v>0</v>
      </c>
      <c r="J626" s="84" t="b">
        <v>0</v>
      </c>
      <c r="K626" s="84" t="b">
        <v>0</v>
      </c>
      <c r="L626" s="84" t="b">
        <v>0</v>
      </c>
    </row>
    <row r="627" spans="1:12" ht="15">
      <c r="A627" s="84" t="s">
        <v>2458</v>
      </c>
      <c r="B627" s="84" t="s">
        <v>2404</v>
      </c>
      <c r="C627" s="84">
        <v>4</v>
      </c>
      <c r="D627" s="122">
        <v>0.006176326921937378</v>
      </c>
      <c r="E627" s="122">
        <v>1.1117104708745449</v>
      </c>
      <c r="F627" s="84" t="s">
        <v>2246</v>
      </c>
      <c r="G627" s="84" t="b">
        <v>0</v>
      </c>
      <c r="H627" s="84" t="b">
        <v>0</v>
      </c>
      <c r="I627" s="84" t="b">
        <v>0</v>
      </c>
      <c r="J627" s="84" t="b">
        <v>0</v>
      </c>
      <c r="K627" s="84" t="b">
        <v>0</v>
      </c>
      <c r="L627" s="84" t="b">
        <v>0</v>
      </c>
    </row>
    <row r="628" spans="1:12" ht="15">
      <c r="A628" s="84" t="s">
        <v>2404</v>
      </c>
      <c r="B628" s="84" t="s">
        <v>2454</v>
      </c>
      <c r="C628" s="84">
        <v>4</v>
      </c>
      <c r="D628" s="122">
        <v>0.006176326921937378</v>
      </c>
      <c r="E628" s="122">
        <v>0.9867717342662449</v>
      </c>
      <c r="F628" s="84" t="s">
        <v>2246</v>
      </c>
      <c r="G628" s="84" t="b">
        <v>0</v>
      </c>
      <c r="H628" s="84" t="b">
        <v>0</v>
      </c>
      <c r="I628" s="84" t="b">
        <v>0</v>
      </c>
      <c r="J628" s="84" t="b">
        <v>0</v>
      </c>
      <c r="K628" s="84" t="b">
        <v>0</v>
      </c>
      <c r="L628" s="84" t="b">
        <v>0</v>
      </c>
    </row>
    <row r="629" spans="1:12" ht="15">
      <c r="A629" s="84" t="s">
        <v>2454</v>
      </c>
      <c r="B629" s="84" t="s">
        <v>2947</v>
      </c>
      <c r="C629" s="84">
        <v>4</v>
      </c>
      <c r="D629" s="122">
        <v>0.006176326921937378</v>
      </c>
      <c r="E629" s="122">
        <v>1.5608030019939636</v>
      </c>
      <c r="F629" s="84" t="s">
        <v>2246</v>
      </c>
      <c r="G629" s="84" t="b">
        <v>0</v>
      </c>
      <c r="H629" s="84" t="b">
        <v>0</v>
      </c>
      <c r="I629" s="84" t="b">
        <v>0</v>
      </c>
      <c r="J629" s="84" t="b">
        <v>0</v>
      </c>
      <c r="K629" s="84" t="b">
        <v>0</v>
      </c>
      <c r="L629" s="84" t="b">
        <v>0</v>
      </c>
    </row>
    <row r="630" spans="1:12" ht="15">
      <c r="A630" s="84" t="s">
        <v>2947</v>
      </c>
      <c r="B630" s="84" t="s">
        <v>2948</v>
      </c>
      <c r="C630" s="84">
        <v>4</v>
      </c>
      <c r="D630" s="122">
        <v>0.006176326921937378</v>
      </c>
      <c r="E630" s="122">
        <v>2.162862993321926</v>
      </c>
      <c r="F630" s="84" t="s">
        <v>2246</v>
      </c>
      <c r="G630" s="84" t="b">
        <v>0</v>
      </c>
      <c r="H630" s="84" t="b">
        <v>0</v>
      </c>
      <c r="I630" s="84" t="b">
        <v>0</v>
      </c>
      <c r="J630" s="84" t="b">
        <v>0</v>
      </c>
      <c r="K630" s="84" t="b">
        <v>0</v>
      </c>
      <c r="L630" s="84" t="b">
        <v>0</v>
      </c>
    </row>
    <row r="631" spans="1:12" ht="15">
      <c r="A631" s="84" t="s">
        <v>2402</v>
      </c>
      <c r="B631" s="84" t="s">
        <v>2456</v>
      </c>
      <c r="C631" s="84">
        <v>4</v>
      </c>
      <c r="D631" s="122">
        <v>0.006176326921937378</v>
      </c>
      <c r="E631" s="122">
        <v>0.9904060189213388</v>
      </c>
      <c r="F631" s="84" t="s">
        <v>2246</v>
      </c>
      <c r="G631" s="84" t="b">
        <v>0</v>
      </c>
      <c r="H631" s="84" t="b">
        <v>0</v>
      </c>
      <c r="I631" s="84" t="b">
        <v>0</v>
      </c>
      <c r="J631" s="84" t="b">
        <v>0</v>
      </c>
      <c r="K631" s="84" t="b">
        <v>0</v>
      </c>
      <c r="L631" s="84" t="b">
        <v>0</v>
      </c>
    </row>
    <row r="632" spans="1:12" ht="15">
      <c r="A632" s="84" t="s">
        <v>2920</v>
      </c>
      <c r="B632" s="84" t="s">
        <v>2954</v>
      </c>
      <c r="C632" s="84">
        <v>4</v>
      </c>
      <c r="D632" s="122">
        <v>0.006176326921937378</v>
      </c>
      <c r="E632" s="122">
        <v>1.9198249446356317</v>
      </c>
      <c r="F632" s="84" t="s">
        <v>2246</v>
      </c>
      <c r="G632" s="84" t="b">
        <v>0</v>
      </c>
      <c r="H632" s="84" t="b">
        <v>0</v>
      </c>
      <c r="I632" s="84" t="b">
        <v>0</v>
      </c>
      <c r="J632" s="84" t="b">
        <v>0</v>
      </c>
      <c r="K632" s="84" t="b">
        <v>0</v>
      </c>
      <c r="L632" s="84" t="b">
        <v>0</v>
      </c>
    </row>
    <row r="633" spans="1:12" ht="15">
      <c r="A633" s="84" t="s">
        <v>2457</v>
      </c>
      <c r="B633" s="84" t="s">
        <v>2945</v>
      </c>
      <c r="C633" s="84">
        <v>4</v>
      </c>
      <c r="D633" s="122">
        <v>0.006176326921937378</v>
      </c>
      <c r="E633" s="122">
        <v>1.6509796323430517</v>
      </c>
      <c r="F633" s="84" t="s">
        <v>2246</v>
      </c>
      <c r="G633" s="84" t="b">
        <v>0</v>
      </c>
      <c r="H633" s="84" t="b">
        <v>0</v>
      </c>
      <c r="I633" s="84" t="b">
        <v>0</v>
      </c>
      <c r="J633" s="84" t="b">
        <v>0</v>
      </c>
      <c r="K633" s="84" t="b">
        <v>0</v>
      </c>
      <c r="L633" s="84" t="b">
        <v>0</v>
      </c>
    </row>
    <row r="634" spans="1:12" ht="15">
      <c r="A634" s="84" t="s">
        <v>2945</v>
      </c>
      <c r="B634" s="84" t="s">
        <v>2345</v>
      </c>
      <c r="C634" s="84">
        <v>4</v>
      </c>
      <c r="D634" s="122">
        <v>0.006176326921937378</v>
      </c>
      <c r="E634" s="122">
        <v>1.7235302994916635</v>
      </c>
      <c r="F634" s="84" t="s">
        <v>2246</v>
      </c>
      <c r="G634" s="84" t="b">
        <v>0</v>
      </c>
      <c r="H634" s="84" t="b">
        <v>0</v>
      </c>
      <c r="I634" s="84" t="b">
        <v>0</v>
      </c>
      <c r="J634" s="84" t="b">
        <v>0</v>
      </c>
      <c r="K634" s="84" t="b">
        <v>0</v>
      </c>
      <c r="L634" s="84" t="b">
        <v>0</v>
      </c>
    </row>
    <row r="635" spans="1:12" ht="15">
      <c r="A635" s="84" t="s">
        <v>2934</v>
      </c>
      <c r="B635" s="84" t="s">
        <v>2900</v>
      </c>
      <c r="C635" s="84">
        <v>4</v>
      </c>
      <c r="D635" s="122">
        <v>0.006176326921937378</v>
      </c>
      <c r="E635" s="122">
        <v>1.626620286483607</v>
      </c>
      <c r="F635" s="84" t="s">
        <v>2246</v>
      </c>
      <c r="G635" s="84" t="b">
        <v>0</v>
      </c>
      <c r="H635" s="84" t="b">
        <v>0</v>
      </c>
      <c r="I635" s="84" t="b">
        <v>0</v>
      </c>
      <c r="J635" s="84" t="b">
        <v>0</v>
      </c>
      <c r="K635" s="84" t="b">
        <v>0</v>
      </c>
      <c r="L635" s="84" t="b">
        <v>0</v>
      </c>
    </row>
    <row r="636" spans="1:12" ht="15">
      <c r="A636" s="84" t="s">
        <v>2920</v>
      </c>
      <c r="B636" s="84" t="s">
        <v>2993</v>
      </c>
      <c r="C636" s="84">
        <v>3</v>
      </c>
      <c r="D636" s="122">
        <v>0.005238743912852548</v>
      </c>
      <c r="E636" s="122">
        <v>1.9198249446356317</v>
      </c>
      <c r="F636" s="84" t="s">
        <v>2246</v>
      </c>
      <c r="G636" s="84" t="b">
        <v>0</v>
      </c>
      <c r="H636" s="84" t="b">
        <v>0</v>
      </c>
      <c r="I636" s="84" t="b">
        <v>0</v>
      </c>
      <c r="J636" s="84" t="b">
        <v>0</v>
      </c>
      <c r="K636" s="84" t="b">
        <v>0</v>
      </c>
      <c r="L636" s="84" t="b">
        <v>0</v>
      </c>
    </row>
    <row r="637" spans="1:12" ht="15">
      <c r="A637" s="84" t="s">
        <v>304</v>
      </c>
      <c r="B637" s="84" t="s">
        <v>2930</v>
      </c>
      <c r="C637" s="84">
        <v>3</v>
      </c>
      <c r="D637" s="122">
        <v>0.005238743912852548</v>
      </c>
      <c r="E637" s="122">
        <v>1.4427036899159693</v>
      </c>
      <c r="F637" s="84" t="s">
        <v>2246</v>
      </c>
      <c r="G637" s="84" t="b">
        <v>0</v>
      </c>
      <c r="H637" s="84" t="b">
        <v>0</v>
      </c>
      <c r="I637" s="84" t="b">
        <v>0</v>
      </c>
      <c r="J637" s="84" t="b">
        <v>0</v>
      </c>
      <c r="K637" s="84" t="b">
        <v>0</v>
      </c>
      <c r="L637" s="84" t="b">
        <v>0</v>
      </c>
    </row>
    <row r="638" spans="1:12" ht="15">
      <c r="A638" s="84" t="s">
        <v>2457</v>
      </c>
      <c r="B638" s="84" t="s">
        <v>2345</v>
      </c>
      <c r="C638" s="84">
        <v>3</v>
      </c>
      <c r="D638" s="122">
        <v>0.005238743912852548</v>
      </c>
      <c r="E638" s="122">
        <v>1.0867082019044891</v>
      </c>
      <c r="F638" s="84" t="s">
        <v>2246</v>
      </c>
      <c r="G638" s="84" t="b">
        <v>0</v>
      </c>
      <c r="H638" s="84" t="b">
        <v>0</v>
      </c>
      <c r="I638" s="84" t="b">
        <v>0</v>
      </c>
      <c r="J638" s="84" t="b">
        <v>0</v>
      </c>
      <c r="K638" s="84" t="b">
        <v>0</v>
      </c>
      <c r="L638" s="84" t="b">
        <v>0</v>
      </c>
    </row>
    <row r="639" spans="1:12" ht="15">
      <c r="A639" s="84" t="s">
        <v>2948</v>
      </c>
      <c r="B639" s="84" t="s">
        <v>2402</v>
      </c>
      <c r="C639" s="84">
        <v>3</v>
      </c>
      <c r="D639" s="122">
        <v>0.005238743912852548</v>
      </c>
      <c r="E639" s="122">
        <v>1.3847117429382825</v>
      </c>
      <c r="F639" s="84" t="s">
        <v>2246</v>
      </c>
      <c r="G639" s="84" t="b">
        <v>0</v>
      </c>
      <c r="H639" s="84" t="b">
        <v>0</v>
      </c>
      <c r="I639" s="84" t="b">
        <v>0</v>
      </c>
      <c r="J639" s="84" t="b">
        <v>0</v>
      </c>
      <c r="K639" s="84" t="b">
        <v>0</v>
      </c>
      <c r="L639" s="84" t="b">
        <v>0</v>
      </c>
    </row>
    <row r="640" spans="1:12" ht="15">
      <c r="A640" s="84" t="s">
        <v>2402</v>
      </c>
      <c r="B640" s="84" t="s">
        <v>2974</v>
      </c>
      <c r="C640" s="84">
        <v>3</v>
      </c>
      <c r="D640" s="122">
        <v>0.005238743912852548</v>
      </c>
      <c r="E640" s="122">
        <v>1.5344740632716145</v>
      </c>
      <c r="F640" s="84" t="s">
        <v>2246</v>
      </c>
      <c r="G640" s="84" t="b">
        <v>0</v>
      </c>
      <c r="H640" s="84" t="b">
        <v>0</v>
      </c>
      <c r="I640" s="84" t="b">
        <v>0</v>
      </c>
      <c r="J640" s="84" t="b">
        <v>0</v>
      </c>
      <c r="K640" s="84" t="b">
        <v>0</v>
      </c>
      <c r="L640" s="84" t="b">
        <v>0</v>
      </c>
    </row>
    <row r="641" spans="1:12" ht="15">
      <c r="A641" s="84" t="s">
        <v>2974</v>
      </c>
      <c r="B641" s="84" t="s">
        <v>2975</v>
      </c>
      <c r="C641" s="84">
        <v>3</v>
      </c>
      <c r="D641" s="122">
        <v>0.005238743912852548</v>
      </c>
      <c r="E641" s="122">
        <v>2.287801729930226</v>
      </c>
      <c r="F641" s="84" t="s">
        <v>2246</v>
      </c>
      <c r="G641" s="84" t="b">
        <v>0</v>
      </c>
      <c r="H641" s="84" t="b">
        <v>0</v>
      </c>
      <c r="I641" s="84" t="b">
        <v>0</v>
      </c>
      <c r="J641" s="84" t="b">
        <v>0</v>
      </c>
      <c r="K641" s="84" t="b">
        <v>0</v>
      </c>
      <c r="L641" s="84" t="b">
        <v>0</v>
      </c>
    </row>
    <row r="642" spans="1:12" ht="15">
      <c r="A642" s="84" t="s">
        <v>2930</v>
      </c>
      <c r="B642" s="84" t="s">
        <v>2976</v>
      </c>
      <c r="C642" s="84">
        <v>3</v>
      </c>
      <c r="D642" s="122">
        <v>0.005238743912852548</v>
      </c>
      <c r="E642" s="122">
        <v>2.06595298031387</v>
      </c>
      <c r="F642" s="84" t="s">
        <v>2246</v>
      </c>
      <c r="G642" s="84" t="b">
        <v>0</v>
      </c>
      <c r="H642" s="84" t="b">
        <v>0</v>
      </c>
      <c r="I642" s="84" t="b">
        <v>0</v>
      </c>
      <c r="J642" s="84" t="b">
        <v>0</v>
      </c>
      <c r="K642" s="84" t="b">
        <v>0</v>
      </c>
      <c r="L642" s="84" t="b">
        <v>0</v>
      </c>
    </row>
    <row r="643" spans="1:12" ht="15">
      <c r="A643" s="84" t="s">
        <v>2976</v>
      </c>
      <c r="B643" s="84" t="s">
        <v>2908</v>
      </c>
      <c r="C643" s="84">
        <v>3</v>
      </c>
      <c r="D643" s="122">
        <v>0.005238743912852548</v>
      </c>
      <c r="E643" s="122">
        <v>2.06595298031387</v>
      </c>
      <c r="F643" s="84" t="s">
        <v>2246</v>
      </c>
      <c r="G643" s="84" t="b">
        <v>0</v>
      </c>
      <c r="H643" s="84" t="b">
        <v>0</v>
      </c>
      <c r="I643" s="84" t="b">
        <v>0</v>
      </c>
      <c r="J643" s="84" t="b">
        <v>0</v>
      </c>
      <c r="K643" s="84" t="b">
        <v>0</v>
      </c>
      <c r="L643" s="84" t="b">
        <v>0</v>
      </c>
    </row>
    <row r="644" spans="1:12" ht="15">
      <c r="A644" s="84" t="s">
        <v>2922</v>
      </c>
      <c r="B644" s="84" t="s">
        <v>2907</v>
      </c>
      <c r="C644" s="84">
        <v>3</v>
      </c>
      <c r="D644" s="122">
        <v>0.005238743912852548</v>
      </c>
      <c r="E644" s="122">
        <v>1.6399842480415885</v>
      </c>
      <c r="F644" s="84" t="s">
        <v>2246</v>
      </c>
      <c r="G644" s="84" t="b">
        <v>0</v>
      </c>
      <c r="H644" s="84" t="b">
        <v>0</v>
      </c>
      <c r="I644" s="84" t="b">
        <v>0</v>
      </c>
      <c r="J644" s="84" t="b">
        <v>0</v>
      </c>
      <c r="K644" s="84" t="b">
        <v>0</v>
      </c>
      <c r="L644" s="84" t="b">
        <v>0</v>
      </c>
    </row>
    <row r="645" spans="1:12" ht="15">
      <c r="A645" s="84" t="s">
        <v>304</v>
      </c>
      <c r="B645" s="84" t="s">
        <v>2940</v>
      </c>
      <c r="C645" s="84">
        <v>2</v>
      </c>
      <c r="D645" s="122">
        <v>0.004062370566677366</v>
      </c>
      <c r="E645" s="122">
        <v>1.4427036899159693</v>
      </c>
      <c r="F645" s="84" t="s">
        <v>2246</v>
      </c>
      <c r="G645" s="84" t="b">
        <v>0</v>
      </c>
      <c r="H645" s="84" t="b">
        <v>0</v>
      </c>
      <c r="I645" s="84" t="b">
        <v>0</v>
      </c>
      <c r="J645" s="84" t="b">
        <v>1</v>
      </c>
      <c r="K645" s="84" t="b">
        <v>0</v>
      </c>
      <c r="L645" s="84" t="b">
        <v>0</v>
      </c>
    </row>
    <row r="646" spans="1:12" ht="15">
      <c r="A646" s="84" t="s">
        <v>2903</v>
      </c>
      <c r="B646" s="84" t="s">
        <v>3020</v>
      </c>
      <c r="C646" s="84">
        <v>2</v>
      </c>
      <c r="D646" s="122">
        <v>0.004062370566677366</v>
      </c>
      <c r="E646" s="122">
        <v>1.8106804752105636</v>
      </c>
      <c r="F646" s="84" t="s">
        <v>2246</v>
      </c>
      <c r="G646" s="84" t="b">
        <v>0</v>
      </c>
      <c r="H646" s="84" t="b">
        <v>0</v>
      </c>
      <c r="I646" s="84" t="b">
        <v>0</v>
      </c>
      <c r="J646" s="84" t="b">
        <v>0</v>
      </c>
      <c r="K646" s="84" t="b">
        <v>0</v>
      </c>
      <c r="L646" s="84" t="b">
        <v>0</v>
      </c>
    </row>
    <row r="647" spans="1:12" ht="15">
      <c r="A647" s="84" t="s">
        <v>2960</v>
      </c>
      <c r="B647" s="84" t="s">
        <v>3116</v>
      </c>
      <c r="C647" s="84">
        <v>2</v>
      </c>
      <c r="D647" s="122">
        <v>0.004062370566677366</v>
      </c>
      <c r="E647" s="122">
        <v>2.162862993321926</v>
      </c>
      <c r="F647" s="84" t="s">
        <v>2246</v>
      </c>
      <c r="G647" s="84" t="b">
        <v>0</v>
      </c>
      <c r="H647" s="84" t="b">
        <v>1</v>
      </c>
      <c r="I647" s="84" t="b">
        <v>0</v>
      </c>
      <c r="J647" s="84" t="b">
        <v>0</v>
      </c>
      <c r="K647" s="84" t="b">
        <v>0</v>
      </c>
      <c r="L647" s="84" t="b">
        <v>0</v>
      </c>
    </row>
    <row r="648" spans="1:12" ht="15">
      <c r="A648" s="84" t="s">
        <v>3116</v>
      </c>
      <c r="B648" s="84" t="s">
        <v>2453</v>
      </c>
      <c r="C648" s="84">
        <v>2</v>
      </c>
      <c r="D648" s="122">
        <v>0.004062370566677366</v>
      </c>
      <c r="E648" s="122">
        <v>1.5096504795465824</v>
      </c>
      <c r="F648" s="84" t="s">
        <v>2246</v>
      </c>
      <c r="G648" s="84" t="b">
        <v>0</v>
      </c>
      <c r="H648" s="84" t="b">
        <v>0</v>
      </c>
      <c r="I648" s="84" t="b">
        <v>0</v>
      </c>
      <c r="J648" s="84" t="b">
        <v>0</v>
      </c>
      <c r="K648" s="84" t="b">
        <v>0</v>
      </c>
      <c r="L648" s="84" t="b">
        <v>0</v>
      </c>
    </row>
    <row r="649" spans="1:12" ht="15">
      <c r="A649" s="84" t="s">
        <v>2457</v>
      </c>
      <c r="B649" s="84" t="s">
        <v>2445</v>
      </c>
      <c r="C649" s="84">
        <v>2</v>
      </c>
      <c r="D649" s="122">
        <v>0.004062370566677366</v>
      </c>
      <c r="E649" s="122">
        <v>1.0489196410150894</v>
      </c>
      <c r="F649" s="84" t="s">
        <v>2246</v>
      </c>
      <c r="G649" s="84" t="b">
        <v>0</v>
      </c>
      <c r="H649" s="84" t="b">
        <v>0</v>
      </c>
      <c r="I649" s="84" t="b">
        <v>0</v>
      </c>
      <c r="J649" s="84" t="b">
        <v>0</v>
      </c>
      <c r="K649" s="84" t="b">
        <v>0</v>
      </c>
      <c r="L649" s="84" t="b">
        <v>0</v>
      </c>
    </row>
    <row r="650" spans="1:12" ht="15">
      <c r="A650" s="84" t="s">
        <v>2962</v>
      </c>
      <c r="B650" s="84" t="s">
        <v>2455</v>
      </c>
      <c r="C650" s="84">
        <v>2</v>
      </c>
      <c r="D650" s="122">
        <v>0.004062370566677366</v>
      </c>
      <c r="E650" s="122">
        <v>1.287801729930226</v>
      </c>
      <c r="F650" s="84" t="s">
        <v>2246</v>
      </c>
      <c r="G650" s="84" t="b">
        <v>0</v>
      </c>
      <c r="H650" s="84" t="b">
        <v>0</v>
      </c>
      <c r="I650" s="84" t="b">
        <v>0</v>
      </c>
      <c r="J650" s="84" t="b">
        <v>0</v>
      </c>
      <c r="K650" s="84" t="b">
        <v>0</v>
      </c>
      <c r="L650" s="84" t="b">
        <v>0</v>
      </c>
    </row>
    <row r="651" spans="1:12" ht="15">
      <c r="A651" s="84" t="s">
        <v>2455</v>
      </c>
      <c r="B651" s="84" t="s">
        <v>2402</v>
      </c>
      <c r="C651" s="84">
        <v>2</v>
      </c>
      <c r="D651" s="122">
        <v>0.004062370566677366</v>
      </c>
      <c r="E651" s="122">
        <v>0.6345892161548824</v>
      </c>
      <c r="F651" s="84" t="s">
        <v>2246</v>
      </c>
      <c r="G651" s="84" t="b">
        <v>0</v>
      </c>
      <c r="H651" s="84" t="b">
        <v>0</v>
      </c>
      <c r="I651" s="84" t="b">
        <v>0</v>
      </c>
      <c r="J651" s="84" t="b">
        <v>0</v>
      </c>
      <c r="K651" s="84" t="b">
        <v>0</v>
      </c>
      <c r="L651" s="84" t="b">
        <v>0</v>
      </c>
    </row>
    <row r="652" spans="1:12" ht="15">
      <c r="A652" s="84" t="s">
        <v>2402</v>
      </c>
      <c r="B652" s="84" t="s">
        <v>3105</v>
      </c>
      <c r="C652" s="84">
        <v>2</v>
      </c>
      <c r="D652" s="122">
        <v>0.004062370566677366</v>
      </c>
      <c r="E652" s="122">
        <v>1.5344740632716145</v>
      </c>
      <c r="F652" s="84" t="s">
        <v>2246</v>
      </c>
      <c r="G652" s="84" t="b">
        <v>0</v>
      </c>
      <c r="H652" s="84" t="b">
        <v>0</v>
      </c>
      <c r="I652" s="84" t="b">
        <v>0</v>
      </c>
      <c r="J652" s="84" t="b">
        <v>0</v>
      </c>
      <c r="K652" s="84" t="b">
        <v>0</v>
      </c>
      <c r="L652" s="84" t="b">
        <v>0</v>
      </c>
    </row>
    <row r="653" spans="1:12" ht="15">
      <c r="A653" s="84" t="s">
        <v>3105</v>
      </c>
      <c r="B653" s="84" t="s">
        <v>3106</v>
      </c>
      <c r="C653" s="84">
        <v>2</v>
      </c>
      <c r="D653" s="122">
        <v>0.004062370566677366</v>
      </c>
      <c r="E653" s="122">
        <v>2.4638929889859074</v>
      </c>
      <c r="F653" s="84" t="s">
        <v>2246</v>
      </c>
      <c r="G653" s="84" t="b">
        <v>0</v>
      </c>
      <c r="H653" s="84" t="b">
        <v>0</v>
      </c>
      <c r="I653" s="84" t="b">
        <v>0</v>
      </c>
      <c r="J653" s="84" t="b">
        <v>0</v>
      </c>
      <c r="K653" s="84" t="b">
        <v>0</v>
      </c>
      <c r="L653" s="84" t="b">
        <v>0</v>
      </c>
    </row>
    <row r="654" spans="1:12" ht="15">
      <c r="A654" s="84" t="s">
        <v>3106</v>
      </c>
      <c r="B654" s="84" t="s">
        <v>2459</v>
      </c>
      <c r="C654" s="84">
        <v>2</v>
      </c>
      <c r="D654" s="122">
        <v>0.004062370566677366</v>
      </c>
      <c r="E654" s="122">
        <v>1.6857417386022637</v>
      </c>
      <c r="F654" s="84" t="s">
        <v>2246</v>
      </c>
      <c r="G654" s="84" t="b">
        <v>0</v>
      </c>
      <c r="H654" s="84" t="b">
        <v>0</v>
      </c>
      <c r="I654" s="84" t="b">
        <v>0</v>
      </c>
      <c r="J654" s="84" t="b">
        <v>0</v>
      </c>
      <c r="K654" s="84" t="b">
        <v>0</v>
      </c>
      <c r="L654" s="84" t="b">
        <v>0</v>
      </c>
    </row>
    <row r="655" spans="1:12" ht="15">
      <c r="A655" s="84" t="s">
        <v>2892</v>
      </c>
      <c r="B655" s="84" t="s">
        <v>2457</v>
      </c>
      <c r="C655" s="84">
        <v>2</v>
      </c>
      <c r="D655" s="122">
        <v>0.004062370566677366</v>
      </c>
      <c r="E655" s="122">
        <v>0.9520096280070328</v>
      </c>
      <c r="F655" s="84" t="s">
        <v>2246</v>
      </c>
      <c r="G655" s="84" t="b">
        <v>0</v>
      </c>
      <c r="H655" s="84" t="b">
        <v>0</v>
      </c>
      <c r="I655" s="84" t="b">
        <v>0</v>
      </c>
      <c r="J655" s="84" t="b">
        <v>0</v>
      </c>
      <c r="K655" s="84" t="b">
        <v>0</v>
      </c>
      <c r="L655" s="84" t="b">
        <v>0</v>
      </c>
    </row>
    <row r="656" spans="1:12" ht="15">
      <c r="A656" s="84" t="s">
        <v>2457</v>
      </c>
      <c r="B656" s="84" t="s">
        <v>2903</v>
      </c>
      <c r="C656" s="84">
        <v>2</v>
      </c>
      <c r="D656" s="122">
        <v>0.004062370566677366</v>
      </c>
      <c r="E656" s="122">
        <v>0.9977671185677081</v>
      </c>
      <c r="F656" s="84" t="s">
        <v>2246</v>
      </c>
      <c r="G656" s="84" t="b">
        <v>0</v>
      </c>
      <c r="H656" s="84" t="b">
        <v>0</v>
      </c>
      <c r="I656" s="84" t="b">
        <v>0</v>
      </c>
      <c r="J656" s="84" t="b">
        <v>0</v>
      </c>
      <c r="K656" s="84" t="b">
        <v>0</v>
      </c>
      <c r="L656" s="84" t="b">
        <v>0</v>
      </c>
    </row>
    <row r="657" spans="1:12" ht="15">
      <c r="A657" s="84" t="s">
        <v>2903</v>
      </c>
      <c r="B657" s="84" t="s">
        <v>2962</v>
      </c>
      <c r="C657" s="84">
        <v>2</v>
      </c>
      <c r="D657" s="122">
        <v>0.004062370566677366</v>
      </c>
      <c r="E657" s="122">
        <v>1.5096504795465824</v>
      </c>
      <c r="F657" s="84" t="s">
        <v>2246</v>
      </c>
      <c r="G657" s="84" t="b">
        <v>0</v>
      </c>
      <c r="H657" s="84" t="b">
        <v>0</v>
      </c>
      <c r="I657" s="84" t="b">
        <v>0</v>
      </c>
      <c r="J657" s="84" t="b">
        <v>0</v>
      </c>
      <c r="K657" s="84" t="b">
        <v>0</v>
      </c>
      <c r="L657" s="84" t="b">
        <v>0</v>
      </c>
    </row>
    <row r="658" spans="1:12" ht="15">
      <c r="A658" s="84" t="s">
        <v>304</v>
      </c>
      <c r="B658" s="84" t="s">
        <v>2958</v>
      </c>
      <c r="C658" s="84">
        <v>2</v>
      </c>
      <c r="D658" s="122">
        <v>0.004062370566677366</v>
      </c>
      <c r="E658" s="122">
        <v>1.4427036899159693</v>
      </c>
      <c r="F658" s="84" t="s">
        <v>2246</v>
      </c>
      <c r="G658" s="84" t="b">
        <v>0</v>
      </c>
      <c r="H658" s="84" t="b">
        <v>0</v>
      </c>
      <c r="I658" s="84" t="b">
        <v>0</v>
      </c>
      <c r="J658" s="84" t="b">
        <v>0</v>
      </c>
      <c r="K658" s="84" t="b">
        <v>0</v>
      </c>
      <c r="L658" s="84" t="b">
        <v>0</v>
      </c>
    </row>
    <row r="659" spans="1:12" ht="15">
      <c r="A659" s="84" t="s">
        <v>3107</v>
      </c>
      <c r="B659" s="84" t="s">
        <v>3108</v>
      </c>
      <c r="C659" s="84">
        <v>2</v>
      </c>
      <c r="D659" s="122">
        <v>0.004062370566677366</v>
      </c>
      <c r="E659" s="122">
        <v>2.4638929889859074</v>
      </c>
      <c r="F659" s="84" t="s">
        <v>2246</v>
      </c>
      <c r="G659" s="84" t="b">
        <v>1</v>
      </c>
      <c r="H659" s="84" t="b">
        <v>0</v>
      </c>
      <c r="I659" s="84" t="b">
        <v>0</v>
      </c>
      <c r="J659" s="84" t="b">
        <v>0</v>
      </c>
      <c r="K659" s="84" t="b">
        <v>0</v>
      </c>
      <c r="L659" s="84" t="b">
        <v>0</v>
      </c>
    </row>
    <row r="660" spans="1:12" ht="15">
      <c r="A660" s="84" t="s">
        <v>3108</v>
      </c>
      <c r="B660" s="84" t="s">
        <v>3109</v>
      </c>
      <c r="C660" s="84">
        <v>2</v>
      </c>
      <c r="D660" s="122">
        <v>0.004062370566677366</v>
      </c>
      <c r="E660" s="122">
        <v>2.4638929889859074</v>
      </c>
      <c r="F660" s="84" t="s">
        <v>2246</v>
      </c>
      <c r="G660" s="84" t="b">
        <v>0</v>
      </c>
      <c r="H660" s="84" t="b">
        <v>0</v>
      </c>
      <c r="I660" s="84" t="b">
        <v>0</v>
      </c>
      <c r="J660" s="84" t="b">
        <v>0</v>
      </c>
      <c r="K660" s="84" t="b">
        <v>0</v>
      </c>
      <c r="L660" s="84" t="b">
        <v>0</v>
      </c>
    </row>
    <row r="661" spans="1:12" ht="15">
      <c r="A661" s="84" t="s">
        <v>3109</v>
      </c>
      <c r="B661" s="84" t="s">
        <v>3110</v>
      </c>
      <c r="C661" s="84">
        <v>2</v>
      </c>
      <c r="D661" s="122">
        <v>0.004062370566677366</v>
      </c>
      <c r="E661" s="122">
        <v>2.4638929889859074</v>
      </c>
      <c r="F661" s="84" t="s">
        <v>2246</v>
      </c>
      <c r="G661" s="84" t="b">
        <v>0</v>
      </c>
      <c r="H661" s="84" t="b">
        <v>0</v>
      </c>
      <c r="I661" s="84" t="b">
        <v>0</v>
      </c>
      <c r="J661" s="84" t="b">
        <v>0</v>
      </c>
      <c r="K661" s="84" t="b">
        <v>0</v>
      </c>
      <c r="L661" s="84" t="b">
        <v>0</v>
      </c>
    </row>
    <row r="662" spans="1:12" ht="15">
      <c r="A662" s="84" t="s">
        <v>3110</v>
      </c>
      <c r="B662" s="84" t="s">
        <v>3111</v>
      </c>
      <c r="C662" s="84">
        <v>2</v>
      </c>
      <c r="D662" s="122">
        <v>0.004062370566677366</v>
      </c>
      <c r="E662" s="122">
        <v>2.4638929889859074</v>
      </c>
      <c r="F662" s="84" t="s">
        <v>2246</v>
      </c>
      <c r="G662" s="84" t="b">
        <v>0</v>
      </c>
      <c r="H662" s="84" t="b">
        <v>0</v>
      </c>
      <c r="I662" s="84" t="b">
        <v>0</v>
      </c>
      <c r="J662" s="84" t="b">
        <v>0</v>
      </c>
      <c r="K662" s="84" t="b">
        <v>0</v>
      </c>
      <c r="L662" s="84" t="b">
        <v>0</v>
      </c>
    </row>
    <row r="663" spans="1:12" ht="15">
      <c r="A663" s="84" t="s">
        <v>3111</v>
      </c>
      <c r="B663" s="84" t="s">
        <v>3112</v>
      </c>
      <c r="C663" s="84">
        <v>2</v>
      </c>
      <c r="D663" s="122">
        <v>0.004062370566677366</v>
      </c>
      <c r="E663" s="122">
        <v>2.4638929889859074</v>
      </c>
      <c r="F663" s="84" t="s">
        <v>2246</v>
      </c>
      <c r="G663" s="84" t="b">
        <v>0</v>
      </c>
      <c r="H663" s="84" t="b">
        <v>0</v>
      </c>
      <c r="I663" s="84" t="b">
        <v>0</v>
      </c>
      <c r="J663" s="84" t="b">
        <v>0</v>
      </c>
      <c r="K663" s="84" t="b">
        <v>0</v>
      </c>
      <c r="L663" s="84" t="b">
        <v>0</v>
      </c>
    </row>
    <row r="664" spans="1:12" ht="15">
      <c r="A664" s="84" t="s">
        <v>3112</v>
      </c>
      <c r="B664" s="84" t="s">
        <v>3113</v>
      </c>
      <c r="C664" s="84">
        <v>2</v>
      </c>
      <c r="D664" s="122">
        <v>0.004062370566677366</v>
      </c>
      <c r="E664" s="122">
        <v>2.4638929889859074</v>
      </c>
      <c r="F664" s="84" t="s">
        <v>2246</v>
      </c>
      <c r="G664" s="84" t="b">
        <v>0</v>
      </c>
      <c r="H664" s="84" t="b">
        <v>0</v>
      </c>
      <c r="I664" s="84" t="b">
        <v>0</v>
      </c>
      <c r="J664" s="84" t="b">
        <v>0</v>
      </c>
      <c r="K664" s="84" t="b">
        <v>0</v>
      </c>
      <c r="L664" s="84" t="b">
        <v>0</v>
      </c>
    </row>
    <row r="665" spans="1:12" ht="15">
      <c r="A665" s="84" t="s">
        <v>3113</v>
      </c>
      <c r="B665" s="84" t="s">
        <v>3114</v>
      </c>
      <c r="C665" s="84">
        <v>2</v>
      </c>
      <c r="D665" s="122">
        <v>0.004062370566677366</v>
      </c>
      <c r="E665" s="122">
        <v>2.4638929889859074</v>
      </c>
      <c r="F665" s="84" t="s">
        <v>2246</v>
      </c>
      <c r="G665" s="84" t="b">
        <v>0</v>
      </c>
      <c r="H665" s="84" t="b">
        <v>0</v>
      </c>
      <c r="I665" s="84" t="b">
        <v>0</v>
      </c>
      <c r="J665" s="84" t="b">
        <v>0</v>
      </c>
      <c r="K665" s="84" t="b">
        <v>0</v>
      </c>
      <c r="L665" s="84" t="b">
        <v>0</v>
      </c>
    </row>
    <row r="666" spans="1:12" ht="15">
      <c r="A666" s="84" t="s">
        <v>3114</v>
      </c>
      <c r="B666" s="84" t="s">
        <v>3115</v>
      </c>
      <c r="C666" s="84">
        <v>2</v>
      </c>
      <c r="D666" s="122">
        <v>0.004062370566677366</v>
      </c>
      <c r="E666" s="122">
        <v>2.4638929889859074</v>
      </c>
      <c r="F666" s="84" t="s">
        <v>2246</v>
      </c>
      <c r="G666" s="84" t="b">
        <v>0</v>
      </c>
      <c r="H666" s="84" t="b">
        <v>0</v>
      </c>
      <c r="I666" s="84" t="b">
        <v>0</v>
      </c>
      <c r="J666" s="84" t="b">
        <v>0</v>
      </c>
      <c r="K666" s="84" t="b">
        <v>1</v>
      </c>
      <c r="L666" s="84" t="b">
        <v>0</v>
      </c>
    </row>
    <row r="667" spans="1:12" ht="15">
      <c r="A667" s="84" t="s">
        <v>2993</v>
      </c>
      <c r="B667" s="84" t="s">
        <v>2483</v>
      </c>
      <c r="C667" s="84">
        <v>2</v>
      </c>
      <c r="D667" s="122">
        <v>0.004062370566677366</v>
      </c>
      <c r="E667" s="122">
        <v>1.9867717342662448</v>
      </c>
      <c r="F667" s="84" t="s">
        <v>2246</v>
      </c>
      <c r="G667" s="84" t="b">
        <v>0</v>
      </c>
      <c r="H667" s="84" t="b">
        <v>0</v>
      </c>
      <c r="I667" s="84" t="b">
        <v>0</v>
      </c>
      <c r="J667" s="84" t="b">
        <v>0</v>
      </c>
      <c r="K667" s="84" t="b">
        <v>0</v>
      </c>
      <c r="L667" s="84" t="b">
        <v>0</v>
      </c>
    </row>
    <row r="668" spans="1:12" ht="15">
      <c r="A668" s="84" t="s">
        <v>2483</v>
      </c>
      <c r="B668" s="84" t="s">
        <v>2892</v>
      </c>
      <c r="C668" s="84">
        <v>2</v>
      </c>
      <c r="D668" s="122">
        <v>0.004062370566677366</v>
      </c>
      <c r="E668" s="122">
        <v>1.4638929889859074</v>
      </c>
      <c r="F668" s="84" t="s">
        <v>2246</v>
      </c>
      <c r="G668" s="84" t="b">
        <v>0</v>
      </c>
      <c r="H668" s="84" t="b">
        <v>0</v>
      </c>
      <c r="I668" s="84" t="b">
        <v>0</v>
      </c>
      <c r="J668" s="84" t="b">
        <v>0</v>
      </c>
      <c r="K668" s="84" t="b">
        <v>0</v>
      </c>
      <c r="L668" s="84" t="b">
        <v>0</v>
      </c>
    </row>
    <row r="669" spans="1:12" ht="15">
      <c r="A669" s="84" t="s">
        <v>2892</v>
      </c>
      <c r="B669" s="84" t="s">
        <v>3098</v>
      </c>
      <c r="C669" s="84">
        <v>2</v>
      </c>
      <c r="D669" s="122">
        <v>0.004062370566677366</v>
      </c>
      <c r="E669" s="122">
        <v>1.7649229846498884</v>
      </c>
      <c r="F669" s="84" t="s">
        <v>2246</v>
      </c>
      <c r="G669" s="84" t="b">
        <v>0</v>
      </c>
      <c r="H669" s="84" t="b">
        <v>0</v>
      </c>
      <c r="I669" s="84" t="b">
        <v>0</v>
      </c>
      <c r="J669" s="84" t="b">
        <v>0</v>
      </c>
      <c r="K669" s="84" t="b">
        <v>0</v>
      </c>
      <c r="L669" s="84" t="b">
        <v>0</v>
      </c>
    </row>
    <row r="670" spans="1:12" ht="15">
      <c r="A670" s="84" t="s">
        <v>3098</v>
      </c>
      <c r="B670" s="84" t="s">
        <v>2427</v>
      </c>
      <c r="C670" s="84">
        <v>2</v>
      </c>
      <c r="D670" s="122">
        <v>0.004062370566677366</v>
      </c>
      <c r="E670" s="122">
        <v>2.06595298031387</v>
      </c>
      <c r="F670" s="84" t="s">
        <v>2246</v>
      </c>
      <c r="G670" s="84" t="b">
        <v>0</v>
      </c>
      <c r="H670" s="84" t="b">
        <v>0</v>
      </c>
      <c r="I670" s="84" t="b">
        <v>0</v>
      </c>
      <c r="J670" s="84" t="b">
        <v>0</v>
      </c>
      <c r="K670" s="84" t="b">
        <v>0</v>
      </c>
      <c r="L670" s="84" t="b">
        <v>0</v>
      </c>
    </row>
    <row r="671" spans="1:12" ht="15">
      <c r="A671" s="84" t="s">
        <v>2427</v>
      </c>
      <c r="B671" s="84" t="s">
        <v>3099</v>
      </c>
      <c r="C671" s="84">
        <v>2</v>
      </c>
      <c r="D671" s="122">
        <v>0.004062370566677366</v>
      </c>
      <c r="E671" s="122">
        <v>2.06595298031387</v>
      </c>
      <c r="F671" s="84" t="s">
        <v>2246</v>
      </c>
      <c r="G671" s="84" t="b">
        <v>0</v>
      </c>
      <c r="H671" s="84" t="b">
        <v>0</v>
      </c>
      <c r="I671" s="84" t="b">
        <v>0</v>
      </c>
      <c r="J671" s="84" t="b">
        <v>0</v>
      </c>
      <c r="K671" s="84" t="b">
        <v>0</v>
      </c>
      <c r="L671" s="84" t="b">
        <v>0</v>
      </c>
    </row>
    <row r="672" spans="1:12" ht="15">
      <c r="A672" s="84" t="s">
        <v>3099</v>
      </c>
      <c r="B672" s="84" t="s">
        <v>2458</v>
      </c>
      <c r="C672" s="84">
        <v>2</v>
      </c>
      <c r="D672" s="122">
        <v>0.004062370566677366</v>
      </c>
      <c r="E672" s="122">
        <v>1.6857417386022637</v>
      </c>
      <c r="F672" s="84" t="s">
        <v>2246</v>
      </c>
      <c r="G672" s="84" t="b">
        <v>0</v>
      </c>
      <c r="H672" s="84" t="b">
        <v>0</v>
      </c>
      <c r="I672" s="84" t="b">
        <v>0</v>
      </c>
      <c r="J672" s="84" t="b">
        <v>0</v>
      </c>
      <c r="K672" s="84" t="b">
        <v>0</v>
      </c>
      <c r="L672" s="84" t="b">
        <v>0</v>
      </c>
    </row>
    <row r="673" spans="1:12" ht="15">
      <c r="A673" s="84" t="s">
        <v>2458</v>
      </c>
      <c r="B673" s="84" t="s">
        <v>3100</v>
      </c>
      <c r="C673" s="84">
        <v>2</v>
      </c>
      <c r="D673" s="122">
        <v>0.004062370566677366</v>
      </c>
      <c r="E673" s="122">
        <v>1.6857417386022637</v>
      </c>
      <c r="F673" s="84" t="s">
        <v>2246</v>
      </c>
      <c r="G673" s="84" t="b">
        <v>0</v>
      </c>
      <c r="H673" s="84" t="b">
        <v>0</v>
      </c>
      <c r="I673" s="84" t="b">
        <v>0</v>
      </c>
      <c r="J673" s="84" t="b">
        <v>0</v>
      </c>
      <c r="K673" s="84" t="b">
        <v>1</v>
      </c>
      <c r="L673" s="84" t="b">
        <v>0</v>
      </c>
    </row>
    <row r="674" spans="1:12" ht="15">
      <c r="A674" s="84" t="s">
        <v>3100</v>
      </c>
      <c r="B674" s="84" t="s">
        <v>2892</v>
      </c>
      <c r="C674" s="84">
        <v>2</v>
      </c>
      <c r="D674" s="122">
        <v>0.004062370566677366</v>
      </c>
      <c r="E674" s="122">
        <v>1.7649229846498884</v>
      </c>
      <c r="F674" s="84" t="s">
        <v>2246</v>
      </c>
      <c r="G674" s="84" t="b">
        <v>0</v>
      </c>
      <c r="H674" s="84" t="b">
        <v>1</v>
      </c>
      <c r="I674" s="84" t="b">
        <v>0</v>
      </c>
      <c r="J674" s="84" t="b">
        <v>0</v>
      </c>
      <c r="K674" s="84" t="b">
        <v>0</v>
      </c>
      <c r="L674" s="84" t="b">
        <v>0</v>
      </c>
    </row>
    <row r="675" spans="1:12" ht="15">
      <c r="A675" s="84" t="s">
        <v>2892</v>
      </c>
      <c r="B675" s="84" t="s">
        <v>3101</v>
      </c>
      <c r="C675" s="84">
        <v>2</v>
      </c>
      <c r="D675" s="122">
        <v>0.004062370566677366</v>
      </c>
      <c r="E675" s="122">
        <v>1.7649229846498884</v>
      </c>
      <c r="F675" s="84" t="s">
        <v>2246</v>
      </c>
      <c r="G675" s="84" t="b">
        <v>0</v>
      </c>
      <c r="H675" s="84" t="b">
        <v>0</v>
      </c>
      <c r="I675" s="84" t="b">
        <v>0</v>
      </c>
      <c r="J675" s="84" t="b">
        <v>0</v>
      </c>
      <c r="K675" s="84" t="b">
        <v>0</v>
      </c>
      <c r="L675" s="84" t="b">
        <v>0</v>
      </c>
    </row>
    <row r="676" spans="1:12" ht="15">
      <c r="A676" s="84" t="s">
        <v>3101</v>
      </c>
      <c r="B676" s="84" t="s">
        <v>3102</v>
      </c>
      <c r="C676" s="84">
        <v>2</v>
      </c>
      <c r="D676" s="122">
        <v>0.004062370566677366</v>
      </c>
      <c r="E676" s="122">
        <v>2.4638929889859074</v>
      </c>
      <c r="F676" s="84" t="s">
        <v>2246</v>
      </c>
      <c r="G676" s="84" t="b">
        <v>0</v>
      </c>
      <c r="H676" s="84" t="b">
        <v>0</v>
      </c>
      <c r="I676" s="84" t="b">
        <v>0</v>
      </c>
      <c r="J676" s="84" t="b">
        <v>0</v>
      </c>
      <c r="K676" s="84" t="b">
        <v>0</v>
      </c>
      <c r="L676" s="84" t="b">
        <v>0</v>
      </c>
    </row>
    <row r="677" spans="1:12" ht="15">
      <c r="A677" s="84" t="s">
        <v>3102</v>
      </c>
      <c r="B677" s="84" t="s">
        <v>2402</v>
      </c>
      <c r="C677" s="84">
        <v>2</v>
      </c>
      <c r="D677" s="122">
        <v>0.004062370566677366</v>
      </c>
      <c r="E677" s="122">
        <v>1.5096504795465824</v>
      </c>
      <c r="F677" s="84" t="s">
        <v>2246</v>
      </c>
      <c r="G677" s="84" t="b">
        <v>0</v>
      </c>
      <c r="H677" s="84" t="b">
        <v>0</v>
      </c>
      <c r="I677" s="84" t="b">
        <v>0</v>
      </c>
      <c r="J677" s="84" t="b">
        <v>0</v>
      </c>
      <c r="K677" s="84" t="b">
        <v>0</v>
      </c>
      <c r="L677" s="84" t="b">
        <v>0</v>
      </c>
    </row>
    <row r="678" spans="1:12" ht="15">
      <c r="A678" s="84" t="s">
        <v>2454</v>
      </c>
      <c r="B678" s="84" t="s">
        <v>3103</v>
      </c>
      <c r="C678" s="84">
        <v>2</v>
      </c>
      <c r="D678" s="122">
        <v>0.004062370566677366</v>
      </c>
      <c r="E678" s="122">
        <v>1.5608030019939636</v>
      </c>
      <c r="F678" s="84" t="s">
        <v>2246</v>
      </c>
      <c r="G678" s="84" t="b">
        <v>0</v>
      </c>
      <c r="H678" s="84" t="b">
        <v>0</v>
      </c>
      <c r="I678" s="84" t="b">
        <v>0</v>
      </c>
      <c r="J678" s="84" t="b">
        <v>0</v>
      </c>
      <c r="K678" s="84" t="b">
        <v>0</v>
      </c>
      <c r="L678" s="84" t="b">
        <v>0</v>
      </c>
    </row>
    <row r="679" spans="1:12" ht="15">
      <c r="A679" s="84" t="s">
        <v>3103</v>
      </c>
      <c r="B679" s="84" t="s">
        <v>2907</v>
      </c>
      <c r="C679" s="84">
        <v>2</v>
      </c>
      <c r="D679" s="122">
        <v>0.004062370566677366</v>
      </c>
      <c r="E679" s="122">
        <v>1.8618329976579449</v>
      </c>
      <c r="F679" s="84" t="s">
        <v>2246</v>
      </c>
      <c r="G679" s="84" t="b">
        <v>0</v>
      </c>
      <c r="H679" s="84" t="b">
        <v>0</v>
      </c>
      <c r="I679" s="84" t="b">
        <v>0</v>
      </c>
      <c r="J679" s="84" t="b">
        <v>0</v>
      </c>
      <c r="K679" s="84" t="b">
        <v>0</v>
      </c>
      <c r="L679" s="84" t="b">
        <v>0</v>
      </c>
    </row>
    <row r="680" spans="1:12" ht="15">
      <c r="A680" s="84" t="s">
        <v>2930</v>
      </c>
      <c r="B680" s="84" t="s">
        <v>3031</v>
      </c>
      <c r="C680" s="84">
        <v>2</v>
      </c>
      <c r="D680" s="122">
        <v>0.004062370566677366</v>
      </c>
      <c r="E680" s="122">
        <v>2.06595298031387</v>
      </c>
      <c r="F680" s="84" t="s">
        <v>2246</v>
      </c>
      <c r="G680" s="84" t="b">
        <v>0</v>
      </c>
      <c r="H680" s="84" t="b">
        <v>0</v>
      </c>
      <c r="I680" s="84" t="b">
        <v>0</v>
      </c>
      <c r="J680" s="84" t="b">
        <v>0</v>
      </c>
      <c r="K680" s="84" t="b">
        <v>0</v>
      </c>
      <c r="L680" s="84" t="b">
        <v>0</v>
      </c>
    </row>
    <row r="681" spans="1:12" ht="15">
      <c r="A681" s="84" t="s">
        <v>3031</v>
      </c>
      <c r="B681" s="84" t="s">
        <v>3032</v>
      </c>
      <c r="C681" s="84">
        <v>2</v>
      </c>
      <c r="D681" s="122">
        <v>0.004062370566677366</v>
      </c>
      <c r="E681" s="122">
        <v>2.4638929889859074</v>
      </c>
      <c r="F681" s="84" t="s">
        <v>2246</v>
      </c>
      <c r="G681" s="84" t="b">
        <v>0</v>
      </c>
      <c r="H681" s="84" t="b">
        <v>0</v>
      </c>
      <c r="I681" s="84" t="b">
        <v>0</v>
      </c>
      <c r="J681" s="84" t="b">
        <v>0</v>
      </c>
      <c r="K681" s="84" t="b">
        <v>0</v>
      </c>
      <c r="L681" s="84" t="b">
        <v>0</v>
      </c>
    </row>
    <row r="682" spans="1:12" ht="15">
      <c r="A682" s="84" t="s">
        <v>3032</v>
      </c>
      <c r="B682" s="84" t="s">
        <v>2908</v>
      </c>
      <c r="C682" s="84">
        <v>2</v>
      </c>
      <c r="D682" s="122">
        <v>0.004062370566677366</v>
      </c>
      <c r="E682" s="122">
        <v>2.06595298031387</v>
      </c>
      <c r="F682" s="84" t="s">
        <v>2246</v>
      </c>
      <c r="G682" s="84" t="b">
        <v>0</v>
      </c>
      <c r="H682" s="84" t="b">
        <v>0</v>
      </c>
      <c r="I682" s="84" t="b">
        <v>0</v>
      </c>
      <c r="J682" s="84" t="b">
        <v>0</v>
      </c>
      <c r="K682" s="84" t="b">
        <v>0</v>
      </c>
      <c r="L682" s="84" t="b">
        <v>0</v>
      </c>
    </row>
    <row r="683" spans="1:12" ht="15">
      <c r="A683" s="84" t="s">
        <v>2905</v>
      </c>
      <c r="B683" s="84" t="s">
        <v>3104</v>
      </c>
      <c r="C683" s="84">
        <v>2</v>
      </c>
      <c r="D683" s="122">
        <v>0.004062370566677366</v>
      </c>
      <c r="E683" s="122">
        <v>1.9867717342662448</v>
      </c>
      <c r="F683" s="84" t="s">
        <v>2246</v>
      </c>
      <c r="G683" s="84" t="b">
        <v>0</v>
      </c>
      <c r="H683" s="84" t="b">
        <v>0</v>
      </c>
      <c r="I683" s="84" t="b">
        <v>0</v>
      </c>
      <c r="J683" s="84" t="b">
        <v>0</v>
      </c>
      <c r="K683" s="84" t="b">
        <v>0</v>
      </c>
      <c r="L683" s="84" t="b">
        <v>0</v>
      </c>
    </row>
    <row r="684" spans="1:12" ht="15">
      <c r="A684" s="84" t="s">
        <v>2960</v>
      </c>
      <c r="B684" s="84" t="s">
        <v>2455</v>
      </c>
      <c r="C684" s="84">
        <v>2</v>
      </c>
      <c r="D684" s="122">
        <v>0.004062370566677366</v>
      </c>
      <c r="E684" s="122">
        <v>1.287801729930226</v>
      </c>
      <c r="F684" s="84" t="s">
        <v>2246</v>
      </c>
      <c r="G684" s="84" t="b">
        <v>0</v>
      </c>
      <c r="H684" s="84" t="b">
        <v>1</v>
      </c>
      <c r="I684" s="84" t="b">
        <v>0</v>
      </c>
      <c r="J684" s="84" t="b">
        <v>0</v>
      </c>
      <c r="K684" s="84" t="b">
        <v>0</v>
      </c>
      <c r="L684" s="84" t="b">
        <v>0</v>
      </c>
    </row>
    <row r="685" spans="1:12" ht="15">
      <c r="A685" s="84" t="s">
        <v>2457</v>
      </c>
      <c r="B685" s="84" t="s">
        <v>2458</v>
      </c>
      <c r="C685" s="84">
        <v>2</v>
      </c>
      <c r="D685" s="122">
        <v>0.004062370566677366</v>
      </c>
      <c r="E685" s="122">
        <v>0.872828381959408</v>
      </c>
      <c r="F685" s="84" t="s">
        <v>2246</v>
      </c>
      <c r="G685" s="84" t="b">
        <v>0</v>
      </c>
      <c r="H685" s="84" t="b">
        <v>0</v>
      </c>
      <c r="I685" s="84" t="b">
        <v>0</v>
      </c>
      <c r="J685" s="84" t="b">
        <v>0</v>
      </c>
      <c r="K685" s="84" t="b">
        <v>0</v>
      </c>
      <c r="L685" s="84" t="b">
        <v>0</v>
      </c>
    </row>
    <row r="686" spans="1:12" ht="15">
      <c r="A686" s="84" t="s">
        <v>2906</v>
      </c>
      <c r="B686" s="84" t="s">
        <v>3097</v>
      </c>
      <c r="C686" s="84">
        <v>2</v>
      </c>
      <c r="D686" s="122">
        <v>0.004062370566677366</v>
      </c>
      <c r="E686" s="122">
        <v>1.9198249446356317</v>
      </c>
      <c r="F686" s="84" t="s">
        <v>2246</v>
      </c>
      <c r="G686" s="84" t="b">
        <v>0</v>
      </c>
      <c r="H686" s="84" t="b">
        <v>0</v>
      </c>
      <c r="I686" s="84" t="b">
        <v>0</v>
      </c>
      <c r="J686" s="84" t="b">
        <v>0</v>
      </c>
      <c r="K686" s="84" t="b">
        <v>0</v>
      </c>
      <c r="L686" s="84" t="b">
        <v>0</v>
      </c>
    </row>
    <row r="687" spans="1:12" ht="15">
      <c r="A687" s="84" t="s">
        <v>3097</v>
      </c>
      <c r="B687" s="84" t="s">
        <v>2459</v>
      </c>
      <c r="C687" s="84">
        <v>2</v>
      </c>
      <c r="D687" s="122">
        <v>0.004062370566677366</v>
      </c>
      <c r="E687" s="122">
        <v>1.6857417386022637</v>
      </c>
      <c r="F687" s="84" t="s">
        <v>2246</v>
      </c>
      <c r="G687" s="84" t="b">
        <v>0</v>
      </c>
      <c r="H687" s="84" t="b">
        <v>0</v>
      </c>
      <c r="I687" s="84" t="b">
        <v>0</v>
      </c>
      <c r="J687" s="84" t="b">
        <v>0</v>
      </c>
      <c r="K687" s="84" t="b">
        <v>0</v>
      </c>
      <c r="L687" s="84" t="b">
        <v>0</v>
      </c>
    </row>
    <row r="688" spans="1:12" ht="15">
      <c r="A688" s="84" t="s">
        <v>2917</v>
      </c>
      <c r="B688" s="84" t="s">
        <v>2456</v>
      </c>
      <c r="C688" s="84">
        <v>2</v>
      </c>
      <c r="D688" s="122">
        <v>0.004062370566677366</v>
      </c>
      <c r="E688" s="122">
        <v>1.0747269046213748</v>
      </c>
      <c r="F688" s="84" t="s">
        <v>2246</v>
      </c>
      <c r="G688" s="84" t="b">
        <v>0</v>
      </c>
      <c r="H688" s="84" t="b">
        <v>1</v>
      </c>
      <c r="I688" s="84" t="b">
        <v>0</v>
      </c>
      <c r="J688" s="84" t="b">
        <v>0</v>
      </c>
      <c r="K688" s="84" t="b">
        <v>0</v>
      </c>
      <c r="L688" s="84" t="b">
        <v>0</v>
      </c>
    </row>
    <row r="689" spans="1:12" ht="15">
      <c r="A689" s="84" t="s">
        <v>2900</v>
      </c>
      <c r="B689" s="84" t="s">
        <v>3033</v>
      </c>
      <c r="C689" s="84">
        <v>2</v>
      </c>
      <c r="D689" s="122">
        <v>0.004062370566677366</v>
      </c>
      <c r="E689" s="122">
        <v>1.7235302994916635</v>
      </c>
      <c r="F689" s="84" t="s">
        <v>2246</v>
      </c>
      <c r="G689" s="84" t="b">
        <v>0</v>
      </c>
      <c r="H689" s="84" t="b">
        <v>0</v>
      </c>
      <c r="I689" s="84" t="b">
        <v>0</v>
      </c>
      <c r="J689" s="84" t="b">
        <v>0</v>
      </c>
      <c r="K689" s="84" t="b">
        <v>0</v>
      </c>
      <c r="L689" s="84" t="b">
        <v>0</v>
      </c>
    </row>
    <row r="690" spans="1:12" ht="15">
      <c r="A690" s="84" t="s">
        <v>2909</v>
      </c>
      <c r="B690" s="84" t="s">
        <v>3089</v>
      </c>
      <c r="C690" s="84">
        <v>2</v>
      </c>
      <c r="D690" s="122">
        <v>0.004062370566677366</v>
      </c>
      <c r="E690" s="122">
        <v>2.162862993321926</v>
      </c>
      <c r="F690" s="84" t="s">
        <v>2246</v>
      </c>
      <c r="G690" s="84" t="b">
        <v>0</v>
      </c>
      <c r="H690" s="84" t="b">
        <v>0</v>
      </c>
      <c r="I690" s="84" t="b">
        <v>0</v>
      </c>
      <c r="J690" s="84" t="b">
        <v>0</v>
      </c>
      <c r="K690" s="84" t="b">
        <v>1</v>
      </c>
      <c r="L690" s="84" t="b">
        <v>0</v>
      </c>
    </row>
    <row r="691" spans="1:12" ht="15">
      <c r="A691" s="84" t="s">
        <v>3089</v>
      </c>
      <c r="B691" s="84" t="s">
        <v>3090</v>
      </c>
      <c r="C691" s="84">
        <v>2</v>
      </c>
      <c r="D691" s="122">
        <v>0.004062370566677366</v>
      </c>
      <c r="E691" s="122">
        <v>2.4638929889859074</v>
      </c>
      <c r="F691" s="84" t="s">
        <v>2246</v>
      </c>
      <c r="G691" s="84" t="b">
        <v>0</v>
      </c>
      <c r="H691" s="84" t="b">
        <v>1</v>
      </c>
      <c r="I691" s="84" t="b">
        <v>0</v>
      </c>
      <c r="J691" s="84" t="b">
        <v>0</v>
      </c>
      <c r="K691" s="84" t="b">
        <v>0</v>
      </c>
      <c r="L691" s="84" t="b">
        <v>0</v>
      </c>
    </row>
    <row r="692" spans="1:12" ht="15">
      <c r="A692" s="84" t="s">
        <v>3090</v>
      </c>
      <c r="B692" s="84" t="s">
        <v>3091</v>
      </c>
      <c r="C692" s="84">
        <v>2</v>
      </c>
      <c r="D692" s="122">
        <v>0.004062370566677366</v>
      </c>
      <c r="E692" s="122">
        <v>2.4638929889859074</v>
      </c>
      <c r="F692" s="84" t="s">
        <v>2246</v>
      </c>
      <c r="G692" s="84" t="b">
        <v>0</v>
      </c>
      <c r="H692" s="84" t="b">
        <v>0</v>
      </c>
      <c r="I692" s="84" t="b">
        <v>0</v>
      </c>
      <c r="J692" s="84" t="b">
        <v>0</v>
      </c>
      <c r="K692" s="84" t="b">
        <v>0</v>
      </c>
      <c r="L692" s="84" t="b">
        <v>0</v>
      </c>
    </row>
    <row r="693" spans="1:12" ht="15">
      <c r="A693" s="84" t="s">
        <v>3091</v>
      </c>
      <c r="B693" s="84" t="s">
        <v>2921</v>
      </c>
      <c r="C693" s="84">
        <v>2</v>
      </c>
      <c r="D693" s="122">
        <v>0.004062370566677366</v>
      </c>
      <c r="E693" s="122">
        <v>1.9867717342662448</v>
      </c>
      <c r="F693" s="84" t="s">
        <v>2246</v>
      </c>
      <c r="G693" s="84" t="b">
        <v>0</v>
      </c>
      <c r="H693" s="84" t="b">
        <v>0</v>
      </c>
      <c r="I693" s="84" t="b">
        <v>0</v>
      </c>
      <c r="J693" s="84" t="b">
        <v>0</v>
      </c>
      <c r="K693" s="84" t="b">
        <v>0</v>
      </c>
      <c r="L693" s="84" t="b">
        <v>0</v>
      </c>
    </row>
    <row r="694" spans="1:12" ht="15">
      <c r="A694" s="84" t="s">
        <v>2921</v>
      </c>
      <c r="B694" s="84" t="s">
        <v>3092</v>
      </c>
      <c r="C694" s="84">
        <v>2</v>
      </c>
      <c r="D694" s="122">
        <v>0.004062370566677366</v>
      </c>
      <c r="E694" s="122">
        <v>1.9867717342662448</v>
      </c>
      <c r="F694" s="84" t="s">
        <v>2246</v>
      </c>
      <c r="G694" s="84" t="b">
        <v>0</v>
      </c>
      <c r="H694" s="84" t="b">
        <v>0</v>
      </c>
      <c r="I694" s="84" t="b">
        <v>0</v>
      </c>
      <c r="J694" s="84" t="b">
        <v>0</v>
      </c>
      <c r="K694" s="84" t="b">
        <v>0</v>
      </c>
      <c r="L694" s="84" t="b">
        <v>0</v>
      </c>
    </row>
    <row r="695" spans="1:12" ht="15">
      <c r="A695" s="84" t="s">
        <v>3092</v>
      </c>
      <c r="B695" s="84" t="s">
        <v>3093</v>
      </c>
      <c r="C695" s="84">
        <v>2</v>
      </c>
      <c r="D695" s="122">
        <v>0.004062370566677366</v>
      </c>
      <c r="E695" s="122">
        <v>2.4638929889859074</v>
      </c>
      <c r="F695" s="84" t="s">
        <v>2246</v>
      </c>
      <c r="G695" s="84" t="b">
        <v>0</v>
      </c>
      <c r="H695" s="84" t="b">
        <v>0</v>
      </c>
      <c r="I695" s="84" t="b">
        <v>0</v>
      </c>
      <c r="J695" s="84" t="b">
        <v>0</v>
      </c>
      <c r="K695" s="84" t="b">
        <v>0</v>
      </c>
      <c r="L695" s="84" t="b">
        <v>0</v>
      </c>
    </row>
    <row r="696" spans="1:12" ht="15">
      <c r="A696" s="84" t="s">
        <v>3093</v>
      </c>
      <c r="B696" s="84" t="s">
        <v>3094</v>
      </c>
      <c r="C696" s="84">
        <v>2</v>
      </c>
      <c r="D696" s="122">
        <v>0.004062370566677366</v>
      </c>
      <c r="E696" s="122">
        <v>2.4638929889859074</v>
      </c>
      <c r="F696" s="84" t="s">
        <v>2246</v>
      </c>
      <c r="G696" s="84" t="b">
        <v>0</v>
      </c>
      <c r="H696" s="84" t="b">
        <v>0</v>
      </c>
      <c r="I696" s="84" t="b">
        <v>0</v>
      </c>
      <c r="J696" s="84" t="b">
        <v>0</v>
      </c>
      <c r="K696" s="84" t="b">
        <v>0</v>
      </c>
      <c r="L696" s="84" t="b">
        <v>0</v>
      </c>
    </row>
    <row r="697" spans="1:12" ht="15">
      <c r="A697" s="84" t="s">
        <v>3094</v>
      </c>
      <c r="B697" s="84" t="s">
        <v>2402</v>
      </c>
      <c r="C697" s="84">
        <v>2</v>
      </c>
      <c r="D697" s="122">
        <v>0.004062370566677366</v>
      </c>
      <c r="E697" s="122">
        <v>1.5096504795465824</v>
      </c>
      <c r="F697" s="84" t="s">
        <v>2246</v>
      </c>
      <c r="G697" s="84" t="b">
        <v>0</v>
      </c>
      <c r="H697" s="84" t="b">
        <v>0</v>
      </c>
      <c r="I697" s="84" t="b">
        <v>0</v>
      </c>
      <c r="J697" s="84" t="b">
        <v>0</v>
      </c>
      <c r="K697" s="84" t="b">
        <v>0</v>
      </c>
      <c r="L697" s="84" t="b">
        <v>0</v>
      </c>
    </row>
    <row r="698" spans="1:12" ht="15">
      <c r="A698" s="84" t="s">
        <v>2402</v>
      </c>
      <c r="B698" s="84" t="s">
        <v>3095</v>
      </c>
      <c r="C698" s="84">
        <v>2</v>
      </c>
      <c r="D698" s="122">
        <v>0.004062370566677366</v>
      </c>
      <c r="E698" s="122">
        <v>1.5344740632716145</v>
      </c>
      <c r="F698" s="84" t="s">
        <v>2246</v>
      </c>
      <c r="G698" s="84" t="b">
        <v>0</v>
      </c>
      <c r="H698" s="84" t="b">
        <v>0</v>
      </c>
      <c r="I698" s="84" t="b">
        <v>0</v>
      </c>
      <c r="J698" s="84" t="b">
        <v>0</v>
      </c>
      <c r="K698" s="84" t="b">
        <v>0</v>
      </c>
      <c r="L698" s="84" t="b">
        <v>0</v>
      </c>
    </row>
    <row r="699" spans="1:12" ht="15">
      <c r="A699" s="84" t="s">
        <v>3095</v>
      </c>
      <c r="B699" s="84" t="s">
        <v>3096</v>
      </c>
      <c r="C699" s="84">
        <v>2</v>
      </c>
      <c r="D699" s="122">
        <v>0.004062370566677366</v>
      </c>
      <c r="E699" s="122">
        <v>2.4638929889859074</v>
      </c>
      <c r="F699" s="84" t="s">
        <v>2246</v>
      </c>
      <c r="G699" s="84" t="b">
        <v>0</v>
      </c>
      <c r="H699" s="84" t="b">
        <v>0</v>
      </c>
      <c r="I699" s="84" t="b">
        <v>0</v>
      </c>
      <c r="J699" s="84" t="b">
        <v>0</v>
      </c>
      <c r="K699" s="84" t="b">
        <v>0</v>
      </c>
      <c r="L699" s="84" t="b">
        <v>0</v>
      </c>
    </row>
    <row r="700" spans="1:12" ht="15">
      <c r="A700" s="84" t="s">
        <v>3096</v>
      </c>
      <c r="B700" s="84" t="s">
        <v>2909</v>
      </c>
      <c r="C700" s="84">
        <v>2</v>
      </c>
      <c r="D700" s="122">
        <v>0.004062370566677366</v>
      </c>
      <c r="E700" s="122">
        <v>2.287801729930226</v>
      </c>
      <c r="F700" s="84" t="s">
        <v>2246</v>
      </c>
      <c r="G700" s="84" t="b">
        <v>0</v>
      </c>
      <c r="H700" s="84" t="b">
        <v>0</v>
      </c>
      <c r="I700" s="84" t="b">
        <v>0</v>
      </c>
      <c r="J700" s="84" t="b">
        <v>0</v>
      </c>
      <c r="K700" s="84" t="b">
        <v>0</v>
      </c>
      <c r="L700" s="84" t="b">
        <v>0</v>
      </c>
    </row>
    <row r="701" spans="1:12" ht="15">
      <c r="A701" s="84" t="s">
        <v>2900</v>
      </c>
      <c r="B701" s="84" t="s">
        <v>3029</v>
      </c>
      <c r="C701" s="84">
        <v>2</v>
      </c>
      <c r="D701" s="122">
        <v>0.004062370566677366</v>
      </c>
      <c r="E701" s="122">
        <v>1.7235302994916635</v>
      </c>
      <c r="F701" s="84" t="s">
        <v>2246</v>
      </c>
      <c r="G701" s="84" t="b">
        <v>0</v>
      </c>
      <c r="H701" s="84" t="b">
        <v>0</v>
      </c>
      <c r="I701" s="84" t="b">
        <v>0</v>
      </c>
      <c r="J701" s="84" t="b">
        <v>0</v>
      </c>
      <c r="K701" s="84" t="b">
        <v>0</v>
      </c>
      <c r="L701" s="84" t="b">
        <v>0</v>
      </c>
    </row>
    <row r="702" spans="1:12" ht="15">
      <c r="A702" s="84" t="s">
        <v>3029</v>
      </c>
      <c r="B702" s="84" t="s">
        <v>2483</v>
      </c>
      <c r="C702" s="84">
        <v>2</v>
      </c>
      <c r="D702" s="122">
        <v>0.004062370566677366</v>
      </c>
      <c r="E702" s="122">
        <v>2.162862993321926</v>
      </c>
      <c r="F702" s="84" t="s">
        <v>2246</v>
      </c>
      <c r="G702" s="84" t="b">
        <v>0</v>
      </c>
      <c r="H702" s="84" t="b">
        <v>0</v>
      </c>
      <c r="I702" s="84" t="b">
        <v>0</v>
      </c>
      <c r="J702" s="84" t="b">
        <v>0</v>
      </c>
      <c r="K702" s="84" t="b">
        <v>0</v>
      </c>
      <c r="L702" s="84" t="b">
        <v>0</v>
      </c>
    </row>
    <row r="703" spans="1:12" ht="15">
      <c r="A703" s="84" t="s">
        <v>2483</v>
      </c>
      <c r="B703" s="84" t="s">
        <v>2402</v>
      </c>
      <c r="C703" s="84">
        <v>2</v>
      </c>
      <c r="D703" s="122">
        <v>0.004062370566677366</v>
      </c>
      <c r="E703" s="122">
        <v>1.2086204838826011</v>
      </c>
      <c r="F703" s="84" t="s">
        <v>2246</v>
      </c>
      <c r="G703" s="84" t="b">
        <v>0</v>
      </c>
      <c r="H703" s="84" t="b">
        <v>0</v>
      </c>
      <c r="I703" s="84" t="b">
        <v>0</v>
      </c>
      <c r="J703" s="84" t="b">
        <v>0</v>
      </c>
      <c r="K703" s="84" t="b">
        <v>0</v>
      </c>
      <c r="L703" s="84" t="b">
        <v>0</v>
      </c>
    </row>
    <row r="704" spans="1:12" ht="15">
      <c r="A704" s="84" t="s">
        <v>2903</v>
      </c>
      <c r="B704" s="84" t="s">
        <v>2977</v>
      </c>
      <c r="C704" s="84">
        <v>2</v>
      </c>
      <c r="D704" s="122">
        <v>0.004062370566677366</v>
      </c>
      <c r="E704" s="122">
        <v>1.6345892161548825</v>
      </c>
      <c r="F704" s="84" t="s">
        <v>2246</v>
      </c>
      <c r="G704" s="84" t="b">
        <v>0</v>
      </c>
      <c r="H704" s="84" t="b">
        <v>0</v>
      </c>
      <c r="I704" s="84" t="b">
        <v>0</v>
      </c>
      <c r="J704" s="84" t="b">
        <v>0</v>
      </c>
      <c r="K704" s="84" t="b">
        <v>0</v>
      </c>
      <c r="L704" s="84" t="b">
        <v>0</v>
      </c>
    </row>
    <row r="705" spans="1:12" ht="15">
      <c r="A705" s="84" t="s">
        <v>2977</v>
      </c>
      <c r="B705" s="84" t="s">
        <v>3030</v>
      </c>
      <c r="C705" s="84">
        <v>2</v>
      </c>
      <c r="D705" s="122">
        <v>0.004062370566677366</v>
      </c>
      <c r="E705" s="122">
        <v>2.4638929889859074</v>
      </c>
      <c r="F705" s="84" t="s">
        <v>2246</v>
      </c>
      <c r="G705" s="84" t="b">
        <v>0</v>
      </c>
      <c r="H705" s="84" t="b">
        <v>0</v>
      </c>
      <c r="I705" s="84" t="b">
        <v>0</v>
      </c>
      <c r="J705" s="84" t="b">
        <v>0</v>
      </c>
      <c r="K705" s="84" t="b">
        <v>0</v>
      </c>
      <c r="L705" s="84" t="b">
        <v>0</v>
      </c>
    </row>
    <row r="706" spans="1:12" ht="15">
      <c r="A706" s="84" t="s">
        <v>3030</v>
      </c>
      <c r="B706" s="84" t="s">
        <v>358</v>
      </c>
      <c r="C706" s="84">
        <v>2</v>
      </c>
      <c r="D706" s="122">
        <v>0.004062370566677366</v>
      </c>
      <c r="E706" s="122">
        <v>2.4638929889859074</v>
      </c>
      <c r="F706" s="84" t="s">
        <v>2246</v>
      </c>
      <c r="G706" s="84" t="b">
        <v>0</v>
      </c>
      <c r="H706" s="84" t="b">
        <v>0</v>
      </c>
      <c r="I706" s="84" t="b">
        <v>0</v>
      </c>
      <c r="J706" s="84" t="b">
        <v>0</v>
      </c>
      <c r="K706" s="84" t="b">
        <v>0</v>
      </c>
      <c r="L706" s="84" t="b">
        <v>0</v>
      </c>
    </row>
    <row r="707" spans="1:12" ht="15">
      <c r="A707" s="84" t="s">
        <v>2975</v>
      </c>
      <c r="B707" s="84" t="s">
        <v>359</v>
      </c>
      <c r="C707" s="84">
        <v>2</v>
      </c>
      <c r="D707" s="122">
        <v>0.004062370566677366</v>
      </c>
      <c r="E707" s="122">
        <v>2.287801729930226</v>
      </c>
      <c r="F707" s="84" t="s">
        <v>2246</v>
      </c>
      <c r="G707" s="84" t="b">
        <v>0</v>
      </c>
      <c r="H707" s="84" t="b">
        <v>0</v>
      </c>
      <c r="I707" s="84" t="b">
        <v>0</v>
      </c>
      <c r="J707" s="84" t="b">
        <v>0</v>
      </c>
      <c r="K707" s="84" t="b">
        <v>0</v>
      </c>
      <c r="L707" s="84" t="b">
        <v>0</v>
      </c>
    </row>
    <row r="708" spans="1:12" ht="15">
      <c r="A708" s="84" t="s">
        <v>2903</v>
      </c>
      <c r="B708" s="84" t="s">
        <v>2904</v>
      </c>
      <c r="C708" s="84">
        <v>2</v>
      </c>
      <c r="D708" s="122">
        <v>0.004062370566677366</v>
      </c>
      <c r="E708" s="122">
        <v>1.15746796143522</v>
      </c>
      <c r="F708" s="84" t="s">
        <v>2246</v>
      </c>
      <c r="G708" s="84" t="b">
        <v>0</v>
      </c>
      <c r="H708" s="84" t="b">
        <v>0</v>
      </c>
      <c r="I708" s="84" t="b">
        <v>0</v>
      </c>
      <c r="J708" s="84" t="b">
        <v>0</v>
      </c>
      <c r="K708" s="84" t="b">
        <v>0</v>
      </c>
      <c r="L708" s="84" t="b">
        <v>0</v>
      </c>
    </row>
    <row r="709" spans="1:12" ht="15">
      <c r="A709" s="84" t="s">
        <v>2904</v>
      </c>
      <c r="B709" s="84" t="s">
        <v>3021</v>
      </c>
      <c r="C709" s="84">
        <v>2</v>
      </c>
      <c r="D709" s="122">
        <v>0.004062370566677366</v>
      </c>
      <c r="E709" s="122">
        <v>1.8106804752105636</v>
      </c>
      <c r="F709" s="84" t="s">
        <v>2246</v>
      </c>
      <c r="G709" s="84" t="b">
        <v>0</v>
      </c>
      <c r="H709" s="84" t="b">
        <v>0</v>
      </c>
      <c r="I709" s="84" t="b">
        <v>0</v>
      </c>
      <c r="J709" s="84" t="b">
        <v>0</v>
      </c>
      <c r="K709" s="84" t="b">
        <v>0</v>
      </c>
      <c r="L709" s="84" t="b">
        <v>0</v>
      </c>
    </row>
    <row r="710" spans="1:12" ht="15">
      <c r="A710" s="84" t="s">
        <v>3021</v>
      </c>
      <c r="B710" s="84" t="s">
        <v>3022</v>
      </c>
      <c r="C710" s="84">
        <v>2</v>
      </c>
      <c r="D710" s="122">
        <v>0.004062370566677366</v>
      </c>
      <c r="E710" s="122">
        <v>2.4638929889859074</v>
      </c>
      <c r="F710" s="84" t="s">
        <v>2246</v>
      </c>
      <c r="G710" s="84" t="b">
        <v>0</v>
      </c>
      <c r="H710" s="84" t="b">
        <v>0</v>
      </c>
      <c r="I710" s="84" t="b">
        <v>0</v>
      </c>
      <c r="J710" s="84" t="b">
        <v>1</v>
      </c>
      <c r="K710" s="84" t="b">
        <v>0</v>
      </c>
      <c r="L710" s="84" t="b">
        <v>0</v>
      </c>
    </row>
    <row r="711" spans="1:12" ht="15">
      <c r="A711" s="84" t="s">
        <v>3022</v>
      </c>
      <c r="B711" s="84" t="s">
        <v>2459</v>
      </c>
      <c r="C711" s="84">
        <v>2</v>
      </c>
      <c r="D711" s="122">
        <v>0.004062370566677366</v>
      </c>
      <c r="E711" s="122">
        <v>1.6857417386022637</v>
      </c>
      <c r="F711" s="84" t="s">
        <v>2246</v>
      </c>
      <c r="G711" s="84" t="b">
        <v>1</v>
      </c>
      <c r="H711" s="84" t="b">
        <v>0</v>
      </c>
      <c r="I711" s="84" t="b">
        <v>0</v>
      </c>
      <c r="J711" s="84" t="b">
        <v>0</v>
      </c>
      <c r="K711" s="84" t="b">
        <v>0</v>
      </c>
      <c r="L711" s="84" t="b">
        <v>0</v>
      </c>
    </row>
    <row r="712" spans="1:12" ht="15">
      <c r="A712" s="84" t="s">
        <v>3023</v>
      </c>
      <c r="B712" s="84" t="s">
        <v>2477</v>
      </c>
      <c r="C712" s="84">
        <v>2</v>
      </c>
      <c r="D712" s="122">
        <v>0.004062370566677366</v>
      </c>
      <c r="E712" s="122">
        <v>2.4638929889859074</v>
      </c>
      <c r="F712" s="84" t="s">
        <v>2246</v>
      </c>
      <c r="G712" s="84" t="b">
        <v>0</v>
      </c>
      <c r="H712" s="84" t="b">
        <v>0</v>
      </c>
      <c r="I712" s="84" t="b">
        <v>0</v>
      </c>
      <c r="J712" s="84" t="b">
        <v>1</v>
      </c>
      <c r="K712" s="84" t="b">
        <v>0</v>
      </c>
      <c r="L712" s="84" t="b">
        <v>0</v>
      </c>
    </row>
    <row r="713" spans="1:12" ht="15">
      <c r="A713" s="84" t="s">
        <v>2477</v>
      </c>
      <c r="B713" s="84" t="s">
        <v>2456</v>
      </c>
      <c r="C713" s="84">
        <v>2</v>
      </c>
      <c r="D713" s="122">
        <v>0.004062370566677366</v>
      </c>
      <c r="E713" s="122">
        <v>1.6187949489716504</v>
      </c>
      <c r="F713" s="84" t="s">
        <v>2246</v>
      </c>
      <c r="G713" s="84" t="b">
        <v>1</v>
      </c>
      <c r="H713" s="84" t="b">
        <v>0</v>
      </c>
      <c r="I713" s="84" t="b">
        <v>0</v>
      </c>
      <c r="J713" s="84" t="b">
        <v>0</v>
      </c>
      <c r="K713" s="84" t="b">
        <v>0</v>
      </c>
      <c r="L713" s="84" t="b">
        <v>0</v>
      </c>
    </row>
    <row r="714" spans="1:12" ht="15">
      <c r="A714" s="84" t="s">
        <v>2454</v>
      </c>
      <c r="B714" s="84" t="s">
        <v>2892</v>
      </c>
      <c r="C714" s="84">
        <v>2</v>
      </c>
      <c r="D714" s="122">
        <v>0.004062370566677366</v>
      </c>
      <c r="E714" s="122">
        <v>0.8618329976579449</v>
      </c>
      <c r="F714" s="84" t="s">
        <v>2246</v>
      </c>
      <c r="G714" s="84" t="b">
        <v>0</v>
      </c>
      <c r="H714" s="84" t="b">
        <v>0</v>
      </c>
      <c r="I714" s="84" t="b">
        <v>0</v>
      </c>
      <c r="J714" s="84" t="b">
        <v>0</v>
      </c>
      <c r="K714" s="84" t="b">
        <v>0</v>
      </c>
      <c r="L714" s="84" t="b">
        <v>0</v>
      </c>
    </row>
    <row r="715" spans="1:12" ht="15">
      <c r="A715" s="84" t="s">
        <v>2892</v>
      </c>
      <c r="B715" s="84" t="s">
        <v>2427</v>
      </c>
      <c r="C715" s="84">
        <v>2</v>
      </c>
      <c r="D715" s="122">
        <v>0.004062370566677366</v>
      </c>
      <c r="E715" s="122">
        <v>1.3669829759778507</v>
      </c>
      <c r="F715" s="84" t="s">
        <v>2246</v>
      </c>
      <c r="G715" s="84" t="b">
        <v>0</v>
      </c>
      <c r="H715" s="84" t="b">
        <v>0</v>
      </c>
      <c r="I715" s="84" t="b">
        <v>0</v>
      </c>
      <c r="J715" s="84" t="b">
        <v>0</v>
      </c>
      <c r="K715" s="84" t="b">
        <v>0</v>
      </c>
      <c r="L715" s="84" t="b">
        <v>0</v>
      </c>
    </row>
    <row r="716" spans="1:12" ht="15">
      <c r="A716" s="84" t="s">
        <v>2427</v>
      </c>
      <c r="B716" s="84" t="s">
        <v>2922</v>
      </c>
      <c r="C716" s="84">
        <v>2</v>
      </c>
      <c r="D716" s="122">
        <v>0.004062370566677366</v>
      </c>
      <c r="E716" s="122">
        <v>1.5888317255942073</v>
      </c>
      <c r="F716" s="84" t="s">
        <v>2246</v>
      </c>
      <c r="G716" s="84" t="b">
        <v>0</v>
      </c>
      <c r="H716" s="84" t="b">
        <v>0</v>
      </c>
      <c r="I716" s="84" t="b">
        <v>0</v>
      </c>
      <c r="J716" s="84" t="b">
        <v>0</v>
      </c>
      <c r="K716" s="84" t="b">
        <v>0</v>
      </c>
      <c r="L716" s="84" t="b">
        <v>0</v>
      </c>
    </row>
    <row r="717" spans="1:12" ht="15">
      <c r="A717" s="84" t="s">
        <v>2907</v>
      </c>
      <c r="B717" s="84" t="s">
        <v>2944</v>
      </c>
      <c r="C717" s="84">
        <v>2</v>
      </c>
      <c r="D717" s="122">
        <v>0.004062370566677366</v>
      </c>
      <c r="E717" s="122">
        <v>1.9867717342662448</v>
      </c>
      <c r="F717" s="84" t="s">
        <v>2246</v>
      </c>
      <c r="G717" s="84" t="b">
        <v>0</v>
      </c>
      <c r="H717" s="84" t="b">
        <v>0</v>
      </c>
      <c r="I717" s="84" t="b">
        <v>0</v>
      </c>
      <c r="J717" s="84" t="b">
        <v>0</v>
      </c>
      <c r="K717" s="84" t="b">
        <v>0</v>
      </c>
      <c r="L717" s="84" t="b">
        <v>0</v>
      </c>
    </row>
    <row r="718" spans="1:12" ht="15">
      <c r="A718" s="84" t="s">
        <v>2944</v>
      </c>
      <c r="B718" s="84" t="s">
        <v>2453</v>
      </c>
      <c r="C718" s="84">
        <v>2</v>
      </c>
      <c r="D718" s="122">
        <v>0.004062370566677366</v>
      </c>
      <c r="E718" s="122">
        <v>1.3335592204909013</v>
      </c>
      <c r="F718" s="84" t="s">
        <v>2246</v>
      </c>
      <c r="G718" s="84" t="b">
        <v>0</v>
      </c>
      <c r="H718" s="84" t="b">
        <v>0</v>
      </c>
      <c r="I718" s="84" t="b">
        <v>0</v>
      </c>
      <c r="J718" s="84" t="b">
        <v>0</v>
      </c>
      <c r="K718" s="84" t="b">
        <v>0</v>
      </c>
      <c r="L718" s="84" t="b">
        <v>0</v>
      </c>
    </row>
    <row r="719" spans="1:12" ht="15">
      <c r="A719" s="84" t="s">
        <v>2461</v>
      </c>
      <c r="B719" s="84" t="s">
        <v>2462</v>
      </c>
      <c r="C719" s="84">
        <v>3</v>
      </c>
      <c r="D719" s="122">
        <v>0</v>
      </c>
      <c r="E719" s="122">
        <v>1.1760912590556813</v>
      </c>
      <c r="F719" s="84" t="s">
        <v>2247</v>
      </c>
      <c r="G719" s="84" t="b">
        <v>0</v>
      </c>
      <c r="H719" s="84" t="b">
        <v>0</v>
      </c>
      <c r="I719" s="84" t="b">
        <v>0</v>
      </c>
      <c r="J719" s="84" t="b">
        <v>0</v>
      </c>
      <c r="K719" s="84" t="b">
        <v>0</v>
      </c>
      <c r="L719" s="84" t="b">
        <v>0</v>
      </c>
    </row>
    <row r="720" spans="1:12" ht="15">
      <c r="A720" s="84" t="s">
        <v>2462</v>
      </c>
      <c r="B720" s="84" t="s">
        <v>2463</v>
      </c>
      <c r="C720" s="84">
        <v>3</v>
      </c>
      <c r="D720" s="122">
        <v>0</v>
      </c>
      <c r="E720" s="122">
        <v>1.1760912590556813</v>
      </c>
      <c r="F720" s="84" t="s">
        <v>2247</v>
      </c>
      <c r="G720" s="84" t="b">
        <v>0</v>
      </c>
      <c r="H720" s="84" t="b">
        <v>0</v>
      </c>
      <c r="I720" s="84" t="b">
        <v>0</v>
      </c>
      <c r="J720" s="84" t="b">
        <v>0</v>
      </c>
      <c r="K720" s="84" t="b">
        <v>0</v>
      </c>
      <c r="L720" s="84" t="b">
        <v>0</v>
      </c>
    </row>
    <row r="721" spans="1:12" ht="15">
      <c r="A721" s="84" t="s">
        <v>2463</v>
      </c>
      <c r="B721" s="84" t="s">
        <v>2464</v>
      </c>
      <c r="C721" s="84">
        <v>3</v>
      </c>
      <c r="D721" s="122">
        <v>0</v>
      </c>
      <c r="E721" s="122">
        <v>1.1760912590556813</v>
      </c>
      <c r="F721" s="84" t="s">
        <v>2247</v>
      </c>
      <c r="G721" s="84" t="b">
        <v>0</v>
      </c>
      <c r="H721" s="84" t="b">
        <v>0</v>
      </c>
      <c r="I721" s="84" t="b">
        <v>0</v>
      </c>
      <c r="J721" s="84" t="b">
        <v>0</v>
      </c>
      <c r="K721" s="84" t="b">
        <v>0</v>
      </c>
      <c r="L721" s="84" t="b">
        <v>0</v>
      </c>
    </row>
    <row r="722" spans="1:12" ht="15">
      <c r="A722" s="84" t="s">
        <v>2464</v>
      </c>
      <c r="B722" s="84" t="s">
        <v>2465</v>
      </c>
      <c r="C722" s="84">
        <v>3</v>
      </c>
      <c r="D722" s="122">
        <v>0</v>
      </c>
      <c r="E722" s="122">
        <v>1.1760912590556813</v>
      </c>
      <c r="F722" s="84" t="s">
        <v>2247</v>
      </c>
      <c r="G722" s="84" t="b">
        <v>0</v>
      </c>
      <c r="H722" s="84" t="b">
        <v>0</v>
      </c>
      <c r="I722" s="84" t="b">
        <v>0</v>
      </c>
      <c r="J722" s="84" t="b">
        <v>0</v>
      </c>
      <c r="K722" s="84" t="b">
        <v>0</v>
      </c>
      <c r="L722" s="84" t="b">
        <v>0</v>
      </c>
    </row>
    <row r="723" spans="1:12" ht="15">
      <c r="A723" s="84" t="s">
        <v>2465</v>
      </c>
      <c r="B723" s="84" t="s">
        <v>2466</v>
      </c>
      <c r="C723" s="84">
        <v>3</v>
      </c>
      <c r="D723" s="122">
        <v>0</v>
      </c>
      <c r="E723" s="122">
        <v>1.1760912590556813</v>
      </c>
      <c r="F723" s="84" t="s">
        <v>2247</v>
      </c>
      <c r="G723" s="84" t="b">
        <v>0</v>
      </c>
      <c r="H723" s="84" t="b">
        <v>0</v>
      </c>
      <c r="I723" s="84" t="b">
        <v>0</v>
      </c>
      <c r="J723" s="84" t="b">
        <v>0</v>
      </c>
      <c r="K723" s="84" t="b">
        <v>0</v>
      </c>
      <c r="L723" s="84" t="b">
        <v>0</v>
      </c>
    </row>
    <row r="724" spans="1:12" ht="15">
      <c r="A724" s="84" t="s">
        <v>2466</v>
      </c>
      <c r="B724" s="84" t="s">
        <v>2467</v>
      </c>
      <c r="C724" s="84">
        <v>3</v>
      </c>
      <c r="D724" s="122">
        <v>0</v>
      </c>
      <c r="E724" s="122">
        <v>1.1760912590556813</v>
      </c>
      <c r="F724" s="84" t="s">
        <v>2247</v>
      </c>
      <c r="G724" s="84" t="b">
        <v>0</v>
      </c>
      <c r="H724" s="84" t="b">
        <v>0</v>
      </c>
      <c r="I724" s="84" t="b">
        <v>0</v>
      </c>
      <c r="J724" s="84" t="b">
        <v>0</v>
      </c>
      <c r="K724" s="84" t="b">
        <v>0</v>
      </c>
      <c r="L724" s="84" t="b">
        <v>0</v>
      </c>
    </row>
    <row r="725" spans="1:12" ht="15">
      <c r="A725" s="84" t="s">
        <v>2467</v>
      </c>
      <c r="B725" s="84" t="s">
        <v>2468</v>
      </c>
      <c r="C725" s="84">
        <v>3</v>
      </c>
      <c r="D725" s="122">
        <v>0</v>
      </c>
      <c r="E725" s="122">
        <v>1.1760912590556813</v>
      </c>
      <c r="F725" s="84" t="s">
        <v>2247</v>
      </c>
      <c r="G725" s="84" t="b">
        <v>0</v>
      </c>
      <c r="H725" s="84" t="b">
        <v>0</v>
      </c>
      <c r="I725" s="84" t="b">
        <v>0</v>
      </c>
      <c r="J725" s="84" t="b">
        <v>0</v>
      </c>
      <c r="K725" s="84" t="b">
        <v>0</v>
      </c>
      <c r="L725" s="84" t="b">
        <v>0</v>
      </c>
    </row>
    <row r="726" spans="1:12" ht="15">
      <c r="A726" s="84" t="s">
        <v>2468</v>
      </c>
      <c r="B726" s="84" t="s">
        <v>2469</v>
      </c>
      <c r="C726" s="84">
        <v>3</v>
      </c>
      <c r="D726" s="122">
        <v>0</v>
      </c>
      <c r="E726" s="122">
        <v>1.1760912590556813</v>
      </c>
      <c r="F726" s="84" t="s">
        <v>2247</v>
      </c>
      <c r="G726" s="84" t="b">
        <v>0</v>
      </c>
      <c r="H726" s="84" t="b">
        <v>0</v>
      </c>
      <c r="I726" s="84" t="b">
        <v>0</v>
      </c>
      <c r="J726" s="84" t="b">
        <v>1</v>
      </c>
      <c r="K726" s="84" t="b">
        <v>0</v>
      </c>
      <c r="L726" s="84" t="b">
        <v>0</v>
      </c>
    </row>
    <row r="727" spans="1:12" ht="15">
      <c r="A727" s="84" t="s">
        <v>2469</v>
      </c>
      <c r="B727" s="84" t="s">
        <v>2470</v>
      </c>
      <c r="C727" s="84">
        <v>3</v>
      </c>
      <c r="D727" s="122">
        <v>0</v>
      </c>
      <c r="E727" s="122">
        <v>1.1760912590556813</v>
      </c>
      <c r="F727" s="84" t="s">
        <v>2247</v>
      </c>
      <c r="G727" s="84" t="b">
        <v>1</v>
      </c>
      <c r="H727" s="84" t="b">
        <v>0</v>
      </c>
      <c r="I727" s="84" t="b">
        <v>0</v>
      </c>
      <c r="J727" s="84" t="b">
        <v>0</v>
      </c>
      <c r="K727" s="84" t="b">
        <v>0</v>
      </c>
      <c r="L727" s="84" t="b">
        <v>0</v>
      </c>
    </row>
    <row r="728" spans="1:12" ht="15">
      <c r="A728" s="84" t="s">
        <v>2470</v>
      </c>
      <c r="B728" s="84" t="s">
        <v>3016</v>
      </c>
      <c r="C728" s="84">
        <v>3</v>
      </c>
      <c r="D728" s="122">
        <v>0</v>
      </c>
      <c r="E728" s="122">
        <v>1.1760912590556813</v>
      </c>
      <c r="F728" s="84" t="s">
        <v>2247</v>
      </c>
      <c r="G728" s="84" t="b">
        <v>0</v>
      </c>
      <c r="H728" s="84" t="b">
        <v>0</v>
      </c>
      <c r="I728" s="84" t="b">
        <v>0</v>
      </c>
      <c r="J728" s="84" t="b">
        <v>0</v>
      </c>
      <c r="K728" s="84" t="b">
        <v>0</v>
      </c>
      <c r="L728" s="84" t="b">
        <v>0</v>
      </c>
    </row>
    <row r="729" spans="1:12" ht="15">
      <c r="A729" s="84" t="s">
        <v>3016</v>
      </c>
      <c r="B729" s="84" t="s">
        <v>3017</v>
      </c>
      <c r="C729" s="84">
        <v>3</v>
      </c>
      <c r="D729" s="122">
        <v>0</v>
      </c>
      <c r="E729" s="122">
        <v>1.1760912590556813</v>
      </c>
      <c r="F729" s="84" t="s">
        <v>2247</v>
      </c>
      <c r="G729" s="84" t="b">
        <v>0</v>
      </c>
      <c r="H729" s="84" t="b">
        <v>0</v>
      </c>
      <c r="I729" s="84" t="b">
        <v>0</v>
      </c>
      <c r="J729" s="84" t="b">
        <v>0</v>
      </c>
      <c r="K729" s="84" t="b">
        <v>0</v>
      </c>
      <c r="L729" s="84" t="b">
        <v>0</v>
      </c>
    </row>
    <row r="730" spans="1:12" ht="15">
      <c r="A730" s="84" t="s">
        <v>215</v>
      </c>
      <c r="B730" s="84" t="s">
        <v>2461</v>
      </c>
      <c r="C730" s="84">
        <v>2</v>
      </c>
      <c r="D730" s="122">
        <v>0.007337135793986718</v>
      </c>
      <c r="E730" s="122">
        <v>1.3521825181113625</v>
      </c>
      <c r="F730" s="84" t="s">
        <v>2247</v>
      </c>
      <c r="G730" s="84" t="b">
        <v>0</v>
      </c>
      <c r="H730" s="84" t="b">
        <v>0</v>
      </c>
      <c r="I730" s="84" t="b">
        <v>0</v>
      </c>
      <c r="J730" s="84" t="b">
        <v>0</v>
      </c>
      <c r="K730" s="84" t="b">
        <v>0</v>
      </c>
      <c r="L730" s="84" t="b">
        <v>0</v>
      </c>
    </row>
    <row r="731" spans="1:12" ht="15">
      <c r="A731" s="84" t="s">
        <v>2472</v>
      </c>
      <c r="B731" s="84" t="s">
        <v>2473</v>
      </c>
      <c r="C731" s="84">
        <v>6</v>
      </c>
      <c r="D731" s="122">
        <v>0</v>
      </c>
      <c r="E731" s="122">
        <v>1.146128035678238</v>
      </c>
      <c r="F731" s="84" t="s">
        <v>2248</v>
      </c>
      <c r="G731" s="84" t="b">
        <v>0</v>
      </c>
      <c r="H731" s="84" t="b">
        <v>0</v>
      </c>
      <c r="I731" s="84" t="b">
        <v>0</v>
      </c>
      <c r="J731" s="84" t="b">
        <v>0</v>
      </c>
      <c r="K731" s="84" t="b">
        <v>0</v>
      </c>
      <c r="L731" s="84" t="b">
        <v>0</v>
      </c>
    </row>
    <row r="732" spans="1:12" ht="15">
      <c r="A732" s="84" t="s">
        <v>2473</v>
      </c>
      <c r="B732" s="84" t="s">
        <v>2474</v>
      </c>
      <c r="C732" s="84">
        <v>6</v>
      </c>
      <c r="D732" s="122">
        <v>0</v>
      </c>
      <c r="E732" s="122">
        <v>1.146128035678238</v>
      </c>
      <c r="F732" s="84" t="s">
        <v>2248</v>
      </c>
      <c r="G732" s="84" t="b">
        <v>0</v>
      </c>
      <c r="H732" s="84" t="b">
        <v>0</v>
      </c>
      <c r="I732" s="84" t="b">
        <v>0</v>
      </c>
      <c r="J732" s="84" t="b">
        <v>0</v>
      </c>
      <c r="K732" s="84" t="b">
        <v>0</v>
      </c>
      <c r="L732" s="84" t="b">
        <v>0</v>
      </c>
    </row>
    <row r="733" spans="1:12" ht="15">
      <c r="A733" s="84" t="s">
        <v>2474</v>
      </c>
      <c r="B733" s="84" t="s">
        <v>2475</v>
      </c>
      <c r="C733" s="84">
        <v>6</v>
      </c>
      <c r="D733" s="122">
        <v>0</v>
      </c>
      <c r="E733" s="122">
        <v>1.146128035678238</v>
      </c>
      <c r="F733" s="84" t="s">
        <v>2248</v>
      </c>
      <c r="G733" s="84" t="b">
        <v>0</v>
      </c>
      <c r="H733" s="84" t="b">
        <v>0</v>
      </c>
      <c r="I733" s="84" t="b">
        <v>0</v>
      </c>
      <c r="J733" s="84" t="b">
        <v>0</v>
      </c>
      <c r="K733" s="84" t="b">
        <v>0</v>
      </c>
      <c r="L733" s="84" t="b">
        <v>0</v>
      </c>
    </row>
    <row r="734" spans="1:12" ht="15">
      <c r="A734" s="84" t="s">
        <v>2475</v>
      </c>
      <c r="B734" s="84" t="s">
        <v>2476</v>
      </c>
      <c r="C734" s="84">
        <v>6</v>
      </c>
      <c r="D734" s="122">
        <v>0</v>
      </c>
      <c r="E734" s="122">
        <v>1.146128035678238</v>
      </c>
      <c r="F734" s="84" t="s">
        <v>2248</v>
      </c>
      <c r="G734" s="84" t="b">
        <v>0</v>
      </c>
      <c r="H734" s="84" t="b">
        <v>0</v>
      </c>
      <c r="I734" s="84" t="b">
        <v>0</v>
      </c>
      <c r="J734" s="84" t="b">
        <v>0</v>
      </c>
      <c r="K734" s="84" t="b">
        <v>0</v>
      </c>
      <c r="L734" s="84" t="b">
        <v>0</v>
      </c>
    </row>
    <row r="735" spans="1:12" ht="15">
      <c r="A735" s="84" t="s">
        <v>2476</v>
      </c>
      <c r="B735" s="84" t="s">
        <v>2403</v>
      </c>
      <c r="C735" s="84">
        <v>6</v>
      </c>
      <c r="D735" s="122">
        <v>0</v>
      </c>
      <c r="E735" s="122">
        <v>1.146128035678238</v>
      </c>
      <c r="F735" s="84" t="s">
        <v>2248</v>
      </c>
      <c r="G735" s="84" t="b">
        <v>0</v>
      </c>
      <c r="H735" s="84" t="b">
        <v>0</v>
      </c>
      <c r="I735" s="84" t="b">
        <v>0</v>
      </c>
      <c r="J735" s="84" t="b">
        <v>0</v>
      </c>
      <c r="K735" s="84" t="b">
        <v>0</v>
      </c>
      <c r="L735" s="84" t="b">
        <v>0</v>
      </c>
    </row>
    <row r="736" spans="1:12" ht="15">
      <c r="A736" s="84" t="s">
        <v>2403</v>
      </c>
      <c r="B736" s="84" t="s">
        <v>332</v>
      </c>
      <c r="C736" s="84">
        <v>6</v>
      </c>
      <c r="D736" s="122">
        <v>0</v>
      </c>
      <c r="E736" s="122">
        <v>1.146128035678238</v>
      </c>
      <c r="F736" s="84" t="s">
        <v>2248</v>
      </c>
      <c r="G736" s="84" t="b">
        <v>0</v>
      </c>
      <c r="H736" s="84" t="b">
        <v>0</v>
      </c>
      <c r="I736" s="84" t="b">
        <v>0</v>
      </c>
      <c r="J736" s="84" t="b">
        <v>0</v>
      </c>
      <c r="K736" s="84" t="b">
        <v>0</v>
      </c>
      <c r="L736" s="84" t="b">
        <v>0</v>
      </c>
    </row>
    <row r="737" spans="1:12" ht="15">
      <c r="A737" s="84" t="s">
        <v>332</v>
      </c>
      <c r="B737" s="84" t="s">
        <v>2477</v>
      </c>
      <c r="C737" s="84">
        <v>6</v>
      </c>
      <c r="D737" s="122">
        <v>0</v>
      </c>
      <c r="E737" s="122">
        <v>1.146128035678238</v>
      </c>
      <c r="F737" s="84" t="s">
        <v>2248</v>
      </c>
      <c r="G737" s="84" t="b">
        <v>0</v>
      </c>
      <c r="H737" s="84" t="b">
        <v>0</v>
      </c>
      <c r="I737" s="84" t="b">
        <v>0</v>
      </c>
      <c r="J737" s="84" t="b">
        <v>1</v>
      </c>
      <c r="K737" s="84" t="b">
        <v>0</v>
      </c>
      <c r="L737" s="84" t="b">
        <v>0</v>
      </c>
    </row>
    <row r="738" spans="1:12" ht="15">
      <c r="A738" s="84" t="s">
        <v>2477</v>
      </c>
      <c r="B738" s="84" t="s">
        <v>2478</v>
      </c>
      <c r="C738" s="84">
        <v>6</v>
      </c>
      <c r="D738" s="122">
        <v>0</v>
      </c>
      <c r="E738" s="122">
        <v>1.146128035678238</v>
      </c>
      <c r="F738" s="84" t="s">
        <v>2248</v>
      </c>
      <c r="G738" s="84" t="b">
        <v>1</v>
      </c>
      <c r="H738" s="84" t="b">
        <v>0</v>
      </c>
      <c r="I738" s="84" t="b">
        <v>0</v>
      </c>
      <c r="J738" s="84" t="b">
        <v>0</v>
      </c>
      <c r="K738" s="84" t="b">
        <v>0</v>
      </c>
      <c r="L738" s="84" t="b">
        <v>0</v>
      </c>
    </row>
    <row r="739" spans="1:12" ht="15">
      <c r="A739" s="84" t="s">
        <v>2478</v>
      </c>
      <c r="B739" s="84" t="s">
        <v>2479</v>
      </c>
      <c r="C739" s="84">
        <v>6</v>
      </c>
      <c r="D739" s="122">
        <v>0</v>
      </c>
      <c r="E739" s="122">
        <v>1.146128035678238</v>
      </c>
      <c r="F739" s="84" t="s">
        <v>2248</v>
      </c>
      <c r="G739" s="84" t="b">
        <v>0</v>
      </c>
      <c r="H739" s="84" t="b">
        <v>0</v>
      </c>
      <c r="I739" s="84" t="b">
        <v>0</v>
      </c>
      <c r="J739" s="84" t="b">
        <v>0</v>
      </c>
      <c r="K739" s="84" t="b">
        <v>0</v>
      </c>
      <c r="L739" s="84" t="b">
        <v>0</v>
      </c>
    </row>
    <row r="740" spans="1:12" ht="15">
      <c r="A740" s="84" t="s">
        <v>2479</v>
      </c>
      <c r="B740" s="84" t="s">
        <v>2910</v>
      </c>
      <c r="C740" s="84">
        <v>6</v>
      </c>
      <c r="D740" s="122">
        <v>0</v>
      </c>
      <c r="E740" s="122">
        <v>1.146128035678238</v>
      </c>
      <c r="F740" s="84" t="s">
        <v>2248</v>
      </c>
      <c r="G740" s="84" t="b">
        <v>0</v>
      </c>
      <c r="H740" s="84" t="b">
        <v>0</v>
      </c>
      <c r="I740" s="84" t="b">
        <v>0</v>
      </c>
      <c r="J740" s="84" t="b">
        <v>0</v>
      </c>
      <c r="K740" s="84" t="b">
        <v>0</v>
      </c>
      <c r="L740" s="84" t="b">
        <v>0</v>
      </c>
    </row>
    <row r="741" spans="1:12" ht="15">
      <c r="A741" s="84" t="s">
        <v>2910</v>
      </c>
      <c r="B741" s="84" t="s">
        <v>2927</v>
      </c>
      <c r="C741" s="84">
        <v>6</v>
      </c>
      <c r="D741" s="122">
        <v>0</v>
      </c>
      <c r="E741" s="122">
        <v>1.146128035678238</v>
      </c>
      <c r="F741" s="84" t="s">
        <v>2248</v>
      </c>
      <c r="G741" s="84" t="b">
        <v>0</v>
      </c>
      <c r="H741" s="84" t="b">
        <v>0</v>
      </c>
      <c r="I741" s="84" t="b">
        <v>0</v>
      </c>
      <c r="J741" s="84" t="b">
        <v>0</v>
      </c>
      <c r="K741" s="84" t="b">
        <v>0</v>
      </c>
      <c r="L741" s="84" t="b">
        <v>0</v>
      </c>
    </row>
    <row r="742" spans="1:12" ht="15">
      <c r="A742" s="84" t="s">
        <v>278</v>
      </c>
      <c r="B742" s="84" t="s">
        <v>2472</v>
      </c>
      <c r="C742" s="84">
        <v>5</v>
      </c>
      <c r="D742" s="122">
        <v>0.004398958113756934</v>
      </c>
      <c r="E742" s="122">
        <v>1.2253092817258628</v>
      </c>
      <c r="F742" s="84" t="s">
        <v>2248</v>
      </c>
      <c r="G742" s="84" t="b">
        <v>0</v>
      </c>
      <c r="H742" s="84" t="b">
        <v>0</v>
      </c>
      <c r="I742" s="84" t="b">
        <v>0</v>
      </c>
      <c r="J742" s="84" t="b">
        <v>0</v>
      </c>
      <c r="K742" s="84" t="b">
        <v>0</v>
      </c>
      <c r="L742" s="84" t="b">
        <v>0</v>
      </c>
    </row>
    <row r="743" spans="1:12" ht="15">
      <c r="A743" s="84" t="s">
        <v>2927</v>
      </c>
      <c r="B743" s="84" t="s">
        <v>2937</v>
      </c>
      <c r="C743" s="84">
        <v>5</v>
      </c>
      <c r="D743" s="122">
        <v>0.004398958113756934</v>
      </c>
      <c r="E743" s="122">
        <v>1.146128035678238</v>
      </c>
      <c r="F743" s="84" t="s">
        <v>2248</v>
      </c>
      <c r="G743" s="84" t="b">
        <v>0</v>
      </c>
      <c r="H743" s="84" t="b">
        <v>0</v>
      </c>
      <c r="I743" s="84" t="b">
        <v>0</v>
      </c>
      <c r="J743" s="84" t="b">
        <v>0</v>
      </c>
      <c r="K743" s="84" t="b">
        <v>0</v>
      </c>
      <c r="L743" s="84" t="b">
        <v>0</v>
      </c>
    </row>
    <row r="744" spans="1:12" ht="15">
      <c r="A744" s="84" t="s">
        <v>2482</v>
      </c>
      <c r="B744" s="84" t="s">
        <v>2483</v>
      </c>
      <c r="C744" s="84">
        <v>4</v>
      </c>
      <c r="D744" s="122">
        <v>0.0056179717685829805</v>
      </c>
      <c r="E744" s="122">
        <v>1.2041199826559248</v>
      </c>
      <c r="F744" s="84" t="s">
        <v>2250</v>
      </c>
      <c r="G744" s="84" t="b">
        <v>0</v>
      </c>
      <c r="H744" s="84" t="b">
        <v>0</v>
      </c>
      <c r="I744" s="84" t="b">
        <v>0</v>
      </c>
      <c r="J744" s="84" t="b">
        <v>0</v>
      </c>
      <c r="K744" s="84" t="b">
        <v>0</v>
      </c>
      <c r="L744" s="84" t="b">
        <v>0</v>
      </c>
    </row>
    <row r="745" spans="1:12" ht="15">
      <c r="A745" s="84" t="s">
        <v>2483</v>
      </c>
      <c r="B745" s="84" t="s">
        <v>2484</v>
      </c>
      <c r="C745" s="84">
        <v>4</v>
      </c>
      <c r="D745" s="122">
        <v>0.0056179717685829805</v>
      </c>
      <c r="E745" s="122">
        <v>1.2041199826559248</v>
      </c>
      <c r="F745" s="84" t="s">
        <v>2250</v>
      </c>
      <c r="G745" s="84" t="b">
        <v>0</v>
      </c>
      <c r="H745" s="84" t="b">
        <v>0</v>
      </c>
      <c r="I745" s="84" t="b">
        <v>0</v>
      </c>
      <c r="J745" s="84" t="b">
        <v>0</v>
      </c>
      <c r="K745" s="84" t="b">
        <v>0</v>
      </c>
      <c r="L745" s="84" t="b">
        <v>0</v>
      </c>
    </row>
    <row r="746" spans="1:12" ht="15">
      <c r="A746" s="84" t="s">
        <v>2484</v>
      </c>
      <c r="B746" s="84" t="s">
        <v>2485</v>
      </c>
      <c r="C746" s="84">
        <v>4</v>
      </c>
      <c r="D746" s="122">
        <v>0.0056179717685829805</v>
      </c>
      <c r="E746" s="122">
        <v>1.2041199826559248</v>
      </c>
      <c r="F746" s="84" t="s">
        <v>2250</v>
      </c>
      <c r="G746" s="84" t="b">
        <v>0</v>
      </c>
      <c r="H746" s="84" t="b">
        <v>0</v>
      </c>
      <c r="I746" s="84" t="b">
        <v>0</v>
      </c>
      <c r="J746" s="84" t="b">
        <v>0</v>
      </c>
      <c r="K746" s="84" t="b">
        <v>0</v>
      </c>
      <c r="L746" s="84" t="b">
        <v>0</v>
      </c>
    </row>
    <row r="747" spans="1:12" ht="15">
      <c r="A747" s="84" t="s">
        <v>2485</v>
      </c>
      <c r="B747" s="84" t="s">
        <v>2486</v>
      </c>
      <c r="C747" s="84">
        <v>4</v>
      </c>
      <c r="D747" s="122">
        <v>0.0056179717685829805</v>
      </c>
      <c r="E747" s="122">
        <v>1.2041199826559248</v>
      </c>
      <c r="F747" s="84" t="s">
        <v>2250</v>
      </c>
      <c r="G747" s="84" t="b">
        <v>0</v>
      </c>
      <c r="H747" s="84" t="b">
        <v>0</v>
      </c>
      <c r="I747" s="84" t="b">
        <v>0</v>
      </c>
      <c r="J747" s="84" t="b">
        <v>0</v>
      </c>
      <c r="K747" s="84" t="b">
        <v>0</v>
      </c>
      <c r="L747" s="84" t="b">
        <v>0</v>
      </c>
    </row>
    <row r="748" spans="1:12" ht="15">
      <c r="A748" s="84" t="s">
        <v>2486</v>
      </c>
      <c r="B748" s="84" t="s">
        <v>2487</v>
      </c>
      <c r="C748" s="84">
        <v>4</v>
      </c>
      <c r="D748" s="122">
        <v>0.0056179717685829805</v>
      </c>
      <c r="E748" s="122">
        <v>1.2041199826559248</v>
      </c>
      <c r="F748" s="84" t="s">
        <v>2250</v>
      </c>
      <c r="G748" s="84" t="b">
        <v>0</v>
      </c>
      <c r="H748" s="84" t="b">
        <v>0</v>
      </c>
      <c r="I748" s="84" t="b">
        <v>0</v>
      </c>
      <c r="J748" s="84" t="b">
        <v>0</v>
      </c>
      <c r="K748" s="84" t="b">
        <v>0</v>
      </c>
      <c r="L748" s="84" t="b">
        <v>0</v>
      </c>
    </row>
    <row r="749" spans="1:12" ht="15">
      <c r="A749" s="84" t="s">
        <v>2487</v>
      </c>
      <c r="B749" s="84" t="s">
        <v>2488</v>
      </c>
      <c r="C749" s="84">
        <v>4</v>
      </c>
      <c r="D749" s="122">
        <v>0.0056179717685829805</v>
      </c>
      <c r="E749" s="122">
        <v>1.2041199826559248</v>
      </c>
      <c r="F749" s="84" t="s">
        <v>2250</v>
      </c>
      <c r="G749" s="84" t="b">
        <v>0</v>
      </c>
      <c r="H749" s="84" t="b">
        <v>0</v>
      </c>
      <c r="I749" s="84" t="b">
        <v>0</v>
      </c>
      <c r="J749" s="84" t="b">
        <v>0</v>
      </c>
      <c r="K749" s="84" t="b">
        <v>0</v>
      </c>
      <c r="L749" s="84" t="b">
        <v>0</v>
      </c>
    </row>
    <row r="750" spans="1:12" ht="15">
      <c r="A750" s="84" t="s">
        <v>2488</v>
      </c>
      <c r="B750" s="84" t="s">
        <v>2489</v>
      </c>
      <c r="C750" s="84">
        <v>4</v>
      </c>
      <c r="D750" s="122">
        <v>0.0056179717685829805</v>
      </c>
      <c r="E750" s="122">
        <v>1.2041199826559248</v>
      </c>
      <c r="F750" s="84" t="s">
        <v>2250</v>
      </c>
      <c r="G750" s="84" t="b">
        <v>0</v>
      </c>
      <c r="H750" s="84" t="b">
        <v>0</v>
      </c>
      <c r="I750" s="84" t="b">
        <v>0</v>
      </c>
      <c r="J750" s="84" t="b">
        <v>0</v>
      </c>
      <c r="K750" s="84" t="b">
        <v>0</v>
      </c>
      <c r="L750" s="84" t="b">
        <v>0</v>
      </c>
    </row>
    <row r="751" spans="1:12" ht="15">
      <c r="A751" s="84" t="s">
        <v>2489</v>
      </c>
      <c r="B751" s="84" t="s">
        <v>2490</v>
      </c>
      <c r="C751" s="84">
        <v>4</v>
      </c>
      <c r="D751" s="122">
        <v>0.0056179717685829805</v>
      </c>
      <c r="E751" s="122">
        <v>1.2041199826559248</v>
      </c>
      <c r="F751" s="84" t="s">
        <v>2250</v>
      </c>
      <c r="G751" s="84" t="b">
        <v>0</v>
      </c>
      <c r="H751" s="84" t="b">
        <v>0</v>
      </c>
      <c r="I751" s="84" t="b">
        <v>0</v>
      </c>
      <c r="J751" s="84" t="b">
        <v>0</v>
      </c>
      <c r="K751" s="84" t="b">
        <v>0</v>
      </c>
      <c r="L751" s="84" t="b">
        <v>0</v>
      </c>
    </row>
    <row r="752" spans="1:12" ht="15">
      <c r="A752" s="84" t="s">
        <v>2490</v>
      </c>
      <c r="B752" s="84" t="s">
        <v>2966</v>
      </c>
      <c r="C752" s="84">
        <v>4</v>
      </c>
      <c r="D752" s="122">
        <v>0.0056179717685829805</v>
      </c>
      <c r="E752" s="122">
        <v>1.2041199826559248</v>
      </c>
      <c r="F752" s="84" t="s">
        <v>2250</v>
      </c>
      <c r="G752" s="84" t="b">
        <v>0</v>
      </c>
      <c r="H752" s="84" t="b">
        <v>0</v>
      </c>
      <c r="I752" s="84" t="b">
        <v>0</v>
      </c>
      <c r="J752" s="84" t="b">
        <v>0</v>
      </c>
      <c r="K752" s="84" t="b">
        <v>0</v>
      </c>
      <c r="L752" s="84" t="b">
        <v>0</v>
      </c>
    </row>
    <row r="753" spans="1:12" ht="15">
      <c r="A753" s="84" t="s">
        <v>2966</v>
      </c>
      <c r="B753" s="84" t="s">
        <v>2402</v>
      </c>
      <c r="C753" s="84">
        <v>4</v>
      </c>
      <c r="D753" s="122">
        <v>0.0056179717685829805</v>
      </c>
      <c r="E753" s="122">
        <v>1.1072099696478683</v>
      </c>
      <c r="F753" s="84" t="s">
        <v>2250</v>
      </c>
      <c r="G753" s="84" t="b">
        <v>0</v>
      </c>
      <c r="H753" s="84" t="b">
        <v>0</v>
      </c>
      <c r="I753" s="84" t="b">
        <v>0</v>
      </c>
      <c r="J753" s="84" t="b">
        <v>0</v>
      </c>
      <c r="K753" s="84" t="b">
        <v>0</v>
      </c>
      <c r="L753" s="84" t="b">
        <v>0</v>
      </c>
    </row>
    <row r="754" spans="1:12" ht="15">
      <c r="A754" s="84" t="s">
        <v>307</v>
      </c>
      <c r="B754" s="84" t="s">
        <v>2482</v>
      </c>
      <c r="C754" s="84">
        <v>3</v>
      </c>
      <c r="D754" s="122">
        <v>0.009645597809406799</v>
      </c>
      <c r="E754" s="122">
        <v>1.3290587192642247</v>
      </c>
      <c r="F754" s="84" t="s">
        <v>2250</v>
      </c>
      <c r="G754" s="84" t="b">
        <v>0</v>
      </c>
      <c r="H754" s="84" t="b">
        <v>0</v>
      </c>
      <c r="I754" s="84" t="b">
        <v>0</v>
      </c>
      <c r="J754" s="84" t="b">
        <v>0</v>
      </c>
      <c r="K754" s="84" t="b">
        <v>0</v>
      </c>
      <c r="L754" s="84" t="b">
        <v>0</v>
      </c>
    </row>
    <row r="755" spans="1:12" ht="15">
      <c r="A755" s="84" t="s">
        <v>2429</v>
      </c>
      <c r="B755" s="84" t="s">
        <v>3079</v>
      </c>
      <c r="C755" s="84">
        <v>2</v>
      </c>
      <c r="D755" s="122">
        <v>0.0056803631953445555</v>
      </c>
      <c r="E755" s="122">
        <v>0.9927007612585005</v>
      </c>
      <c r="F755" s="84" t="s">
        <v>2251</v>
      </c>
      <c r="G755" s="84" t="b">
        <v>0</v>
      </c>
      <c r="H755" s="84" t="b">
        <v>0</v>
      </c>
      <c r="I755" s="84" t="b">
        <v>0</v>
      </c>
      <c r="J755" s="84" t="b">
        <v>0</v>
      </c>
      <c r="K755" s="84" t="b">
        <v>0</v>
      </c>
      <c r="L755" s="84" t="b">
        <v>0</v>
      </c>
    </row>
    <row r="756" spans="1:12" ht="15">
      <c r="A756" s="84" t="s">
        <v>3079</v>
      </c>
      <c r="B756" s="84" t="s">
        <v>3080</v>
      </c>
      <c r="C756" s="84">
        <v>2</v>
      </c>
      <c r="D756" s="122">
        <v>0.0056803631953445555</v>
      </c>
      <c r="E756" s="122">
        <v>1.469822015978163</v>
      </c>
      <c r="F756" s="84" t="s">
        <v>2251</v>
      </c>
      <c r="G756" s="84" t="b">
        <v>0</v>
      </c>
      <c r="H756" s="84" t="b">
        <v>0</v>
      </c>
      <c r="I756" s="84" t="b">
        <v>0</v>
      </c>
      <c r="J756" s="84" t="b">
        <v>0</v>
      </c>
      <c r="K756" s="84" t="b">
        <v>0</v>
      </c>
      <c r="L756" s="84" t="b">
        <v>0</v>
      </c>
    </row>
    <row r="757" spans="1:12" ht="15">
      <c r="A757" s="84" t="s">
        <v>3080</v>
      </c>
      <c r="B757" s="84" t="s">
        <v>3081</v>
      </c>
      <c r="C757" s="84">
        <v>2</v>
      </c>
      <c r="D757" s="122">
        <v>0.0056803631953445555</v>
      </c>
      <c r="E757" s="122">
        <v>1.469822015978163</v>
      </c>
      <c r="F757" s="84" t="s">
        <v>2251</v>
      </c>
      <c r="G757" s="84" t="b">
        <v>0</v>
      </c>
      <c r="H757" s="84" t="b">
        <v>0</v>
      </c>
      <c r="I757" s="84" t="b">
        <v>0</v>
      </c>
      <c r="J757" s="84" t="b">
        <v>0</v>
      </c>
      <c r="K757" s="84" t="b">
        <v>0</v>
      </c>
      <c r="L757" s="84" t="b">
        <v>0</v>
      </c>
    </row>
    <row r="758" spans="1:12" ht="15">
      <c r="A758" s="84" t="s">
        <v>3081</v>
      </c>
      <c r="B758" s="84" t="s">
        <v>2991</v>
      </c>
      <c r="C758" s="84">
        <v>2</v>
      </c>
      <c r="D758" s="122">
        <v>0.0056803631953445555</v>
      </c>
      <c r="E758" s="122">
        <v>1.469822015978163</v>
      </c>
      <c r="F758" s="84" t="s">
        <v>2251</v>
      </c>
      <c r="G758" s="84" t="b">
        <v>0</v>
      </c>
      <c r="H758" s="84" t="b">
        <v>0</v>
      </c>
      <c r="I758" s="84" t="b">
        <v>0</v>
      </c>
      <c r="J758" s="84" t="b">
        <v>0</v>
      </c>
      <c r="K758" s="84" t="b">
        <v>0</v>
      </c>
      <c r="L758" s="84" t="b">
        <v>0</v>
      </c>
    </row>
    <row r="759" spans="1:12" ht="15">
      <c r="A759" s="84" t="s">
        <v>2991</v>
      </c>
      <c r="B759" s="84" t="s">
        <v>2429</v>
      </c>
      <c r="C759" s="84">
        <v>2</v>
      </c>
      <c r="D759" s="122">
        <v>0.0056803631953445555</v>
      </c>
      <c r="E759" s="122">
        <v>0.9927007612585005</v>
      </c>
      <c r="F759" s="84" t="s">
        <v>2251</v>
      </c>
      <c r="G759" s="84" t="b">
        <v>0</v>
      </c>
      <c r="H759" s="84" t="b">
        <v>0</v>
      </c>
      <c r="I759" s="84" t="b">
        <v>0</v>
      </c>
      <c r="J759" s="84" t="b">
        <v>0</v>
      </c>
      <c r="K759" s="84" t="b">
        <v>0</v>
      </c>
      <c r="L759" s="84" t="b">
        <v>0</v>
      </c>
    </row>
    <row r="760" spans="1:12" ht="15">
      <c r="A760" s="84" t="s">
        <v>2429</v>
      </c>
      <c r="B760" s="84" t="s">
        <v>3082</v>
      </c>
      <c r="C760" s="84">
        <v>2</v>
      </c>
      <c r="D760" s="122">
        <v>0.0056803631953445555</v>
      </c>
      <c r="E760" s="122">
        <v>0.9927007612585005</v>
      </c>
      <c r="F760" s="84" t="s">
        <v>2251</v>
      </c>
      <c r="G760" s="84" t="b">
        <v>0</v>
      </c>
      <c r="H760" s="84" t="b">
        <v>0</v>
      </c>
      <c r="I760" s="84" t="b">
        <v>0</v>
      </c>
      <c r="J760" s="84" t="b">
        <v>0</v>
      </c>
      <c r="K760" s="84" t="b">
        <v>0</v>
      </c>
      <c r="L760" s="84" t="b">
        <v>0</v>
      </c>
    </row>
    <row r="761" spans="1:12" ht="15">
      <c r="A761" s="84" t="s">
        <v>3082</v>
      </c>
      <c r="B761" s="84" t="s">
        <v>3083</v>
      </c>
      <c r="C761" s="84">
        <v>2</v>
      </c>
      <c r="D761" s="122">
        <v>0.0056803631953445555</v>
      </c>
      <c r="E761" s="122">
        <v>1.469822015978163</v>
      </c>
      <c r="F761" s="84" t="s">
        <v>2251</v>
      </c>
      <c r="G761" s="84" t="b">
        <v>0</v>
      </c>
      <c r="H761" s="84" t="b">
        <v>0</v>
      </c>
      <c r="I761" s="84" t="b">
        <v>0</v>
      </c>
      <c r="J761" s="84" t="b">
        <v>0</v>
      </c>
      <c r="K761" s="84" t="b">
        <v>0</v>
      </c>
      <c r="L761" s="84" t="b">
        <v>0</v>
      </c>
    </row>
    <row r="762" spans="1:12" ht="15">
      <c r="A762" s="84" t="s">
        <v>3083</v>
      </c>
      <c r="B762" s="84" t="s">
        <v>3084</v>
      </c>
      <c r="C762" s="84">
        <v>2</v>
      </c>
      <c r="D762" s="122">
        <v>0.0056803631953445555</v>
      </c>
      <c r="E762" s="122">
        <v>1.469822015978163</v>
      </c>
      <c r="F762" s="84" t="s">
        <v>2251</v>
      </c>
      <c r="G762" s="84" t="b">
        <v>0</v>
      </c>
      <c r="H762" s="84" t="b">
        <v>0</v>
      </c>
      <c r="I762" s="84" t="b">
        <v>0</v>
      </c>
      <c r="J762" s="84" t="b">
        <v>0</v>
      </c>
      <c r="K762" s="84" t="b">
        <v>0</v>
      </c>
      <c r="L762" s="84" t="b">
        <v>0</v>
      </c>
    </row>
    <row r="763" spans="1:12" ht="15">
      <c r="A763" s="84" t="s">
        <v>2952</v>
      </c>
      <c r="B763" s="84" t="s">
        <v>3085</v>
      </c>
      <c r="C763" s="84">
        <v>2</v>
      </c>
      <c r="D763" s="122">
        <v>0.0056803631953445555</v>
      </c>
      <c r="E763" s="122">
        <v>1.469822015978163</v>
      </c>
      <c r="F763" s="84" t="s">
        <v>2251</v>
      </c>
      <c r="G763" s="84" t="b">
        <v>0</v>
      </c>
      <c r="H763" s="84" t="b">
        <v>0</v>
      </c>
      <c r="I763" s="84" t="b">
        <v>0</v>
      </c>
      <c r="J763" s="84" t="b">
        <v>0</v>
      </c>
      <c r="K763" s="84" t="b">
        <v>0</v>
      </c>
      <c r="L763" s="84" t="b">
        <v>0</v>
      </c>
    </row>
    <row r="764" spans="1:12" ht="15">
      <c r="A764" s="84" t="s">
        <v>3085</v>
      </c>
      <c r="B764" s="84" t="s">
        <v>2911</v>
      </c>
      <c r="C764" s="84">
        <v>2</v>
      </c>
      <c r="D764" s="122">
        <v>0.0056803631953445555</v>
      </c>
      <c r="E764" s="122">
        <v>1.2937307569224816</v>
      </c>
      <c r="F764" s="84" t="s">
        <v>2251</v>
      </c>
      <c r="G764" s="84" t="b">
        <v>0</v>
      </c>
      <c r="H764" s="84" t="b">
        <v>0</v>
      </c>
      <c r="I764" s="84" t="b">
        <v>0</v>
      </c>
      <c r="J764" s="84" t="b">
        <v>0</v>
      </c>
      <c r="K764" s="84" t="b">
        <v>0</v>
      </c>
      <c r="L764" s="84" t="b">
        <v>0</v>
      </c>
    </row>
    <row r="765" spans="1:12" ht="15">
      <c r="A765" s="84" t="s">
        <v>2953</v>
      </c>
      <c r="B765" s="84" t="s">
        <v>2402</v>
      </c>
      <c r="C765" s="84">
        <v>2</v>
      </c>
      <c r="D765" s="122">
        <v>0.0056803631953445555</v>
      </c>
      <c r="E765" s="122">
        <v>1.2937307569224816</v>
      </c>
      <c r="F765" s="84" t="s">
        <v>2251</v>
      </c>
      <c r="G765" s="84" t="b">
        <v>0</v>
      </c>
      <c r="H765" s="84" t="b">
        <v>0</v>
      </c>
      <c r="I765" s="84" t="b">
        <v>0</v>
      </c>
      <c r="J765" s="84" t="b">
        <v>0</v>
      </c>
      <c r="K765" s="84" t="b">
        <v>0</v>
      </c>
      <c r="L765" s="84" t="b">
        <v>0</v>
      </c>
    </row>
    <row r="766" spans="1:12" ht="15">
      <c r="A766" s="84" t="s">
        <v>3040</v>
      </c>
      <c r="B766" s="84" t="s">
        <v>356</v>
      </c>
      <c r="C766" s="84">
        <v>2</v>
      </c>
      <c r="D766" s="122">
        <v>0.010204406632677328</v>
      </c>
      <c r="E766" s="122">
        <v>1.4393326938302626</v>
      </c>
      <c r="F766" s="84" t="s">
        <v>2252</v>
      </c>
      <c r="G766" s="84" t="b">
        <v>0</v>
      </c>
      <c r="H766" s="84" t="b">
        <v>0</v>
      </c>
      <c r="I766" s="84" t="b">
        <v>0</v>
      </c>
      <c r="J766" s="84" t="b">
        <v>0</v>
      </c>
      <c r="K766" s="84" t="b">
        <v>0</v>
      </c>
      <c r="L766" s="84" t="b">
        <v>0</v>
      </c>
    </row>
    <row r="767" spans="1:12" ht="15">
      <c r="A767" s="84" t="s">
        <v>356</v>
      </c>
      <c r="B767" s="84" t="s">
        <v>3041</v>
      </c>
      <c r="C767" s="84">
        <v>2</v>
      </c>
      <c r="D767" s="122">
        <v>0.010204406632677328</v>
      </c>
      <c r="E767" s="122">
        <v>1.4393326938302626</v>
      </c>
      <c r="F767" s="84" t="s">
        <v>2252</v>
      </c>
      <c r="G767" s="84" t="b">
        <v>0</v>
      </c>
      <c r="H767" s="84" t="b">
        <v>0</v>
      </c>
      <c r="I767" s="84" t="b">
        <v>0</v>
      </c>
      <c r="J767" s="84" t="b">
        <v>0</v>
      </c>
      <c r="K767" s="84" t="b">
        <v>0</v>
      </c>
      <c r="L767" s="84" t="b">
        <v>0</v>
      </c>
    </row>
    <row r="768" spans="1:12" ht="15">
      <c r="A768" s="84" t="s">
        <v>3041</v>
      </c>
      <c r="B768" s="84" t="s">
        <v>2923</v>
      </c>
      <c r="C768" s="84">
        <v>2</v>
      </c>
      <c r="D768" s="122">
        <v>0.010204406632677328</v>
      </c>
      <c r="E768" s="122">
        <v>1.4393326938302626</v>
      </c>
      <c r="F768" s="84" t="s">
        <v>2252</v>
      </c>
      <c r="G768" s="84" t="b">
        <v>0</v>
      </c>
      <c r="H768" s="84" t="b">
        <v>0</v>
      </c>
      <c r="I768" s="84" t="b">
        <v>0</v>
      </c>
      <c r="J768" s="84" t="b">
        <v>0</v>
      </c>
      <c r="K768" s="84" t="b">
        <v>0</v>
      </c>
      <c r="L768" s="84" t="b">
        <v>0</v>
      </c>
    </row>
    <row r="769" spans="1:12" ht="15">
      <c r="A769" s="84" t="s">
        <v>2923</v>
      </c>
      <c r="B769" s="84" t="s">
        <v>2402</v>
      </c>
      <c r="C769" s="84">
        <v>2</v>
      </c>
      <c r="D769" s="122">
        <v>0.010204406632677328</v>
      </c>
      <c r="E769" s="122">
        <v>1.2632414347745815</v>
      </c>
      <c r="F769" s="84" t="s">
        <v>2252</v>
      </c>
      <c r="G769" s="84" t="b">
        <v>0</v>
      </c>
      <c r="H769" s="84" t="b">
        <v>0</v>
      </c>
      <c r="I769" s="84" t="b">
        <v>0</v>
      </c>
      <c r="J769" s="84" t="b">
        <v>0</v>
      </c>
      <c r="K769" s="84" t="b">
        <v>0</v>
      </c>
      <c r="L769" s="84" t="b">
        <v>0</v>
      </c>
    </row>
    <row r="770" spans="1:12" ht="15">
      <c r="A770" s="84" t="s">
        <v>2402</v>
      </c>
      <c r="B770" s="84" t="s">
        <v>2478</v>
      </c>
      <c r="C770" s="84">
        <v>2</v>
      </c>
      <c r="D770" s="122">
        <v>0.010204406632677328</v>
      </c>
      <c r="E770" s="122">
        <v>1.4393326938302626</v>
      </c>
      <c r="F770" s="84" t="s">
        <v>2252</v>
      </c>
      <c r="G770" s="84" t="b">
        <v>0</v>
      </c>
      <c r="H770" s="84" t="b">
        <v>0</v>
      </c>
      <c r="I770" s="84" t="b">
        <v>0</v>
      </c>
      <c r="J770" s="84" t="b">
        <v>0</v>
      </c>
      <c r="K770" s="84" t="b">
        <v>0</v>
      </c>
      <c r="L770" s="84" t="b">
        <v>0</v>
      </c>
    </row>
    <row r="771" spans="1:12" ht="15">
      <c r="A771" s="84" t="s">
        <v>2478</v>
      </c>
      <c r="B771" s="84" t="s">
        <v>2456</v>
      </c>
      <c r="C771" s="84">
        <v>2</v>
      </c>
      <c r="D771" s="122">
        <v>0.010204406632677328</v>
      </c>
      <c r="E771" s="122">
        <v>1.4393326938302626</v>
      </c>
      <c r="F771" s="84" t="s">
        <v>2252</v>
      </c>
      <c r="G771" s="84" t="b">
        <v>0</v>
      </c>
      <c r="H771" s="84" t="b">
        <v>0</v>
      </c>
      <c r="I771" s="84" t="b">
        <v>0</v>
      </c>
      <c r="J771" s="84" t="b">
        <v>0</v>
      </c>
      <c r="K771" s="84" t="b">
        <v>0</v>
      </c>
      <c r="L771" s="84" t="b">
        <v>0</v>
      </c>
    </row>
    <row r="772" spans="1:12" ht="15">
      <c r="A772" s="84" t="s">
        <v>2456</v>
      </c>
      <c r="B772" s="84" t="s">
        <v>3042</v>
      </c>
      <c r="C772" s="84">
        <v>2</v>
      </c>
      <c r="D772" s="122">
        <v>0.010204406632677328</v>
      </c>
      <c r="E772" s="122">
        <v>1.4393326938302626</v>
      </c>
      <c r="F772" s="84" t="s">
        <v>2252</v>
      </c>
      <c r="G772" s="84" t="b">
        <v>0</v>
      </c>
      <c r="H772" s="84" t="b">
        <v>0</v>
      </c>
      <c r="I772" s="84" t="b">
        <v>0</v>
      </c>
      <c r="J772" s="84" t="b">
        <v>1</v>
      </c>
      <c r="K772" s="84" t="b">
        <v>0</v>
      </c>
      <c r="L772" s="84" t="b">
        <v>0</v>
      </c>
    </row>
    <row r="773" spans="1:12" ht="15">
      <c r="A773" s="84" t="s">
        <v>3042</v>
      </c>
      <c r="B773" s="84" t="s">
        <v>3043</v>
      </c>
      <c r="C773" s="84">
        <v>2</v>
      </c>
      <c r="D773" s="122">
        <v>0.010204406632677328</v>
      </c>
      <c r="E773" s="122">
        <v>1.4393326938302626</v>
      </c>
      <c r="F773" s="84" t="s">
        <v>2252</v>
      </c>
      <c r="G773" s="84" t="b">
        <v>1</v>
      </c>
      <c r="H773" s="84" t="b">
        <v>0</v>
      </c>
      <c r="I773" s="84" t="b">
        <v>0</v>
      </c>
      <c r="J773" s="84" t="b">
        <v>0</v>
      </c>
      <c r="K773" s="84" t="b">
        <v>0</v>
      </c>
      <c r="L773" s="84" t="b">
        <v>0</v>
      </c>
    </row>
    <row r="774" spans="1:12" ht="15">
      <c r="A774" s="84" t="s">
        <v>3124</v>
      </c>
      <c r="B774" s="84" t="s">
        <v>3125</v>
      </c>
      <c r="C774" s="84">
        <v>2</v>
      </c>
      <c r="D774" s="122">
        <v>0.010204406632677328</v>
      </c>
      <c r="E774" s="122">
        <v>1.4393326938302626</v>
      </c>
      <c r="F774" s="84" t="s">
        <v>2252</v>
      </c>
      <c r="G774" s="84" t="b">
        <v>0</v>
      </c>
      <c r="H774" s="84" t="b">
        <v>0</v>
      </c>
      <c r="I774" s="84" t="b">
        <v>0</v>
      </c>
      <c r="J774" s="84" t="b">
        <v>1</v>
      </c>
      <c r="K774" s="84" t="b">
        <v>0</v>
      </c>
      <c r="L774" s="84" t="b">
        <v>0</v>
      </c>
    </row>
    <row r="775" spans="1:12" ht="15">
      <c r="A775" s="84" t="s">
        <v>3125</v>
      </c>
      <c r="B775" s="84" t="s">
        <v>3126</v>
      </c>
      <c r="C775" s="84">
        <v>2</v>
      </c>
      <c r="D775" s="122">
        <v>0.010204406632677328</v>
      </c>
      <c r="E775" s="122">
        <v>1.4393326938302626</v>
      </c>
      <c r="F775" s="84" t="s">
        <v>2252</v>
      </c>
      <c r="G775" s="84" t="b">
        <v>1</v>
      </c>
      <c r="H775" s="84" t="b">
        <v>0</v>
      </c>
      <c r="I775" s="84" t="b">
        <v>0</v>
      </c>
      <c r="J775" s="84" t="b">
        <v>1</v>
      </c>
      <c r="K775" s="84" t="b">
        <v>0</v>
      </c>
      <c r="L775" s="84" t="b">
        <v>0</v>
      </c>
    </row>
    <row r="776" spans="1:12" ht="15">
      <c r="A776" s="84" t="s">
        <v>3126</v>
      </c>
      <c r="B776" s="84" t="s">
        <v>3127</v>
      </c>
      <c r="C776" s="84">
        <v>2</v>
      </c>
      <c r="D776" s="122">
        <v>0.010204406632677328</v>
      </c>
      <c r="E776" s="122">
        <v>1.4393326938302626</v>
      </c>
      <c r="F776" s="84" t="s">
        <v>2252</v>
      </c>
      <c r="G776" s="84" t="b">
        <v>1</v>
      </c>
      <c r="H776" s="84" t="b">
        <v>0</v>
      </c>
      <c r="I776" s="84" t="b">
        <v>0</v>
      </c>
      <c r="J776" s="84" t="b">
        <v>1</v>
      </c>
      <c r="K776" s="84" t="b">
        <v>0</v>
      </c>
      <c r="L776" s="84" t="b">
        <v>0</v>
      </c>
    </row>
    <row r="777" spans="1:12" ht="15">
      <c r="A777" s="84" t="s">
        <v>3127</v>
      </c>
      <c r="B777" s="84" t="s">
        <v>2404</v>
      </c>
      <c r="C777" s="84">
        <v>2</v>
      </c>
      <c r="D777" s="122">
        <v>0.010204406632677328</v>
      </c>
      <c r="E777" s="122">
        <v>1.2632414347745815</v>
      </c>
      <c r="F777" s="84" t="s">
        <v>2252</v>
      </c>
      <c r="G777" s="84" t="b">
        <v>1</v>
      </c>
      <c r="H777" s="84" t="b">
        <v>0</v>
      </c>
      <c r="I777" s="84" t="b">
        <v>0</v>
      </c>
      <c r="J777" s="84" t="b">
        <v>0</v>
      </c>
      <c r="K777" s="84" t="b">
        <v>0</v>
      </c>
      <c r="L777" s="84" t="b">
        <v>0</v>
      </c>
    </row>
    <row r="778" spans="1:12" ht="15">
      <c r="A778" s="84" t="s">
        <v>2404</v>
      </c>
      <c r="B778" s="84" t="s">
        <v>3128</v>
      </c>
      <c r="C778" s="84">
        <v>2</v>
      </c>
      <c r="D778" s="122">
        <v>0.010204406632677328</v>
      </c>
      <c r="E778" s="122">
        <v>1.2632414347745815</v>
      </c>
      <c r="F778" s="84" t="s">
        <v>2252</v>
      </c>
      <c r="G778" s="84" t="b">
        <v>0</v>
      </c>
      <c r="H778" s="84" t="b">
        <v>0</v>
      </c>
      <c r="I778" s="84" t="b">
        <v>0</v>
      </c>
      <c r="J778" s="84" t="b">
        <v>1</v>
      </c>
      <c r="K778" s="84" t="b">
        <v>0</v>
      </c>
      <c r="L778" s="84" t="b">
        <v>0</v>
      </c>
    </row>
    <row r="779" spans="1:12" ht="15">
      <c r="A779" s="84" t="s">
        <v>3128</v>
      </c>
      <c r="B779" s="84" t="s">
        <v>3129</v>
      </c>
      <c r="C779" s="84">
        <v>2</v>
      </c>
      <c r="D779" s="122">
        <v>0.010204406632677328</v>
      </c>
      <c r="E779" s="122">
        <v>1.4393326938302626</v>
      </c>
      <c r="F779" s="84" t="s">
        <v>2252</v>
      </c>
      <c r="G779" s="84" t="b">
        <v>1</v>
      </c>
      <c r="H779" s="84" t="b">
        <v>0</v>
      </c>
      <c r="I779" s="84" t="b">
        <v>0</v>
      </c>
      <c r="J779" s="84" t="b">
        <v>0</v>
      </c>
      <c r="K779" s="84" t="b">
        <v>0</v>
      </c>
      <c r="L779" s="84" t="b">
        <v>0</v>
      </c>
    </row>
    <row r="780" spans="1:12" ht="15">
      <c r="A780" s="84" t="s">
        <v>3129</v>
      </c>
      <c r="B780" s="84" t="s">
        <v>3130</v>
      </c>
      <c r="C780" s="84">
        <v>2</v>
      </c>
      <c r="D780" s="122">
        <v>0.010204406632677328</v>
      </c>
      <c r="E780" s="122">
        <v>1.4393326938302626</v>
      </c>
      <c r="F780" s="84" t="s">
        <v>2252</v>
      </c>
      <c r="G780" s="84" t="b">
        <v>0</v>
      </c>
      <c r="H780" s="84" t="b">
        <v>0</v>
      </c>
      <c r="I780" s="84" t="b">
        <v>0</v>
      </c>
      <c r="J780" s="84" t="b">
        <v>0</v>
      </c>
      <c r="K780" s="84" t="b">
        <v>0</v>
      </c>
      <c r="L780" s="84" t="b">
        <v>0</v>
      </c>
    </row>
    <row r="781" spans="1:12" ht="15">
      <c r="A781" s="84" t="s">
        <v>3130</v>
      </c>
      <c r="B781" s="84" t="s">
        <v>3131</v>
      </c>
      <c r="C781" s="84">
        <v>2</v>
      </c>
      <c r="D781" s="122">
        <v>0.010204406632677328</v>
      </c>
      <c r="E781" s="122">
        <v>1.4393326938302626</v>
      </c>
      <c r="F781" s="84" t="s">
        <v>2252</v>
      </c>
      <c r="G781" s="84" t="b">
        <v>0</v>
      </c>
      <c r="H781" s="84" t="b">
        <v>0</v>
      </c>
      <c r="I781" s="84" t="b">
        <v>0</v>
      </c>
      <c r="J781" s="84" t="b">
        <v>0</v>
      </c>
      <c r="K781" s="84" t="b">
        <v>0</v>
      </c>
      <c r="L781" s="84" t="b">
        <v>0</v>
      </c>
    </row>
    <row r="782" spans="1:12" ht="15">
      <c r="A782" s="84" t="s">
        <v>3131</v>
      </c>
      <c r="B782" s="84" t="s">
        <v>2996</v>
      </c>
      <c r="C782" s="84">
        <v>2</v>
      </c>
      <c r="D782" s="122">
        <v>0.010204406632677328</v>
      </c>
      <c r="E782" s="122">
        <v>1.4393326938302626</v>
      </c>
      <c r="F782" s="84" t="s">
        <v>2252</v>
      </c>
      <c r="G782" s="84" t="b">
        <v>0</v>
      </c>
      <c r="H782" s="84" t="b">
        <v>0</v>
      </c>
      <c r="I782" s="84" t="b">
        <v>0</v>
      </c>
      <c r="J782" s="84" t="b">
        <v>0</v>
      </c>
      <c r="K782" s="84" t="b">
        <v>0</v>
      </c>
      <c r="L782" s="84" t="b">
        <v>0</v>
      </c>
    </row>
    <row r="783" spans="1:12" ht="15">
      <c r="A783" s="84" t="s">
        <v>3178</v>
      </c>
      <c r="B783" s="84" t="s">
        <v>3179</v>
      </c>
      <c r="C783" s="84">
        <v>2</v>
      </c>
      <c r="D783" s="122">
        <v>0</v>
      </c>
      <c r="E783" s="122">
        <v>1.146128035678238</v>
      </c>
      <c r="F783" s="84" t="s">
        <v>2253</v>
      </c>
      <c r="G783" s="84" t="b">
        <v>1</v>
      </c>
      <c r="H783" s="84" t="b">
        <v>0</v>
      </c>
      <c r="I783" s="84" t="b">
        <v>0</v>
      </c>
      <c r="J783" s="84" t="b">
        <v>0</v>
      </c>
      <c r="K783" s="84" t="b">
        <v>0</v>
      </c>
      <c r="L783" s="84" t="b">
        <v>0</v>
      </c>
    </row>
    <row r="784" spans="1:12" ht="15">
      <c r="A784" s="84" t="s">
        <v>3179</v>
      </c>
      <c r="B784" s="84" t="s">
        <v>318</v>
      </c>
      <c r="C784" s="84">
        <v>2</v>
      </c>
      <c r="D784" s="122">
        <v>0</v>
      </c>
      <c r="E784" s="122">
        <v>1.146128035678238</v>
      </c>
      <c r="F784" s="84" t="s">
        <v>2253</v>
      </c>
      <c r="G784" s="84" t="b">
        <v>0</v>
      </c>
      <c r="H784" s="84" t="b">
        <v>0</v>
      </c>
      <c r="I784" s="84" t="b">
        <v>0</v>
      </c>
      <c r="J784" s="84" t="b">
        <v>0</v>
      </c>
      <c r="K784" s="84" t="b">
        <v>0</v>
      </c>
      <c r="L784" s="84" t="b">
        <v>0</v>
      </c>
    </row>
    <row r="785" spans="1:12" ht="15">
      <c r="A785" s="84" t="s">
        <v>318</v>
      </c>
      <c r="B785" s="84" t="s">
        <v>3180</v>
      </c>
      <c r="C785" s="84">
        <v>2</v>
      </c>
      <c r="D785" s="122">
        <v>0</v>
      </c>
      <c r="E785" s="122">
        <v>1.146128035678238</v>
      </c>
      <c r="F785" s="84" t="s">
        <v>2253</v>
      </c>
      <c r="G785" s="84" t="b">
        <v>0</v>
      </c>
      <c r="H785" s="84" t="b">
        <v>0</v>
      </c>
      <c r="I785" s="84" t="b">
        <v>0</v>
      </c>
      <c r="J785" s="84" t="b">
        <v>0</v>
      </c>
      <c r="K785" s="84" t="b">
        <v>0</v>
      </c>
      <c r="L785" s="84" t="b">
        <v>0</v>
      </c>
    </row>
    <row r="786" spans="1:12" ht="15">
      <c r="A786" s="84" t="s">
        <v>3180</v>
      </c>
      <c r="B786" s="84" t="s">
        <v>2994</v>
      </c>
      <c r="C786" s="84">
        <v>2</v>
      </c>
      <c r="D786" s="122">
        <v>0</v>
      </c>
      <c r="E786" s="122">
        <v>1.146128035678238</v>
      </c>
      <c r="F786" s="84" t="s">
        <v>2253</v>
      </c>
      <c r="G786" s="84" t="b">
        <v>0</v>
      </c>
      <c r="H786" s="84" t="b">
        <v>0</v>
      </c>
      <c r="I786" s="84" t="b">
        <v>0</v>
      </c>
      <c r="J786" s="84" t="b">
        <v>0</v>
      </c>
      <c r="K786" s="84" t="b">
        <v>0</v>
      </c>
      <c r="L786" s="84" t="b">
        <v>0</v>
      </c>
    </row>
    <row r="787" spans="1:12" ht="15">
      <c r="A787" s="84" t="s">
        <v>2994</v>
      </c>
      <c r="B787" s="84" t="s">
        <v>3181</v>
      </c>
      <c r="C787" s="84">
        <v>2</v>
      </c>
      <c r="D787" s="122">
        <v>0</v>
      </c>
      <c r="E787" s="122">
        <v>1.146128035678238</v>
      </c>
      <c r="F787" s="84" t="s">
        <v>2253</v>
      </c>
      <c r="G787" s="84" t="b">
        <v>0</v>
      </c>
      <c r="H787" s="84" t="b">
        <v>0</v>
      </c>
      <c r="I787" s="84" t="b">
        <v>0</v>
      </c>
      <c r="J787" s="84" t="b">
        <v>0</v>
      </c>
      <c r="K787" s="84" t="b">
        <v>0</v>
      </c>
      <c r="L787" s="84" t="b">
        <v>0</v>
      </c>
    </row>
    <row r="788" spans="1:12" ht="15">
      <c r="A788" s="84" t="s">
        <v>3181</v>
      </c>
      <c r="B788" s="84" t="s">
        <v>3182</v>
      </c>
      <c r="C788" s="84">
        <v>2</v>
      </c>
      <c r="D788" s="122">
        <v>0</v>
      </c>
      <c r="E788" s="122">
        <v>1.146128035678238</v>
      </c>
      <c r="F788" s="84" t="s">
        <v>2253</v>
      </c>
      <c r="G788" s="84" t="b">
        <v>0</v>
      </c>
      <c r="H788" s="84" t="b">
        <v>0</v>
      </c>
      <c r="I788" s="84" t="b">
        <v>0</v>
      </c>
      <c r="J788" s="84" t="b">
        <v>0</v>
      </c>
      <c r="K788" s="84" t="b">
        <v>0</v>
      </c>
      <c r="L788" s="84" t="b">
        <v>0</v>
      </c>
    </row>
    <row r="789" spans="1:12" ht="15">
      <c r="A789" s="84" t="s">
        <v>3182</v>
      </c>
      <c r="B789" s="84" t="s">
        <v>3015</v>
      </c>
      <c r="C789" s="84">
        <v>2</v>
      </c>
      <c r="D789" s="122">
        <v>0</v>
      </c>
      <c r="E789" s="122">
        <v>1.146128035678238</v>
      </c>
      <c r="F789" s="84" t="s">
        <v>2253</v>
      </c>
      <c r="G789" s="84" t="b">
        <v>0</v>
      </c>
      <c r="H789" s="84" t="b">
        <v>0</v>
      </c>
      <c r="I789" s="84" t="b">
        <v>0</v>
      </c>
      <c r="J789" s="84" t="b">
        <v>0</v>
      </c>
      <c r="K789" s="84" t="b">
        <v>0</v>
      </c>
      <c r="L789" s="84" t="b">
        <v>0</v>
      </c>
    </row>
    <row r="790" spans="1:12" ht="15">
      <c r="A790" s="84" t="s">
        <v>3015</v>
      </c>
      <c r="B790" s="84" t="s">
        <v>2951</v>
      </c>
      <c r="C790" s="84">
        <v>2</v>
      </c>
      <c r="D790" s="122">
        <v>0</v>
      </c>
      <c r="E790" s="122">
        <v>1.146128035678238</v>
      </c>
      <c r="F790" s="84" t="s">
        <v>2253</v>
      </c>
      <c r="G790" s="84" t="b">
        <v>0</v>
      </c>
      <c r="H790" s="84" t="b">
        <v>0</v>
      </c>
      <c r="I790" s="84" t="b">
        <v>0</v>
      </c>
      <c r="J790" s="84" t="b">
        <v>0</v>
      </c>
      <c r="K790" s="84" t="b">
        <v>0</v>
      </c>
      <c r="L790" s="84" t="b">
        <v>0</v>
      </c>
    </row>
    <row r="791" spans="1:12" ht="15">
      <c r="A791" s="84" t="s">
        <v>2951</v>
      </c>
      <c r="B791" s="84" t="s">
        <v>3183</v>
      </c>
      <c r="C791" s="84">
        <v>2</v>
      </c>
      <c r="D791" s="122">
        <v>0</v>
      </c>
      <c r="E791" s="122">
        <v>1.146128035678238</v>
      </c>
      <c r="F791" s="84" t="s">
        <v>2253</v>
      </c>
      <c r="G791" s="84" t="b">
        <v>0</v>
      </c>
      <c r="H791" s="84" t="b">
        <v>0</v>
      </c>
      <c r="I791" s="84" t="b">
        <v>0</v>
      </c>
      <c r="J791" s="84" t="b">
        <v>0</v>
      </c>
      <c r="K791" s="84" t="b">
        <v>0</v>
      </c>
      <c r="L791" s="84" t="b">
        <v>0</v>
      </c>
    </row>
    <row r="792" spans="1:12" ht="15">
      <c r="A792" s="84" t="s">
        <v>3183</v>
      </c>
      <c r="B792" s="84" t="s">
        <v>3184</v>
      </c>
      <c r="C792" s="84">
        <v>2</v>
      </c>
      <c r="D792" s="122">
        <v>0</v>
      </c>
      <c r="E792" s="122">
        <v>1.146128035678238</v>
      </c>
      <c r="F792" s="84" t="s">
        <v>2253</v>
      </c>
      <c r="G792" s="84" t="b">
        <v>0</v>
      </c>
      <c r="H792" s="84" t="b">
        <v>0</v>
      </c>
      <c r="I792" s="84" t="b">
        <v>0</v>
      </c>
      <c r="J792" s="84" t="b">
        <v>0</v>
      </c>
      <c r="K792" s="84" t="b">
        <v>0</v>
      </c>
      <c r="L792" s="84" t="b">
        <v>0</v>
      </c>
    </row>
    <row r="793" spans="1:12" ht="15">
      <c r="A793" s="84" t="s">
        <v>3184</v>
      </c>
      <c r="B793" s="84" t="s">
        <v>2928</v>
      </c>
      <c r="C793" s="84">
        <v>2</v>
      </c>
      <c r="D793" s="122">
        <v>0</v>
      </c>
      <c r="E793" s="122">
        <v>1.146128035678238</v>
      </c>
      <c r="F793" s="84" t="s">
        <v>2253</v>
      </c>
      <c r="G793" s="84" t="b">
        <v>0</v>
      </c>
      <c r="H793" s="84" t="b">
        <v>0</v>
      </c>
      <c r="I793" s="84" t="b">
        <v>0</v>
      </c>
      <c r="J793" s="84" t="b">
        <v>1</v>
      </c>
      <c r="K793" s="84" t="b">
        <v>0</v>
      </c>
      <c r="L793" s="84" t="b">
        <v>0</v>
      </c>
    </row>
    <row r="794" spans="1:12" ht="15">
      <c r="A794" s="84" t="s">
        <v>2928</v>
      </c>
      <c r="B794" s="84" t="s">
        <v>2978</v>
      </c>
      <c r="C794" s="84">
        <v>2</v>
      </c>
      <c r="D794" s="122">
        <v>0</v>
      </c>
      <c r="E794" s="122">
        <v>1.146128035678238</v>
      </c>
      <c r="F794" s="84" t="s">
        <v>2253</v>
      </c>
      <c r="G794" s="84" t="b">
        <v>1</v>
      </c>
      <c r="H794" s="84" t="b">
        <v>0</v>
      </c>
      <c r="I794" s="84" t="b">
        <v>0</v>
      </c>
      <c r="J794" s="84" t="b">
        <v>0</v>
      </c>
      <c r="K794" s="84" t="b">
        <v>0</v>
      </c>
      <c r="L794" s="84" t="b">
        <v>0</v>
      </c>
    </row>
    <row r="795" spans="1:12" ht="15">
      <c r="A795" s="84" t="s">
        <v>2402</v>
      </c>
      <c r="B795" s="84" t="s">
        <v>2949</v>
      </c>
      <c r="C795" s="84">
        <v>2</v>
      </c>
      <c r="D795" s="122">
        <v>0</v>
      </c>
      <c r="E795" s="122">
        <v>1.1139433523068367</v>
      </c>
      <c r="F795" s="84" t="s">
        <v>2254</v>
      </c>
      <c r="G795" s="84" t="b">
        <v>0</v>
      </c>
      <c r="H795" s="84" t="b">
        <v>0</v>
      </c>
      <c r="I795" s="84" t="b">
        <v>0</v>
      </c>
      <c r="J795" s="84" t="b">
        <v>0</v>
      </c>
      <c r="K795" s="84" t="b">
        <v>0</v>
      </c>
      <c r="L795" s="84" t="b">
        <v>0</v>
      </c>
    </row>
    <row r="796" spans="1:12" ht="15">
      <c r="A796" s="84" t="s">
        <v>2949</v>
      </c>
      <c r="B796" s="84" t="s">
        <v>3034</v>
      </c>
      <c r="C796" s="84">
        <v>2</v>
      </c>
      <c r="D796" s="122">
        <v>0</v>
      </c>
      <c r="E796" s="122">
        <v>1.1139433523068367</v>
      </c>
      <c r="F796" s="84" t="s">
        <v>2254</v>
      </c>
      <c r="G796" s="84" t="b">
        <v>0</v>
      </c>
      <c r="H796" s="84" t="b">
        <v>0</v>
      </c>
      <c r="I796" s="84" t="b">
        <v>0</v>
      </c>
      <c r="J796" s="84" t="b">
        <v>0</v>
      </c>
      <c r="K796" s="84" t="b">
        <v>0</v>
      </c>
      <c r="L796" s="84" t="b">
        <v>0</v>
      </c>
    </row>
    <row r="797" spans="1:12" ht="15">
      <c r="A797" s="84" t="s">
        <v>3034</v>
      </c>
      <c r="B797" s="84" t="s">
        <v>3035</v>
      </c>
      <c r="C797" s="84">
        <v>2</v>
      </c>
      <c r="D797" s="122">
        <v>0</v>
      </c>
      <c r="E797" s="122">
        <v>1.1139433523068367</v>
      </c>
      <c r="F797" s="84" t="s">
        <v>2254</v>
      </c>
      <c r="G797" s="84" t="b">
        <v>0</v>
      </c>
      <c r="H797" s="84" t="b">
        <v>0</v>
      </c>
      <c r="I797" s="84" t="b">
        <v>0</v>
      </c>
      <c r="J797" s="84" t="b">
        <v>0</v>
      </c>
      <c r="K797" s="84" t="b">
        <v>0</v>
      </c>
      <c r="L797" s="84" t="b">
        <v>0</v>
      </c>
    </row>
    <row r="798" spans="1:12" ht="15">
      <c r="A798" s="84" t="s">
        <v>3035</v>
      </c>
      <c r="B798" s="84" t="s">
        <v>3036</v>
      </c>
      <c r="C798" s="84">
        <v>2</v>
      </c>
      <c r="D798" s="122">
        <v>0</v>
      </c>
      <c r="E798" s="122">
        <v>1.1139433523068367</v>
      </c>
      <c r="F798" s="84" t="s">
        <v>2254</v>
      </c>
      <c r="G798" s="84" t="b">
        <v>0</v>
      </c>
      <c r="H798" s="84" t="b">
        <v>0</v>
      </c>
      <c r="I798" s="84" t="b">
        <v>0</v>
      </c>
      <c r="J798" s="84" t="b">
        <v>0</v>
      </c>
      <c r="K798" s="84" t="b">
        <v>0</v>
      </c>
      <c r="L798" s="84" t="b">
        <v>0</v>
      </c>
    </row>
    <row r="799" spans="1:12" ht="15">
      <c r="A799" s="84" t="s">
        <v>3036</v>
      </c>
      <c r="B799" s="84" t="s">
        <v>3037</v>
      </c>
      <c r="C799" s="84">
        <v>2</v>
      </c>
      <c r="D799" s="122">
        <v>0</v>
      </c>
      <c r="E799" s="122">
        <v>1.1139433523068367</v>
      </c>
      <c r="F799" s="84" t="s">
        <v>2254</v>
      </c>
      <c r="G799" s="84" t="b">
        <v>0</v>
      </c>
      <c r="H799" s="84" t="b">
        <v>0</v>
      </c>
      <c r="I799" s="84" t="b">
        <v>0</v>
      </c>
      <c r="J799" s="84" t="b">
        <v>1</v>
      </c>
      <c r="K799" s="84" t="b">
        <v>0</v>
      </c>
      <c r="L799" s="84" t="b">
        <v>0</v>
      </c>
    </row>
    <row r="800" spans="1:12" ht="15">
      <c r="A800" s="84" t="s">
        <v>3037</v>
      </c>
      <c r="B800" s="84" t="s">
        <v>3038</v>
      </c>
      <c r="C800" s="84">
        <v>2</v>
      </c>
      <c r="D800" s="122">
        <v>0</v>
      </c>
      <c r="E800" s="122">
        <v>1.1139433523068367</v>
      </c>
      <c r="F800" s="84" t="s">
        <v>2254</v>
      </c>
      <c r="G800" s="84" t="b">
        <v>1</v>
      </c>
      <c r="H800" s="84" t="b">
        <v>0</v>
      </c>
      <c r="I800" s="84" t="b">
        <v>0</v>
      </c>
      <c r="J800" s="84" t="b">
        <v>0</v>
      </c>
      <c r="K800" s="84" t="b">
        <v>0</v>
      </c>
      <c r="L800" s="84" t="b">
        <v>0</v>
      </c>
    </row>
    <row r="801" spans="1:12" ht="15">
      <c r="A801" s="84" t="s">
        <v>3038</v>
      </c>
      <c r="B801" s="84" t="s">
        <v>2909</v>
      </c>
      <c r="C801" s="84">
        <v>2</v>
      </c>
      <c r="D801" s="122">
        <v>0</v>
      </c>
      <c r="E801" s="122">
        <v>1.1139433523068367</v>
      </c>
      <c r="F801" s="84" t="s">
        <v>2254</v>
      </c>
      <c r="G801" s="84" t="b">
        <v>0</v>
      </c>
      <c r="H801" s="84" t="b">
        <v>0</v>
      </c>
      <c r="I801" s="84" t="b">
        <v>0</v>
      </c>
      <c r="J801" s="84" t="b">
        <v>0</v>
      </c>
      <c r="K801" s="84" t="b">
        <v>0</v>
      </c>
      <c r="L801" s="84" t="b">
        <v>0</v>
      </c>
    </row>
    <row r="802" spans="1:12" ht="15">
      <c r="A802" s="84" t="s">
        <v>2909</v>
      </c>
      <c r="B802" s="84" t="s">
        <v>2928</v>
      </c>
      <c r="C802" s="84">
        <v>2</v>
      </c>
      <c r="D802" s="122">
        <v>0</v>
      </c>
      <c r="E802" s="122">
        <v>1.1139433523068367</v>
      </c>
      <c r="F802" s="84" t="s">
        <v>2254</v>
      </c>
      <c r="G802" s="84" t="b">
        <v>0</v>
      </c>
      <c r="H802" s="84" t="b">
        <v>0</v>
      </c>
      <c r="I802" s="84" t="b">
        <v>0</v>
      </c>
      <c r="J802" s="84" t="b">
        <v>1</v>
      </c>
      <c r="K802" s="84" t="b">
        <v>0</v>
      </c>
      <c r="L802" s="84" t="b">
        <v>0</v>
      </c>
    </row>
    <row r="803" spans="1:12" ht="15">
      <c r="A803" s="84" t="s">
        <v>2928</v>
      </c>
      <c r="B803" s="84" t="s">
        <v>3039</v>
      </c>
      <c r="C803" s="84">
        <v>2</v>
      </c>
      <c r="D803" s="122">
        <v>0</v>
      </c>
      <c r="E803" s="122">
        <v>1.1139433523068367</v>
      </c>
      <c r="F803" s="84" t="s">
        <v>2254</v>
      </c>
      <c r="G803" s="84" t="b">
        <v>1</v>
      </c>
      <c r="H803" s="84" t="b">
        <v>0</v>
      </c>
      <c r="I803" s="84" t="b">
        <v>0</v>
      </c>
      <c r="J803" s="84" t="b">
        <v>0</v>
      </c>
      <c r="K803" s="84" t="b">
        <v>0</v>
      </c>
      <c r="L803" s="84" t="b">
        <v>0</v>
      </c>
    </row>
    <row r="804" spans="1:12" ht="15">
      <c r="A804" s="84" t="s">
        <v>3039</v>
      </c>
      <c r="B804" s="84" t="s">
        <v>357</v>
      </c>
      <c r="C804" s="84">
        <v>2</v>
      </c>
      <c r="D804" s="122">
        <v>0</v>
      </c>
      <c r="E804" s="122">
        <v>1.1139433523068367</v>
      </c>
      <c r="F804" s="84" t="s">
        <v>2254</v>
      </c>
      <c r="G804" s="84" t="b">
        <v>0</v>
      </c>
      <c r="H804" s="84" t="b">
        <v>0</v>
      </c>
      <c r="I804" s="84" t="b">
        <v>0</v>
      </c>
      <c r="J804" s="84" t="b">
        <v>0</v>
      </c>
      <c r="K804" s="84" t="b">
        <v>0</v>
      </c>
      <c r="L804" s="84" t="b">
        <v>0</v>
      </c>
    </row>
    <row r="805" spans="1:12" ht="15">
      <c r="A805" s="84" t="s">
        <v>3045</v>
      </c>
      <c r="B805" s="84" t="s">
        <v>3046</v>
      </c>
      <c r="C805" s="84">
        <v>2</v>
      </c>
      <c r="D805" s="122">
        <v>0.0072537348352766555</v>
      </c>
      <c r="E805" s="122">
        <v>1.5965970956264601</v>
      </c>
      <c r="F805" s="84" t="s">
        <v>2255</v>
      </c>
      <c r="G805" s="84" t="b">
        <v>0</v>
      </c>
      <c r="H805" s="84" t="b">
        <v>0</v>
      </c>
      <c r="I805" s="84" t="b">
        <v>0</v>
      </c>
      <c r="J805" s="84" t="b">
        <v>0</v>
      </c>
      <c r="K805" s="84" t="b">
        <v>0</v>
      </c>
      <c r="L805" s="84" t="b">
        <v>0</v>
      </c>
    </row>
    <row r="806" spans="1:12" ht="15">
      <c r="A806" s="84" t="s">
        <v>3046</v>
      </c>
      <c r="B806" s="84" t="s">
        <v>3047</v>
      </c>
      <c r="C806" s="84">
        <v>2</v>
      </c>
      <c r="D806" s="122">
        <v>0.0072537348352766555</v>
      </c>
      <c r="E806" s="122">
        <v>1.5965970956264601</v>
      </c>
      <c r="F806" s="84" t="s">
        <v>2255</v>
      </c>
      <c r="G806" s="84" t="b">
        <v>0</v>
      </c>
      <c r="H806" s="84" t="b">
        <v>0</v>
      </c>
      <c r="I806" s="84" t="b">
        <v>0</v>
      </c>
      <c r="J806" s="84" t="b">
        <v>0</v>
      </c>
      <c r="K806" s="84" t="b">
        <v>0</v>
      </c>
      <c r="L806" s="84" t="b">
        <v>0</v>
      </c>
    </row>
    <row r="807" spans="1:12" ht="15">
      <c r="A807" s="84" t="s">
        <v>3047</v>
      </c>
      <c r="B807" s="84" t="s">
        <v>3048</v>
      </c>
      <c r="C807" s="84">
        <v>2</v>
      </c>
      <c r="D807" s="122">
        <v>0.0072537348352766555</v>
      </c>
      <c r="E807" s="122">
        <v>1.5965970956264601</v>
      </c>
      <c r="F807" s="84" t="s">
        <v>2255</v>
      </c>
      <c r="G807" s="84" t="b">
        <v>0</v>
      </c>
      <c r="H807" s="84" t="b">
        <v>0</v>
      </c>
      <c r="I807" s="84" t="b">
        <v>0</v>
      </c>
      <c r="J807" s="84" t="b">
        <v>0</v>
      </c>
      <c r="K807" s="84" t="b">
        <v>0</v>
      </c>
      <c r="L807" s="84" t="b">
        <v>0</v>
      </c>
    </row>
    <row r="808" spans="1:12" ht="15">
      <c r="A808" s="84" t="s">
        <v>3048</v>
      </c>
      <c r="B808" s="84" t="s">
        <v>3049</v>
      </c>
      <c r="C808" s="84">
        <v>2</v>
      </c>
      <c r="D808" s="122">
        <v>0.0072537348352766555</v>
      </c>
      <c r="E808" s="122">
        <v>1.5965970956264601</v>
      </c>
      <c r="F808" s="84" t="s">
        <v>2255</v>
      </c>
      <c r="G808" s="84" t="b">
        <v>0</v>
      </c>
      <c r="H808" s="84" t="b">
        <v>0</v>
      </c>
      <c r="I808" s="84" t="b">
        <v>0</v>
      </c>
      <c r="J808" s="84" t="b">
        <v>0</v>
      </c>
      <c r="K808" s="84" t="b">
        <v>0</v>
      </c>
      <c r="L808" s="84" t="b">
        <v>0</v>
      </c>
    </row>
    <row r="809" spans="1:12" ht="15">
      <c r="A809" s="84" t="s">
        <v>3049</v>
      </c>
      <c r="B809" s="84" t="s">
        <v>3050</v>
      </c>
      <c r="C809" s="84">
        <v>2</v>
      </c>
      <c r="D809" s="122">
        <v>0.0072537348352766555</v>
      </c>
      <c r="E809" s="122">
        <v>1.5965970956264601</v>
      </c>
      <c r="F809" s="84" t="s">
        <v>2255</v>
      </c>
      <c r="G809" s="84" t="b">
        <v>0</v>
      </c>
      <c r="H809" s="84" t="b">
        <v>0</v>
      </c>
      <c r="I809" s="84" t="b">
        <v>0</v>
      </c>
      <c r="J809" s="84" t="b">
        <v>0</v>
      </c>
      <c r="K809" s="84" t="b">
        <v>0</v>
      </c>
      <c r="L809" s="84" t="b">
        <v>0</v>
      </c>
    </row>
    <row r="810" spans="1:12" ht="15">
      <c r="A810" s="84" t="s">
        <v>3050</v>
      </c>
      <c r="B810" s="84" t="s">
        <v>2979</v>
      </c>
      <c r="C810" s="84">
        <v>2</v>
      </c>
      <c r="D810" s="122">
        <v>0.0072537348352766555</v>
      </c>
      <c r="E810" s="122">
        <v>1.5965970956264601</v>
      </c>
      <c r="F810" s="84" t="s">
        <v>2255</v>
      </c>
      <c r="G810" s="84" t="b">
        <v>0</v>
      </c>
      <c r="H810" s="84" t="b">
        <v>0</v>
      </c>
      <c r="I810" s="84" t="b">
        <v>0</v>
      </c>
      <c r="J810" s="84" t="b">
        <v>0</v>
      </c>
      <c r="K810" s="84" t="b">
        <v>0</v>
      </c>
      <c r="L810" s="84" t="b">
        <v>0</v>
      </c>
    </row>
    <row r="811" spans="1:12" ht="15">
      <c r="A811" s="84" t="s">
        <v>2979</v>
      </c>
      <c r="B811" s="84" t="s">
        <v>3051</v>
      </c>
      <c r="C811" s="84">
        <v>2</v>
      </c>
      <c r="D811" s="122">
        <v>0.0072537348352766555</v>
      </c>
      <c r="E811" s="122">
        <v>1.5965970956264601</v>
      </c>
      <c r="F811" s="84" t="s">
        <v>2255</v>
      </c>
      <c r="G811" s="84" t="b">
        <v>0</v>
      </c>
      <c r="H811" s="84" t="b">
        <v>0</v>
      </c>
      <c r="I811" s="84" t="b">
        <v>0</v>
      </c>
      <c r="J811" s="84" t="b">
        <v>0</v>
      </c>
      <c r="K811" s="84" t="b">
        <v>0</v>
      </c>
      <c r="L811" s="84" t="b">
        <v>0</v>
      </c>
    </row>
    <row r="812" spans="1:12" ht="15">
      <c r="A812" s="84" t="s">
        <v>3051</v>
      </c>
      <c r="B812" s="84" t="s">
        <v>2427</v>
      </c>
      <c r="C812" s="84">
        <v>2</v>
      </c>
      <c r="D812" s="122">
        <v>0.0072537348352766555</v>
      </c>
      <c r="E812" s="122">
        <v>1.5965970956264601</v>
      </c>
      <c r="F812" s="84" t="s">
        <v>2255</v>
      </c>
      <c r="G812" s="84" t="b">
        <v>0</v>
      </c>
      <c r="H812" s="84" t="b">
        <v>0</v>
      </c>
      <c r="I812" s="84" t="b">
        <v>0</v>
      </c>
      <c r="J812" s="84" t="b">
        <v>0</v>
      </c>
      <c r="K812" s="84" t="b">
        <v>0</v>
      </c>
      <c r="L812" s="84" t="b">
        <v>0</v>
      </c>
    </row>
    <row r="813" spans="1:12" ht="15">
      <c r="A813" s="84" t="s">
        <v>2427</v>
      </c>
      <c r="B813" s="84" t="s">
        <v>2949</v>
      </c>
      <c r="C813" s="84">
        <v>2</v>
      </c>
      <c r="D813" s="122">
        <v>0.0072537348352766555</v>
      </c>
      <c r="E813" s="122">
        <v>1.5965970956264601</v>
      </c>
      <c r="F813" s="84" t="s">
        <v>2255</v>
      </c>
      <c r="G813" s="84" t="b">
        <v>0</v>
      </c>
      <c r="H813" s="84" t="b">
        <v>0</v>
      </c>
      <c r="I813" s="84" t="b">
        <v>0</v>
      </c>
      <c r="J813" s="84" t="b">
        <v>0</v>
      </c>
      <c r="K813" s="84" t="b">
        <v>0</v>
      </c>
      <c r="L813" s="84" t="b">
        <v>0</v>
      </c>
    </row>
    <row r="814" spans="1:12" ht="15">
      <c r="A814" s="84" t="s">
        <v>2949</v>
      </c>
      <c r="B814" s="84" t="s">
        <v>2403</v>
      </c>
      <c r="C814" s="84">
        <v>2</v>
      </c>
      <c r="D814" s="122">
        <v>0.0072537348352766555</v>
      </c>
      <c r="E814" s="122">
        <v>1.5965970956264601</v>
      </c>
      <c r="F814" s="84" t="s">
        <v>2255</v>
      </c>
      <c r="G814" s="84" t="b">
        <v>0</v>
      </c>
      <c r="H814" s="84" t="b">
        <v>0</v>
      </c>
      <c r="I814" s="84" t="b">
        <v>0</v>
      </c>
      <c r="J814" s="84" t="b">
        <v>0</v>
      </c>
      <c r="K814" s="84" t="b">
        <v>0</v>
      </c>
      <c r="L814" s="84" t="b">
        <v>0</v>
      </c>
    </row>
    <row r="815" spans="1:12" ht="15">
      <c r="A815" s="84" t="s">
        <v>2403</v>
      </c>
      <c r="B815" s="84" t="s">
        <v>3052</v>
      </c>
      <c r="C815" s="84">
        <v>2</v>
      </c>
      <c r="D815" s="122">
        <v>0.0072537348352766555</v>
      </c>
      <c r="E815" s="122">
        <v>1.5965970956264601</v>
      </c>
      <c r="F815" s="84" t="s">
        <v>2255</v>
      </c>
      <c r="G815" s="84" t="b">
        <v>0</v>
      </c>
      <c r="H815" s="84" t="b">
        <v>0</v>
      </c>
      <c r="I815" s="84" t="b">
        <v>0</v>
      </c>
      <c r="J815" s="84" t="b">
        <v>0</v>
      </c>
      <c r="K815" s="84" t="b">
        <v>0</v>
      </c>
      <c r="L815" s="84" t="b">
        <v>0</v>
      </c>
    </row>
    <row r="816" spans="1:12" ht="15">
      <c r="A816" s="84" t="s">
        <v>3052</v>
      </c>
      <c r="B816" s="84" t="s">
        <v>3053</v>
      </c>
      <c r="C816" s="84">
        <v>2</v>
      </c>
      <c r="D816" s="122">
        <v>0.0072537348352766555</v>
      </c>
      <c r="E816" s="122">
        <v>1.5965970956264601</v>
      </c>
      <c r="F816" s="84" t="s">
        <v>2255</v>
      </c>
      <c r="G816" s="84" t="b">
        <v>0</v>
      </c>
      <c r="H816" s="84" t="b">
        <v>0</v>
      </c>
      <c r="I816" s="84" t="b">
        <v>0</v>
      </c>
      <c r="J816" s="84" t="b">
        <v>0</v>
      </c>
      <c r="K816" s="84" t="b">
        <v>0</v>
      </c>
      <c r="L816" s="84" t="b">
        <v>0</v>
      </c>
    </row>
    <row r="817" spans="1:12" ht="15">
      <c r="A817" s="84" t="s">
        <v>3133</v>
      </c>
      <c r="B817" s="84" t="s">
        <v>2906</v>
      </c>
      <c r="C817" s="84">
        <v>2</v>
      </c>
      <c r="D817" s="122">
        <v>0.0072537348352766555</v>
      </c>
      <c r="E817" s="122">
        <v>1.5965970956264601</v>
      </c>
      <c r="F817" s="84" t="s">
        <v>2255</v>
      </c>
      <c r="G817" s="84" t="b">
        <v>0</v>
      </c>
      <c r="H817" s="84" t="b">
        <v>0</v>
      </c>
      <c r="I817" s="84" t="b">
        <v>0</v>
      </c>
      <c r="J817" s="84" t="b">
        <v>0</v>
      </c>
      <c r="K817" s="84" t="b">
        <v>0</v>
      </c>
      <c r="L817" s="84" t="b">
        <v>0</v>
      </c>
    </row>
    <row r="818" spans="1:12" ht="15">
      <c r="A818" s="84" t="s">
        <v>2906</v>
      </c>
      <c r="B818" s="84" t="s">
        <v>3134</v>
      </c>
      <c r="C818" s="84">
        <v>2</v>
      </c>
      <c r="D818" s="122">
        <v>0.0072537348352766555</v>
      </c>
      <c r="E818" s="122">
        <v>1.5965970956264601</v>
      </c>
      <c r="F818" s="84" t="s">
        <v>2255</v>
      </c>
      <c r="G818" s="84" t="b">
        <v>0</v>
      </c>
      <c r="H818" s="84" t="b">
        <v>0</v>
      </c>
      <c r="I818" s="84" t="b">
        <v>0</v>
      </c>
      <c r="J818" s="84" t="b">
        <v>0</v>
      </c>
      <c r="K818" s="84" t="b">
        <v>0</v>
      </c>
      <c r="L818" s="84" t="b">
        <v>0</v>
      </c>
    </row>
    <row r="819" spans="1:12" ht="15">
      <c r="A819" s="84" t="s">
        <v>3134</v>
      </c>
      <c r="B819" s="84" t="s">
        <v>3135</v>
      </c>
      <c r="C819" s="84">
        <v>2</v>
      </c>
      <c r="D819" s="122">
        <v>0.0072537348352766555</v>
      </c>
      <c r="E819" s="122">
        <v>1.5965970956264601</v>
      </c>
      <c r="F819" s="84" t="s">
        <v>2255</v>
      </c>
      <c r="G819" s="84" t="b">
        <v>0</v>
      </c>
      <c r="H819" s="84" t="b">
        <v>0</v>
      </c>
      <c r="I819" s="84" t="b">
        <v>0</v>
      </c>
      <c r="J819" s="84" t="b">
        <v>0</v>
      </c>
      <c r="K819" s="84" t="b">
        <v>0</v>
      </c>
      <c r="L819" s="84" t="b">
        <v>0</v>
      </c>
    </row>
    <row r="820" spans="1:12" ht="15">
      <c r="A820" s="84" t="s">
        <v>3135</v>
      </c>
      <c r="B820" s="84" t="s">
        <v>3136</v>
      </c>
      <c r="C820" s="84">
        <v>2</v>
      </c>
      <c r="D820" s="122">
        <v>0.0072537348352766555</v>
      </c>
      <c r="E820" s="122">
        <v>1.5965970956264601</v>
      </c>
      <c r="F820" s="84" t="s">
        <v>2255</v>
      </c>
      <c r="G820" s="84" t="b">
        <v>0</v>
      </c>
      <c r="H820" s="84" t="b">
        <v>0</v>
      </c>
      <c r="I820" s="84" t="b">
        <v>0</v>
      </c>
      <c r="J820" s="84" t="b">
        <v>0</v>
      </c>
      <c r="K820" s="84" t="b">
        <v>0</v>
      </c>
      <c r="L820" s="84" t="b">
        <v>0</v>
      </c>
    </row>
    <row r="821" spans="1:12" ht="15">
      <c r="A821" s="84" t="s">
        <v>3136</v>
      </c>
      <c r="B821" s="84" t="s">
        <v>3137</v>
      </c>
      <c r="C821" s="84">
        <v>2</v>
      </c>
      <c r="D821" s="122">
        <v>0.0072537348352766555</v>
      </c>
      <c r="E821" s="122">
        <v>1.5965970956264601</v>
      </c>
      <c r="F821" s="84" t="s">
        <v>2255</v>
      </c>
      <c r="G821" s="84" t="b">
        <v>0</v>
      </c>
      <c r="H821" s="84" t="b">
        <v>0</v>
      </c>
      <c r="I821" s="84" t="b">
        <v>0</v>
      </c>
      <c r="J821" s="84" t="b">
        <v>0</v>
      </c>
      <c r="K821" s="84" t="b">
        <v>0</v>
      </c>
      <c r="L821" s="84" t="b">
        <v>0</v>
      </c>
    </row>
    <row r="822" spans="1:12" ht="15">
      <c r="A822" s="84" t="s">
        <v>3137</v>
      </c>
      <c r="B822" s="84" t="s">
        <v>3138</v>
      </c>
      <c r="C822" s="84">
        <v>2</v>
      </c>
      <c r="D822" s="122">
        <v>0.0072537348352766555</v>
      </c>
      <c r="E822" s="122">
        <v>1.5965970956264601</v>
      </c>
      <c r="F822" s="84" t="s">
        <v>2255</v>
      </c>
      <c r="G822" s="84" t="b">
        <v>0</v>
      </c>
      <c r="H822" s="84" t="b">
        <v>0</v>
      </c>
      <c r="I822" s="84" t="b">
        <v>0</v>
      </c>
      <c r="J822" s="84" t="b">
        <v>0</v>
      </c>
      <c r="K822" s="84" t="b">
        <v>0</v>
      </c>
      <c r="L822" s="84" t="b">
        <v>0</v>
      </c>
    </row>
    <row r="823" spans="1:12" ht="15">
      <c r="A823" s="84" t="s">
        <v>3138</v>
      </c>
      <c r="B823" s="84" t="s">
        <v>3139</v>
      </c>
      <c r="C823" s="84">
        <v>2</v>
      </c>
      <c r="D823" s="122">
        <v>0.0072537348352766555</v>
      </c>
      <c r="E823" s="122">
        <v>1.5965970956264601</v>
      </c>
      <c r="F823" s="84" t="s">
        <v>2255</v>
      </c>
      <c r="G823" s="84" t="b">
        <v>0</v>
      </c>
      <c r="H823" s="84" t="b">
        <v>0</v>
      </c>
      <c r="I823" s="84" t="b">
        <v>0</v>
      </c>
      <c r="J823" s="84" t="b">
        <v>0</v>
      </c>
      <c r="K823" s="84" t="b">
        <v>0</v>
      </c>
      <c r="L823" s="84" t="b">
        <v>0</v>
      </c>
    </row>
    <row r="824" spans="1:12" ht="15">
      <c r="A824" s="84" t="s">
        <v>3139</v>
      </c>
      <c r="B824" s="84" t="s">
        <v>3140</v>
      </c>
      <c r="C824" s="84">
        <v>2</v>
      </c>
      <c r="D824" s="122">
        <v>0.0072537348352766555</v>
      </c>
      <c r="E824" s="122">
        <v>1.5965970956264601</v>
      </c>
      <c r="F824" s="84" t="s">
        <v>2255</v>
      </c>
      <c r="G824" s="84" t="b">
        <v>0</v>
      </c>
      <c r="H824" s="84" t="b">
        <v>0</v>
      </c>
      <c r="I824" s="84" t="b">
        <v>0</v>
      </c>
      <c r="J824" s="84" t="b">
        <v>0</v>
      </c>
      <c r="K824" s="84" t="b">
        <v>0</v>
      </c>
      <c r="L824" s="84" t="b">
        <v>0</v>
      </c>
    </row>
    <row r="825" spans="1:12" ht="15">
      <c r="A825" s="84" t="s">
        <v>3140</v>
      </c>
      <c r="B825" s="84" t="s">
        <v>3141</v>
      </c>
      <c r="C825" s="84">
        <v>2</v>
      </c>
      <c r="D825" s="122">
        <v>0.0072537348352766555</v>
      </c>
      <c r="E825" s="122">
        <v>1.5965970956264601</v>
      </c>
      <c r="F825" s="84" t="s">
        <v>2255</v>
      </c>
      <c r="G825" s="84" t="b">
        <v>0</v>
      </c>
      <c r="H825" s="84" t="b">
        <v>0</v>
      </c>
      <c r="I825" s="84" t="b">
        <v>0</v>
      </c>
      <c r="J825" s="84" t="b">
        <v>0</v>
      </c>
      <c r="K825" s="84" t="b">
        <v>0</v>
      </c>
      <c r="L825" s="84" t="b">
        <v>0</v>
      </c>
    </row>
    <row r="826" spans="1:12" ht="15">
      <c r="A826" s="84" t="s">
        <v>3141</v>
      </c>
      <c r="B826" s="84" t="s">
        <v>2997</v>
      </c>
      <c r="C826" s="84">
        <v>2</v>
      </c>
      <c r="D826" s="122">
        <v>0.0072537348352766555</v>
      </c>
      <c r="E826" s="122">
        <v>1.420505836570779</v>
      </c>
      <c r="F826" s="84" t="s">
        <v>2255</v>
      </c>
      <c r="G826" s="84" t="b">
        <v>0</v>
      </c>
      <c r="H826" s="84" t="b">
        <v>0</v>
      </c>
      <c r="I826" s="84" t="b">
        <v>0</v>
      </c>
      <c r="J826" s="84" t="b">
        <v>0</v>
      </c>
      <c r="K826" s="84" t="b">
        <v>0</v>
      </c>
      <c r="L826" s="84" t="b">
        <v>0</v>
      </c>
    </row>
    <row r="827" spans="1:12" ht="15">
      <c r="A827" s="84" t="s">
        <v>2997</v>
      </c>
      <c r="B827" s="84" t="s">
        <v>2998</v>
      </c>
      <c r="C827" s="84">
        <v>2</v>
      </c>
      <c r="D827" s="122">
        <v>0.0072537348352766555</v>
      </c>
      <c r="E827" s="122">
        <v>1.420505836570779</v>
      </c>
      <c r="F827" s="84" t="s">
        <v>2255</v>
      </c>
      <c r="G827" s="84" t="b">
        <v>0</v>
      </c>
      <c r="H827" s="84" t="b">
        <v>0</v>
      </c>
      <c r="I827" s="84" t="b">
        <v>0</v>
      </c>
      <c r="J827" s="84" t="b">
        <v>1</v>
      </c>
      <c r="K827" s="84" t="b">
        <v>0</v>
      </c>
      <c r="L827" s="84" t="b">
        <v>0</v>
      </c>
    </row>
    <row r="828" spans="1:12" ht="15">
      <c r="A828" s="84" t="s">
        <v>2998</v>
      </c>
      <c r="B828" s="84" t="s">
        <v>3142</v>
      </c>
      <c r="C828" s="84">
        <v>2</v>
      </c>
      <c r="D828" s="122">
        <v>0.0072537348352766555</v>
      </c>
      <c r="E828" s="122">
        <v>1.5965970956264601</v>
      </c>
      <c r="F828" s="84" t="s">
        <v>2255</v>
      </c>
      <c r="G828" s="84" t="b">
        <v>1</v>
      </c>
      <c r="H828" s="84" t="b">
        <v>0</v>
      </c>
      <c r="I828" s="84" t="b">
        <v>0</v>
      </c>
      <c r="J828" s="84" t="b">
        <v>0</v>
      </c>
      <c r="K828" s="84" t="b">
        <v>0</v>
      </c>
      <c r="L828" s="84" t="b">
        <v>0</v>
      </c>
    </row>
    <row r="829" spans="1:12" ht="15">
      <c r="A829" s="84" t="s">
        <v>2893</v>
      </c>
      <c r="B829" s="84" t="s">
        <v>2403</v>
      </c>
      <c r="C829" s="84">
        <v>9</v>
      </c>
      <c r="D829" s="122">
        <v>0.009739701202669305</v>
      </c>
      <c r="E829" s="122">
        <v>1.324511091513504</v>
      </c>
      <c r="F829" s="84" t="s">
        <v>2256</v>
      </c>
      <c r="G829" s="84" t="b">
        <v>0</v>
      </c>
      <c r="H829" s="84" t="b">
        <v>0</v>
      </c>
      <c r="I829" s="84" t="b">
        <v>0</v>
      </c>
      <c r="J829" s="84" t="b">
        <v>0</v>
      </c>
      <c r="K829" s="84" t="b">
        <v>0</v>
      </c>
      <c r="L829" s="84" t="b">
        <v>0</v>
      </c>
    </row>
    <row r="830" spans="1:12" ht="15">
      <c r="A830" s="84" t="s">
        <v>2901</v>
      </c>
      <c r="B830" s="84" t="s">
        <v>2895</v>
      </c>
      <c r="C830" s="84">
        <v>9</v>
      </c>
      <c r="D830" s="122">
        <v>0.009739701202669305</v>
      </c>
      <c r="E830" s="122">
        <v>1.153814864344529</v>
      </c>
      <c r="F830" s="84" t="s">
        <v>2256</v>
      </c>
      <c r="G830" s="84" t="b">
        <v>0</v>
      </c>
      <c r="H830" s="84" t="b">
        <v>0</v>
      </c>
      <c r="I830" s="84" t="b">
        <v>0</v>
      </c>
      <c r="J830" s="84" t="b">
        <v>0</v>
      </c>
      <c r="K830" s="84" t="b">
        <v>0</v>
      </c>
      <c r="L830" s="84" t="b">
        <v>0</v>
      </c>
    </row>
    <row r="831" spans="1:12" ht="15">
      <c r="A831" s="84" t="s">
        <v>2895</v>
      </c>
      <c r="B831" s="84" t="s">
        <v>2402</v>
      </c>
      <c r="C831" s="84">
        <v>9</v>
      </c>
      <c r="D831" s="122">
        <v>0.009739701202669305</v>
      </c>
      <c r="E831" s="122">
        <v>1.0398715120376922</v>
      </c>
      <c r="F831" s="84" t="s">
        <v>2256</v>
      </c>
      <c r="G831" s="84" t="b">
        <v>0</v>
      </c>
      <c r="H831" s="84" t="b">
        <v>0</v>
      </c>
      <c r="I831" s="84" t="b">
        <v>0</v>
      </c>
      <c r="J831" s="84" t="b">
        <v>0</v>
      </c>
      <c r="K831" s="84" t="b">
        <v>0</v>
      </c>
      <c r="L831" s="84" t="b">
        <v>0</v>
      </c>
    </row>
    <row r="832" spans="1:12" ht="15">
      <c r="A832" s="84" t="s">
        <v>286</v>
      </c>
      <c r="B832" s="84" t="s">
        <v>2893</v>
      </c>
      <c r="C832" s="84">
        <v>6</v>
      </c>
      <c r="D832" s="122">
        <v>0.011647024644059638</v>
      </c>
      <c r="E832" s="122">
        <v>1.3087168243302723</v>
      </c>
      <c r="F832" s="84" t="s">
        <v>2256</v>
      </c>
      <c r="G832" s="84" t="b">
        <v>0</v>
      </c>
      <c r="H832" s="84" t="b">
        <v>0</v>
      </c>
      <c r="I832" s="84" t="b">
        <v>0</v>
      </c>
      <c r="J832" s="84" t="b">
        <v>0</v>
      </c>
      <c r="K832" s="84" t="b">
        <v>0</v>
      </c>
      <c r="L832" s="84" t="b">
        <v>0</v>
      </c>
    </row>
    <row r="833" spans="1:12" ht="15">
      <c r="A833" s="84" t="s">
        <v>2403</v>
      </c>
      <c r="B833" s="84" t="s">
        <v>2901</v>
      </c>
      <c r="C833" s="84">
        <v>6</v>
      </c>
      <c r="D833" s="122">
        <v>0.011647024644059638</v>
      </c>
      <c r="E833" s="122">
        <v>1.1026623418971477</v>
      </c>
      <c r="F833" s="84" t="s">
        <v>2256</v>
      </c>
      <c r="G833" s="84" t="b">
        <v>0</v>
      </c>
      <c r="H833" s="84" t="b">
        <v>0</v>
      </c>
      <c r="I833" s="84" t="b">
        <v>0</v>
      </c>
      <c r="J833" s="84" t="b">
        <v>0</v>
      </c>
      <c r="K833" s="84" t="b">
        <v>0</v>
      </c>
      <c r="L833" s="84" t="b">
        <v>0</v>
      </c>
    </row>
    <row r="834" spans="1:12" ht="15">
      <c r="A834" s="84" t="s">
        <v>2402</v>
      </c>
      <c r="B834" s="84" t="s">
        <v>2424</v>
      </c>
      <c r="C834" s="84">
        <v>6</v>
      </c>
      <c r="D834" s="122">
        <v>0.011647024644059638</v>
      </c>
      <c r="E834" s="122">
        <v>1.0398715120376922</v>
      </c>
      <c r="F834" s="84" t="s">
        <v>2256</v>
      </c>
      <c r="G834" s="84" t="b">
        <v>0</v>
      </c>
      <c r="H834" s="84" t="b">
        <v>0</v>
      </c>
      <c r="I834" s="84" t="b">
        <v>0</v>
      </c>
      <c r="J834" s="84" t="b">
        <v>0</v>
      </c>
      <c r="K834" s="84" t="b">
        <v>0</v>
      </c>
      <c r="L834" s="84" t="b">
        <v>0</v>
      </c>
    </row>
    <row r="835" spans="1:12" ht="15">
      <c r="A835" s="84" t="s">
        <v>2902</v>
      </c>
      <c r="B835" s="84" t="s">
        <v>2924</v>
      </c>
      <c r="C835" s="84">
        <v>5</v>
      </c>
      <c r="D835" s="122">
        <v>0.011637103773650303</v>
      </c>
      <c r="E835" s="122">
        <v>1.1995723549052042</v>
      </c>
      <c r="F835" s="84" t="s">
        <v>2256</v>
      </c>
      <c r="G835" s="84" t="b">
        <v>0</v>
      </c>
      <c r="H835" s="84" t="b">
        <v>0</v>
      </c>
      <c r="I835" s="84" t="b">
        <v>0</v>
      </c>
      <c r="J835" s="84" t="b">
        <v>0</v>
      </c>
      <c r="K835" s="84" t="b">
        <v>0</v>
      </c>
      <c r="L835" s="84" t="b">
        <v>0</v>
      </c>
    </row>
    <row r="836" spans="1:12" ht="15">
      <c r="A836" s="84" t="s">
        <v>2925</v>
      </c>
      <c r="B836" s="84" t="s">
        <v>2926</v>
      </c>
      <c r="C836" s="84">
        <v>4</v>
      </c>
      <c r="D836" s="122">
        <v>0.01120061010200427</v>
      </c>
      <c r="E836" s="122">
        <v>1.324511091513504</v>
      </c>
      <c r="F836" s="84" t="s">
        <v>2256</v>
      </c>
      <c r="G836" s="84" t="b">
        <v>0</v>
      </c>
      <c r="H836" s="84" t="b">
        <v>0</v>
      </c>
      <c r="I836" s="84" t="b">
        <v>0</v>
      </c>
      <c r="J836" s="84" t="b">
        <v>0</v>
      </c>
      <c r="K836" s="84" t="b">
        <v>0</v>
      </c>
      <c r="L836" s="84" t="b">
        <v>0</v>
      </c>
    </row>
    <row r="837" spans="1:12" ht="15">
      <c r="A837" s="84" t="s">
        <v>2987</v>
      </c>
      <c r="B837" s="84" t="s">
        <v>2988</v>
      </c>
      <c r="C837" s="84">
        <v>3</v>
      </c>
      <c r="D837" s="122">
        <v>0.010228829331746618</v>
      </c>
      <c r="E837" s="122">
        <v>1.8016323462331665</v>
      </c>
      <c r="F837" s="84" t="s">
        <v>2256</v>
      </c>
      <c r="G837" s="84" t="b">
        <v>0</v>
      </c>
      <c r="H837" s="84" t="b">
        <v>0</v>
      </c>
      <c r="I837" s="84" t="b">
        <v>0</v>
      </c>
      <c r="J837" s="84" t="b">
        <v>0</v>
      </c>
      <c r="K837" s="84" t="b">
        <v>0</v>
      </c>
      <c r="L837" s="84" t="b">
        <v>0</v>
      </c>
    </row>
    <row r="838" spans="1:12" ht="15">
      <c r="A838" s="84" t="s">
        <v>2403</v>
      </c>
      <c r="B838" s="84" t="s">
        <v>2984</v>
      </c>
      <c r="C838" s="84">
        <v>3</v>
      </c>
      <c r="D838" s="122">
        <v>0.010228829331746618</v>
      </c>
      <c r="E838" s="122">
        <v>1.324511091513504</v>
      </c>
      <c r="F838" s="84" t="s">
        <v>2256</v>
      </c>
      <c r="G838" s="84" t="b">
        <v>0</v>
      </c>
      <c r="H838" s="84" t="b">
        <v>0</v>
      </c>
      <c r="I838" s="84" t="b">
        <v>0</v>
      </c>
      <c r="J838" s="84" t="b">
        <v>0</v>
      </c>
      <c r="K838" s="84" t="b">
        <v>0</v>
      </c>
      <c r="L838" s="84" t="b">
        <v>0</v>
      </c>
    </row>
    <row r="839" spans="1:12" ht="15">
      <c r="A839" s="84" t="s">
        <v>2984</v>
      </c>
      <c r="B839" s="84" t="s">
        <v>2985</v>
      </c>
      <c r="C839" s="84">
        <v>3</v>
      </c>
      <c r="D839" s="122">
        <v>0.010228829331746618</v>
      </c>
      <c r="E839" s="122">
        <v>1.8016323462331665</v>
      </c>
      <c r="F839" s="84" t="s">
        <v>2256</v>
      </c>
      <c r="G839" s="84" t="b">
        <v>0</v>
      </c>
      <c r="H839" s="84" t="b">
        <v>0</v>
      </c>
      <c r="I839" s="84" t="b">
        <v>0</v>
      </c>
      <c r="J839" s="84" t="b">
        <v>0</v>
      </c>
      <c r="K839" s="84" t="b">
        <v>0</v>
      </c>
      <c r="L839" s="84" t="b">
        <v>0</v>
      </c>
    </row>
    <row r="840" spans="1:12" ht="15">
      <c r="A840" s="84" t="s">
        <v>2985</v>
      </c>
      <c r="B840" s="84" t="s">
        <v>2901</v>
      </c>
      <c r="C840" s="84">
        <v>3</v>
      </c>
      <c r="D840" s="122">
        <v>0.010228829331746618</v>
      </c>
      <c r="E840" s="122">
        <v>1.2787536009528289</v>
      </c>
      <c r="F840" s="84" t="s">
        <v>2256</v>
      </c>
      <c r="G840" s="84" t="b">
        <v>0</v>
      </c>
      <c r="H840" s="84" t="b">
        <v>0</v>
      </c>
      <c r="I840" s="84" t="b">
        <v>0</v>
      </c>
      <c r="J840" s="84" t="b">
        <v>0</v>
      </c>
      <c r="K840" s="84" t="b">
        <v>0</v>
      </c>
      <c r="L840" s="84" t="b">
        <v>0</v>
      </c>
    </row>
    <row r="841" spans="1:12" ht="15">
      <c r="A841" s="84" t="s">
        <v>2402</v>
      </c>
      <c r="B841" s="84" t="s">
        <v>2902</v>
      </c>
      <c r="C841" s="84">
        <v>3</v>
      </c>
      <c r="D841" s="122">
        <v>0.010228829331746618</v>
      </c>
      <c r="E841" s="122">
        <v>0.6419315033656546</v>
      </c>
      <c r="F841" s="84" t="s">
        <v>2256</v>
      </c>
      <c r="G841" s="84" t="b">
        <v>0</v>
      </c>
      <c r="H841" s="84" t="b">
        <v>0</v>
      </c>
      <c r="I841" s="84" t="b">
        <v>0</v>
      </c>
      <c r="J841" s="84" t="b">
        <v>0</v>
      </c>
      <c r="K841" s="84" t="b">
        <v>0</v>
      </c>
      <c r="L841" s="84" t="b">
        <v>0</v>
      </c>
    </row>
    <row r="842" spans="1:12" ht="15">
      <c r="A842" s="84" t="s">
        <v>2424</v>
      </c>
      <c r="B842" s="84" t="s">
        <v>2426</v>
      </c>
      <c r="C842" s="84">
        <v>3</v>
      </c>
      <c r="D842" s="122">
        <v>0.010228829331746618</v>
      </c>
      <c r="E842" s="122">
        <v>1.007686828666291</v>
      </c>
      <c r="F842" s="84" t="s">
        <v>2256</v>
      </c>
      <c r="G842" s="84" t="b">
        <v>0</v>
      </c>
      <c r="H842" s="84" t="b">
        <v>0</v>
      </c>
      <c r="I842" s="84" t="b">
        <v>0</v>
      </c>
      <c r="J842" s="84" t="b">
        <v>0</v>
      </c>
      <c r="K842" s="84" t="b">
        <v>0</v>
      </c>
      <c r="L842" s="84" t="b">
        <v>0</v>
      </c>
    </row>
    <row r="843" spans="1:12" ht="15">
      <c r="A843" s="84" t="s">
        <v>2426</v>
      </c>
      <c r="B843" s="84" t="s">
        <v>2902</v>
      </c>
      <c r="C843" s="84">
        <v>3</v>
      </c>
      <c r="D843" s="122">
        <v>0.010228829331746618</v>
      </c>
      <c r="E843" s="122">
        <v>0.9777236052888477</v>
      </c>
      <c r="F843" s="84" t="s">
        <v>2256</v>
      </c>
      <c r="G843" s="84" t="b">
        <v>0</v>
      </c>
      <c r="H843" s="84" t="b">
        <v>0</v>
      </c>
      <c r="I843" s="84" t="b">
        <v>0</v>
      </c>
      <c r="J843" s="84" t="b">
        <v>0</v>
      </c>
      <c r="K843" s="84" t="b">
        <v>0</v>
      </c>
      <c r="L843" s="84" t="b">
        <v>0</v>
      </c>
    </row>
    <row r="844" spans="1:12" ht="15">
      <c r="A844" s="84" t="s">
        <v>2424</v>
      </c>
      <c r="B844" s="84" t="s">
        <v>2902</v>
      </c>
      <c r="C844" s="84">
        <v>3</v>
      </c>
      <c r="D844" s="122">
        <v>0.010228829331746618</v>
      </c>
      <c r="E844" s="122">
        <v>0.8527848686805478</v>
      </c>
      <c r="F844" s="84" t="s">
        <v>2256</v>
      </c>
      <c r="G844" s="84" t="b">
        <v>0</v>
      </c>
      <c r="H844" s="84" t="b">
        <v>0</v>
      </c>
      <c r="I844" s="84" t="b">
        <v>0</v>
      </c>
      <c r="J844" s="84" t="b">
        <v>0</v>
      </c>
      <c r="K844" s="84" t="b">
        <v>0</v>
      </c>
      <c r="L844" s="84" t="b">
        <v>0</v>
      </c>
    </row>
    <row r="845" spans="1:12" ht="15">
      <c r="A845" s="84" t="s">
        <v>2924</v>
      </c>
      <c r="B845" s="84" t="s">
        <v>2925</v>
      </c>
      <c r="C845" s="84">
        <v>3</v>
      </c>
      <c r="D845" s="122">
        <v>0.010228829331746618</v>
      </c>
      <c r="E845" s="122">
        <v>1.3756636139608853</v>
      </c>
      <c r="F845" s="84" t="s">
        <v>2256</v>
      </c>
      <c r="G845" s="84" t="b">
        <v>0</v>
      </c>
      <c r="H845" s="84" t="b">
        <v>0</v>
      </c>
      <c r="I845" s="84" t="b">
        <v>0</v>
      </c>
      <c r="J845" s="84" t="b">
        <v>0</v>
      </c>
      <c r="K845" s="84" t="b">
        <v>0</v>
      </c>
      <c r="L845" s="84" t="b">
        <v>0</v>
      </c>
    </row>
    <row r="846" spans="1:12" ht="15">
      <c r="A846" s="84" t="s">
        <v>2926</v>
      </c>
      <c r="B846" s="84" t="s">
        <v>2990</v>
      </c>
      <c r="C846" s="84">
        <v>3</v>
      </c>
      <c r="D846" s="122">
        <v>0.010228829331746618</v>
      </c>
      <c r="E846" s="122">
        <v>1.5006023505691852</v>
      </c>
      <c r="F846" s="84" t="s">
        <v>2256</v>
      </c>
      <c r="G846" s="84" t="b">
        <v>0</v>
      </c>
      <c r="H846" s="84" t="b">
        <v>0</v>
      </c>
      <c r="I846" s="84" t="b">
        <v>0</v>
      </c>
      <c r="J846" s="84" t="b">
        <v>0</v>
      </c>
      <c r="K846" s="84" t="b">
        <v>0</v>
      </c>
      <c r="L846" s="84" t="b">
        <v>0</v>
      </c>
    </row>
    <row r="847" spans="1:12" ht="15">
      <c r="A847" s="84" t="s">
        <v>2426</v>
      </c>
      <c r="B847" s="84" t="s">
        <v>2402</v>
      </c>
      <c r="C847" s="84">
        <v>2</v>
      </c>
      <c r="D847" s="122">
        <v>0.00853718305748</v>
      </c>
      <c r="E847" s="122">
        <v>0.6876889939263298</v>
      </c>
      <c r="F847" s="84" t="s">
        <v>2256</v>
      </c>
      <c r="G847" s="84" t="b">
        <v>0</v>
      </c>
      <c r="H847" s="84" t="b">
        <v>0</v>
      </c>
      <c r="I847" s="84" t="b">
        <v>0</v>
      </c>
      <c r="J847" s="84" t="b">
        <v>0</v>
      </c>
      <c r="K847" s="84" t="b">
        <v>0</v>
      </c>
      <c r="L847" s="84" t="b">
        <v>0</v>
      </c>
    </row>
    <row r="848" spans="1:12" ht="15">
      <c r="A848" s="84" t="s">
        <v>2402</v>
      </c>
      <c r="B848" s="84" t="s">
        <v>2981</v>
      </c>
      <c r="C848" s="84">
        <v>2</v>
      </c>
      <c r="D848" s="122">
        <v>0.00853718305748</v>
      </c>
      <c r="E848" s="122">
        <v>1.1648102486459921</v>
      </c>
      <c r="F848" s="84" t="s">
        <v>2256</v>
      </c>
      <c r="G848" s="84" t="b">
        <v>0</v>
      </c>
      <c r="H848" s="84" t="b">
        <v>0</v>
      </c>
      <c r="I848" s="84" t="b">
        <v>0</v>
      </c>
      <c r="J848" s="84" t="b">
        <v>0</v>
      </c>
      <c r="K848" s="84" t="b">
        <v>0</v>
      </c>
      <c r="L848" s="84" t="b">
        <v>0</v>
      </c>
    </row>
    <row r="849" spans="1:12" ht="15">
      <c r="A849" s="84" t="s">
        <v>3067</v>
      </c>
      <c r="B849" s="84" t="s">
        <v>3068</v>
      </c>
      <c r="C849" s="84">
        <v>2</v>
      </c>
      <c r="D849" s="122">
        <v>0.00853718305748</v>
      </c>
      <c r="E849" s="122">
        <v>1.9777236052888478</v>
      </c>
      <c r="F849" s="84" t="s">
        <v>2256</v>
      </c>
      <c r="G849" s="84" t="b">
        <v>0</v>
      </c>
      <c r="H849" s="84" t="b">
        <v>0</v>
      </c>
      <c r="I849" s="84" t="b">
        <v>0</v>
      </c>
      <c r="J849" s="84" t="b">
        <v>0</v>
      </c>
      <c r="K849" s="84" t="b">
        <v>0</v>
      </c>
      <c r="L849" s="84" t="b">
        <v>0</v>
      </c>
    </row>
    <row r="850" spans="1:12" ht="15">
      <c r="A850" s="84" t="s">
        <v>3068</v>
      </c>
      <c r="B850" s="84" t="s">
        <v>3069</v>
      </c>
      <c r="C850" s="84">
        <v>2</v>
      </c>
      <c r="D850" s="122">
        <v>0.00853718305748</v>
      </c>
      <c r="E850" s="122">
        <v>1.9777236052888478</v>
      </c>
      <c r="F850" s="84" t="s">
        <v>2256</v>
      </c>
      <c r="G850" s="84" t="b">
        <v>0</v>
      </c>
      <c r="H850" s="84" t="b">
        <v>0</v>
      </c>
      <c r="I850" s="84" t="b">
        <v>0</v>
      </c>
      <c r="J850" s="84" t="b">
        <v>0</v>
      </c>
      <c r="K850" s="84" t="b">
        <v>0</v>
      </c>
      <c r="L850" s="84" t="b">
        <v>0</v>
      </c>
    </row>
    <row r="851" spans="1:12" ht="15">
      <c r="A851" s="84" t="s">
        <v>3069</v>
      </c>
      <c r="B851" s="84" t="s">
        <v>2986</v>
      </c>
      <c r="C851" s="84">
        <v>2</v>
      </c>
      <c r="D851" s="122">
        <v>0.00853718305748</v>
      </c>
      <c r="E851" s="122">
        <v>1.9777236052888478</v>
      </c>
      <c r="F851" s="84" t="s">
        <v>2256</v>
      </c>
      <c r="G851" s="84" t="b">
        <v>0</v>
      </c>
      <c r="H851" s="84" t="b">
        <v>0</v>
      </c>
      <c r="I851" s="84" t="b">
        <v>0</v>
      </c>
      <c r="J851" s="84" t="b">
        <v>1</v>
      </c>
      <c r="K851" s="84" t="b">
        <v>0</v>
      </c>
      <c r="L851" s="84" t="b">
        <v>0</v>
      </c>
    </row>
    <row r="852" spans="1:12" ht="15">
      <c r="A852" s="84" t="s">
        <v>2986</v>
      </c>
      <c r="B852" s="84" t="s">
        <v>2987</v>
      </c>
      <c r="C852" s="84">
        <v>2</v>
      </c>
      <c r="D852" s="122">
        <v>0.00853718305748</v>
      </c>
      <c r="E852" s="122">
        <v>1.8016323462331665</v>
      </c>
      <c r="F852" s="84" t="s">
        <v>2256</v>
      </c>
      <c r="G852" s="84" t="b">
        <v>1</v>
      </c>
      <c r="H852" s="84" t="b">
        <v>0</v>
      </c>
      <c r="I852" s="84" t="b">
        <v>0</v>
      </c>
      <c r="J852" s="84" t="b">
        <v>0</v>
      </c>
      <c r="K852" s="84" t="b">
        <v>0</v>
      </c>
      <c r="L852" s="84" t="b">
        <v>0</v>
      </c>
    </row>
    <row r="853" spans="1:12" ht="15">
      <c r="A853" s="84" t="s">
        <v>2988</v>
      </c>
      <c r="B853" s="84" t="s">
        <v>2411</v>
      </c>
      <c r="C853" s="84">
        <v>2</v>
      </c>
      <c r="D853" s="122">
        <v>0.00853718305748</v>
      </c>
      <c r="E853" s="122">
        <v>1.8016323462331665</v>
      </c>
      <c r="F853" s="84" t="s">
        <v>2256</v>
      </c>
      <c r="G853" s="84" t="b">
        <v>0</v>
      </c>
      <c r="H853" s="84" t="b">
        <v>0</v>
      </c>
      <c r="I853" s="84" t="b">
        <v>0</v>
      </c>
      <c r="J853" s="84" t="b">
        <v>0</v>
      </c>
      <c r="K853" s="84" t="b">
        <v>0</v>
      </c>
      <c r="L853" s="84" t="b">
        <v>0</v>
      </c>
    </row>
    <row r="854" spans="1:12" ht="15">
      <c r="A854" s="84" t="s">
        <v>2411</v>
      </c>
      <c r="B854" s="84" t="s">
        <v>2989</v>
      </c>
      <c r="C854" s="84">
        <v>2</v>
      </c>
      <c r="D854" s="122">
        <v>0.00853718305748</v>
      </c>
      <c r="E854" s="122">
        <v>1.9777236052888478</v>
      </c>
      <c r="F854" s="84" t="s">
        <v>2256</v>
      </c>
      <c r="G854" s="84" t="b">
        <v>0</v>
      </c>
      <c r="H854" s="84" t="b">
        <v>0</v>
      </c>
      <c r="I854" s="84" t="b">
        <v>0</v>
      </c>
      <c r="J854" s="84" t="b">
        <v>0</v>
      </c>
      <c r="K854" s="84" t="b">
        <v>0</v>
      </c>
      <c r="L854" s="84" t="b">
        <v>0</v>
      </c>
    </row>
    <row r="855" spans="1:12" ht="15">
      <c r="A855" s="84" t="s">
        <v>2989</v>
      </c>
      <c r="B855" s="84" t="s">
        <v>3070</v>
      </c>
      <c r="C855" s="84">
        <v>2</v>
      </c>
      <c r="D855" s="122">
        <v>0.00853718305748</v>
      </c>
      <c r="E855" s="122">
        <v>1.9777236052888478</v>
      </c>
      <c r="F855" s="84" t="s">
        <v>2256</v>
      </c>
      <c r="G855" s="84" t="b">
        <v>0</v>
      </c>
      <c r="H855" s="84" t="b">
        <v>0</v>
      </c>
      <c r="I855" s="84" t="b">
        <v>0</v>
      </c>
      <c r="J855" s="84" t="b">
        <v>0</v>
      </c>
      <c r="K855" s="84" t="b">
        <v>0</v>
      </c>
      <c r="L855" s="84" t="b">
        <v>0</v>
      </c>
    </row>
    <row r="856" spans="1:12" ht="15">
      <c r="A856" s="84" t="s">
        <v>3070</v>
      </c>
      <c r="B856" s="84" t="s">
        <v>3071</v>
      </c>
      <c r="C856" s="84">
        <v>2</v>
      </c>
      <c r="D856" s="122">
        <v>0.00853718305748</v>
      </c>
      <c r="E856" s="122">
        <v>1.9777236052888478</v>
      </c>
      <c r="F856" s="84" t="s">
        <v>2256</v>
      </c>
      <c r="G856" s="84" t="b">
        <v>0</v>
      </c>
      <c r="H856" s="84" t="b">
        <v>0</v>
      </c>
      <c r="I856" s="84" t="b">
        <v>0</v>
      </c>
      <c r="J856" s="84" t="b">
        <v>0</v>
      </c>
      <c r="K856" s="84" t="b">
        <v>0</v>
      </c>
      <c r="L856" s="84" t="b">
        <v>0</v>
      </c>
    </row>
    <row r="857" spans="1:12" ht="15">
      <c r="A857" s="84" t="s">
        <v>3071</v>
      </c>
      <c r="B857" s="84" t="s">
        <v>2935</v>
      </c>
      <c r="C857" s="84">
        <v>2</v>
      </c>
      <c r="D857" s="122">
        <v>0.00853718305748</v>
      </c>
      <c r="E857" s="122">
        <v>1.9777236052888478</v>
      </c>
      <c r="F857" s="84" t="s">
        <v>2256</v>
      </c>
      <c r="G857" s="84" t="b">
        <v>0</v>
      </c>
      <c r="H857" s="84" t="b">
        <v>0</v>
      </c>
      <c r="I857" s="84" t="b">
        <v>0</v>
      </c>
      <c r="J857" s="84" t="b">
        <v>0</v>
      </c>
      <c r="K857" s="84" t="b">
        <v>0</v>
      </c>
      <c r="L857" s="84" t="b">
        <v>0</v>
      </c>
    </row>
    <row r="858" spans="1:12" ht="15">
      <c r="A858" s="84" t="s">
        <v>2902</v>
      </c>
      <c r="B858" s="84" t="s">
        <v>3066</v>
      </c>
      <c r="C858" s="84">
        <v>2</v>
      </c>
      <c r="D858" s="122">
        <v>0.00853718305748</v>
      </c>
      <c r="E858" s="122">
        <v>1.2787536009528289</v>
      </c>
      <c r="F858" s="84" t="s">
        <v>2256</v>
      </c>
      <c r="G858" s="84" t="b">
        <v>0</v>
      </c>
      <c r="H858" s="84" t="b">
        <v>0</v>
      </c>
      <c r="I858" s="84" t="b">
        <v>0</v>
      </c>
      <c r="J858" s="84" t="b">
        <v>0</v>
      </c>
      <c r="K858" s="84" t="b">
        <v>0</v>
      </c>
      <c r="L858" s="84" t="b">
        <v>0</v>
      </c>
    </row>
    <row r="859" spans="1:12" ht="15">
      <c r="A859" s="84" t="s">
        <v>2902</v>
      </c>
      <c r="B859" s="84" t="s">
        <v>3065</v>
      </c>
      <c r="C859" s="84">
        <v>2</v>
      </c>
      <c r="D859" s="122">
        <v>0.00853718305748</v>
      </c>
      <c r="E859" s="122">
        <v>1.2787536009528289</v>
      </c>
      <c r="F859" s="84" t="s">
        <v>2256</v>
      </c>
      <c r="G859" s="84" t="b">
        <v>0</v>
      </c>
      <c r="H859" s="84" t="b">
        <v>0</v>
      </c>
      <c r="I859" s="84" t="b">
        <v>0</v>
      </c>
      <c r="J859" s="84" t="b">
        <v>0</v>
      </c>
      <c r="K859" s="84" t="b">
        <v>0</v>
      </c>
      <c r="L859" s="84" t="b">
        <v>0</v>
      </c>
    </row>
    <row r="860" spans="1:12" ht="15">
      <c r="A860" s="84" t="s">
        <v>3055</v>
      </c>
      <c r="B860" s="84" t="s">
        <v>3056</v>
      </c>
      <c r="C860" s="84">
        <v>2</v>
      </c>
      <c r="D860" s="122">
        <v>0.00853718305748</v>
      </c>
      <c r="E860" s="122">
        <v>1.9777236052888478</v>
      </c>
      <c r="F860" s="84" t="s">
        <v>2256</v>
      </c>
      <c r="G860" s="84" t="b">
        <v>0</v>
      </c>
      <c r="H860" s="84" t="b">
        <v>0</v>
      </c>
      <c r="I860" s="84" t="b">
        <v>0</v>
      </c>
      <c r="J860" s="84" t="b">
        <v>0</v>
      </c>
      <c r="K860" s="84" t="b">
        <v>0</v>
      </c>
      <c r="L860" s="84" t="b">
        <v>0</v>
      </c>
    </row>
    <row r="861" spans="1:12" ht="15">
      <c r="A861" s="84" t="s">
        <v>3056</v>
      </c>
      <c r="B861" s="84" t="s">
        <v>3057</v>
      </c>
      <c r="C861" s="84">
        <v>2</v>
      </c>
      <c r="D861" s="122">
        <v>0.00853718305748</v>
      </c>
      <c r="E861" s="122">
        <v>1.9777236052888478</v>
      </c>
      <c r="F861" s="84" t="s">
        <v>2256</v>
      </c>
      <c r="G861" s="84" t="b">
        <v>0</v>
      </c>
      <c r="H861" s="84" t="b">
        <v>0</v>
      </c>
      <c r="I861" s="84" t="b">
        <v>0</v>
      </c>
      <c r="J861" s="84" t="b">
        <v>0</v>
      </c>
      <c r="K861" s="84" t="b">
        <v>0</v>
      </c>
      <c r="L861" s="84" t="b">
        <v>0</v>
      </c>
    </row>
    <row r="862" spans="1:12" ht="15">
      <c r="A862" s="84" t="s">
        <v>3057</v>
      </c>
      <c r="B862" s="84" t="s">
        <v>2346</v>
      </c>
      <c r="C862" s="84">
        <v>2</v>
      </c>
      <c r="D862" s="122">
        <v>0.00853718305748</v>
      </c>
      <c r="E862" s="122">
        <v>1.9777236052888478</v>
      </c>
      <c r="F862" s="84" t="s">
        <v>2256</v>
      </c>
      <c r="G862" s="84" t="b">
        <v>0</v>
      </c>
      <c r="H862" s="84" t="b">
        <v>0</v>
      </c>
      <c r="I862" s="84" t="b">
        <v>0</v>
      </c>
      <c r="J862" s="84" t="b">
        <v>0</v>
      </c>
      <c r="K862" s="84" t="b">
        <v>0</v>
      </c>
      <c r="L862" s="84" t="b">
        <v>0</v>
      </c>
    </row>
    <row r="863" spans="1:12" ht="15">
      <c r="A863" s="84" t="s">
        <v>2346</v>
      </c>
      <c r="B863" s="84" t="s">
        <v>3058</v>
      </c>
      <c r="C863" s="84">
        <v>2</v>
      </c>
      <c r="D863" s="122">
        <v>0.00853718305748</v>
      </c>
      <c r="E863" s="122">
        <v>1.9777236052888478</v>
      </c>
      <c r="F863" s="84" t="s">
        <v>2256</v>
      </c>
      <c r="G863" s="84" t="b">
        <v>0</v>
      </c>
      <c r="H863" s="84" t="b">
        <v>0</v>
      </c>
      <c r="I863" s="84" t="b">
        <v>0</v>
      </c>
      <c r="J863" s="84" t="b">
        <v>0</v>
      </c>
      <c r="K863" s="84" t="b">
        <v>0</v>
      </c>
      <c r="L863" s="84" t="b">
        <v>0</v>
      </c>
    </row>
    <row r="864" spans="1:12" ht="15">
      <c r="A864" s="84" t="s">
        <v>3058</v>
      </c>
      <c r="B864" s="84" t="s">
        <v>3059</v>
      </c>
      <c r="C864" s="84">
        <v>2</v>
      </c>
      <c r="D864" s="122">
        <v>0.00853718305748</v>
      </c>
      <c r="E864" s="122">
        <v>1.9777236052888478</v>
      </c>
      <c r="F864" s="84" t="s">
        <v>2256</v>
      </c>
      <c r="G864" s="84" t="b">
        <v>0</v>
      </c>
      <c r="H864" s="84" t="b">
        <v>0</v>
      </c>
      <c r="I864" s="84" t="b">
        <v>0</v>
      </c>
      <c r="J864" s="84" t="b">
        <v>0</v>
      </c>
      <c r="K864" s="84" t="b">
        <v>0</v>
      </c>
      <c r="L864" s="84" t="b">
        <v>0</v>
      </c>
    </row>
    <row r="865" spans="1:12" ht="15">
      <c r="A865" s="84" t="s">
        <v>3059</v>
      </c>
      <c r="B865" s="84" t="s">
        <v>3060</v>
      </c>
      <c r="C865" s="84">
        <v>2</v>
      </c>
      <c r="D865" s="122">
        <v>0.00853718305748</v>
      </c>
      <c r="E865" s="122">
        <v>1.9777236052888478</v>
      </c>
      <c r="F865" s="84" t="s">
        <v>2256</v>
      </c>
      <c r="G865" s="84" t="b">
        <v>0</v>
      </c>
      <c r="H865" s="84" t="b">
        <v>0</v>
      </c>
      <c r="I865" s="84" t="b">
        <v>0</v>
      </c>
      <c r="J865" s="84" t="b">
        <v>0</v>
      </c>
      <c r="K865" s="84" t="b">
        <v>0</v>
      </c>
      <c r="L865" s="84" t="b">
        <v>0</v>
      </c>
    </row>
    <row r="866" spans="1:12" ht="15">
      <c r="A866" s="84" t="s">
        <v>3060</v>
      </c>
      <c r="B866" s="84" t="s">
        <v>3061</v>
      </c>
      <c r="C866" s="84">
        <v>2</v>
      </c>
      <c r="D866" s="122">
        <v>0.00853718305748</v>
      </c>
      <c r="E866" s="122">
        <v>1.9777236052888478</v>
      </c>
      <c r="F866" s="84" t="s">
        <v>2256</v>
      </c>
      <c r="G866" s="84" t="b">
        <v>0</v>
      </c>
      <c r="H866" s="84" t="b">
        <v>0</v>
      </c>
      <c r="I866" s="84" t="b">
        <v>0</v>
      </c>
      <c r="J866" s="84" t="b">
        <v>0</v>
      </c>
      <c r="K866" s="84" t="b">
        <v>0</v>
      </c>
      <c r="L866" s="84" t="b">
        <v>0</v>
      </c>
    </row>
    <row r="867" spans="1:12" ht="15">
      <c r="A867" s="84" t="s">
        <v>3061</v>
      </c>
      <c r="B867" s="84" t="s">
        <v>2982</v>
      </c>
      <c r="C867" s="84">
        <v>2</v>
      </c>
      <c r="D867" s="122">
        <v>0.00853718305748</v>
      </c>
      <c r="E867" s="122">
        <v>1.8016323462331665</v>
      </c>
      <c r="F867" s="84" t="s">
        <v>2256</v>
      </c>
      <c r="G867" s="84" t="b">
        <v>0</v>
      </c>
      <c r="H867" s="84" t="b">
        <v>0</v>
      </c>
      <c r="I867" s="84" t="b">
        <v>0</v>
      </c>
      <c r="J867" s="84" t="b">
        <v>0</v>
      </c>
      <c r="K867" s="84" t="b">
        <v>0</v>
      </c>
      <c r="L867" s="84" t="b">
        <v>0</v>
      </c>
    </row>
    <row r="868" spans="1:12" ht="15">
      <c r="A868" s="84" t="s">
        <v>2982</v>
      </c>
      <c r="B868" s="84" t="s">
        <v>3062</v>
      </c>
      <c r="C868" s="84">
        <v>2</v>
      </c>
      <c r="D868" s="122">
        <v>0.00853718305748</v>
      </c>
      <c r="E868" s="122">
        <v>1.8016323462331665</v>
      </c>
      <c r="F868" s="84" t="s">
        <v>2256</v>
      </c>
      <c r="G868" s="84" t="b">
        <v>0</v>
      </c>
      <c r="H868" s="84" t="b">
        <v>0</v>
      </c>
      <c r="I868" s="84" t="b">
        <v>0</v>
      </c>
      <c r="J868" s="84" t="b">
        <v>0</v>
      </c>
      <c r="K868" s="84" t="b">
        <v>0</v>
      </c>
      <c r="L868" s="84" t="b">
        <v>0</v>
      </c>
    </row>
    <row r="869" spans="1:12" ht="15">
      <c r="A869" s="84" t="s">
        <v>3062</v>
      </c>
      <c r="B869" s="84" t="s">
        <v>3063</v>
      </c>
      <c r="C869" s="84">
        <v>2</v>
      </c>
      <c r="D869" s="122">
        <v>0.00853718305748</v>
      </c>
      <c r="E869" s="122">
        <v>1.9777236052888478</v>
      </c>
      <c r="F869" s="84" t="s">
        <v>2256</v>
      </c>
      <c r="G869" s="84" t="b">
        <v>0</v>
      </c>
      <c r="H869" s="84" t="b">
        <v>0</v>
      </c>
      <c r="I869" s="84" t="b">
        <v>0</v>
      </c>
      <c r="J869" s="84" t="b">
        <v>0</v>
      </c>
      <c r="K869" s="84" t="b">
        <v>0</v>
      </c>
      <c r="L869" s="84" t="b">
        <v>0</v>
      </c>
    </row>
    <row r="870" spans="1:12" ht="15">
      <c r="A870" s="84" t="s">
        <v>3063</v>
      </c>
      <c r="B870" s="84" t="s">
        <v>3064</v>
      </c>
      <c r="C870" s="84">
        <v>2</v>
      </c>
      <c r="D870" s="122">
        <v>0.00853718305748</v>
      </c>
      <c r="E870" s="122">
        <v>1.9777236052888478</v>
      </c>
      <c r="F870" s="84" t="s">
        <v>2256</v>
      </c>
      <c r="G870" s="84" t="b">
        <v>0</v>
      </c>
      <c r="H870" s="84" t="b">
        <v>0</v>
      </c>
      <c r="I870" s="84" t="b">
        <v>0</v>
      </c>
      <c r="J870" s="84" t="b">
        <v>0</v>
      </c>
      <c r="K870" s="84" t="b">
        <v>0</v>
      </c>
      <c r="L870" s="84" t="b">
        <v>0</v>
      </c>
    </row>
    <row r="871" spans="1:12" ht="15">
      <c r="A871" s="84" t="s">
        <v>3064</v>
      </c>
      <c r="B871" s="84" t="s">
        <v>2983</v>
      </c>
      <c r="C871" s="84">
        <v>2</v>
      </c>
      <c r="D871" s="122">
        <v>0.00853718305748</v>
      </c>
      <c r="E871" s="122">
        <v>1.9777236052888478</v>
      </c>
      <c r="F871" s="84" t="s">
        <v>2256</v>
      </c>
      <c r="G871" s="84" t="b">
        <v>0</v>
      </c>
      <c r="H871" s="84" t="b">
        <v>0</v>
      </c>
      <c r="I871" s="84" t="b">
        <v>0</v>
      </c>
      <c r="J871" s="84" t="b">
        <v>0</v>
      </c>
      <c r="K871" s="84" t="b">
        <v>0</v>
      </c>
      <c r="L871" s="84" t="b">
        <v>0</v>
      </c>
    </row>
    <row r="872" spans="1:12" ht="15">
      <c r="A872" s="84" t="s">
        <v>2990</v>
      </c>
      <c r="B872" s="84" t="s">
        <v>3072</v>
      </c>
      <c r="C872" s="84">
        <v>2</v>
      </c>
      <c r="D872" s="122">
        <v>0.00853718305748</v>
      </c>
      <c r="E872" s="122">
        <v>1.9777236052888478</v>
      </c>
      <c r="F872" s="84" t="s">
        <v>2256</v>
      </c>
      <c r="G872" s="84" t="b">
        <v>0</v>
      </c>
      <c r="H872" s="84" t="b">
        <v>0</v>
      </c>
      <c r="I872" s="84" t="b">
        <v>0</v>
      </c>
      <c r="J872" s="84" t="b">
        <v>0</v>
      </c>
      <c r="K872" s="84" t="b">
        <v>0</v>
      </c>
      <c r="L872" s="84" t="b">
        <v>0</v>
      </c>
    </row>
    <row r="873" spans="1:12" ht="15">
      <c r="A873" s="84" t="s">
        <v>3073</v>
      </c>
      <c r="B873" s="84" t="s">
        <v>3074</v>
      </c>
      <c r="C873" s="84">
        <v>2</v>
      </c>
      <c r="D873" s="122">
        <v>0.00853718305748</v>
      </c>
      <c r="E873" s="122">
        <v>1.9777236052888478</v>
      </c>
      <c r="F873" s="84" t="s">
        <v>2256</v>
      </c>
      <c r="G873" s="84" t="b">
        <v>0</v>
      </c>
      <c r="H873" s="84" t="b">
        <v>0</v>
      </c>
      <c r="I873" s="84" t="b">
        <v>0</v>
      </c>
      <c r="J873" s="84" t="b">
        <v>0</v>
      </c>
      <c r="K873" s="84" t="b">
        <v>0</v>
      </c>
      <c r="L873" s="84" t="b">
        <v>0</v>
      </c>
    </row>
    <row r="874" spans="1:12" ht="15">
      <c r="A874" s="84" t="s">
        <v>3074</v>
      </c>
      <c r="B874" s="84" t="s">
        <v>3075</v>
      </c>
      <c r="C874" s="84">
        <v>2</v>
      </c>
      <c r="D874" s="122">
        <v>0.00853718305748</v>
      </c>
      <c r="E874" s="122">
        <v>1.9777236052888478</v>
      </c>
      <c r="F874" s="84" t="s">
        <v>2256</v>
      </c>
      <c r="G874" s="84" t="b">
        <v>0</v>
      </c>
      <c r="H874" s="84" t="b">
        <v>0</v>
      </c>
      <c r="I874" s="84" t="b">
        <v>0</v>
      </c>
      <c r="J874" s="84" t="b">
        <v>0</v>
      </c>
      <c r="K874" s="84" t="b">
        <v>0</v>
      </c>
      <c r="L874" s="84" t="b">
        <v>0</v>
      </c>
    </row>
    <row r="875" spans="1:12" ht="15">
      <c r="A875" s="84" t="s">
        <v>3075</v>
      </c>
      <c r="B875" s="84" t="s">
        <v>3076</v>
      </c>
      <c r="C875" s="84">
        <v>2</v>
      </c>
      <c r="D875" s="122">
        <v>0.00853718305748</v>
      </c>
      <c r="E875" s="122">
        <v>1.9777236052888478</v>
      </c>
      <c r="F875" s="84" t="s">
        <v>2256</v>
      </c>
      <c r="G875" s="84" t="b">
        <v>0</v>
      </c>
      <c r="H875" s="84" t="b">
        <v>0</v>
      </c>
      <c r="I875" s="84" t="b">
        <v>0</v>
      </c>
      <c r="J875" s="84" t="b">
        <v>0</v>
      </c>
      <c r="K875" s="84" t="b">
        <v>0</v>
      </c>
      <c r="L875" s="84" t="b">
        <v>0</v>
      </c>
    </row>
    <row r="876" spans="1:12" ht="15">
      <c r="A876" s="84" t="s">
        <v>3076</v>
      </c>
      <c r="B876" s="84" t="s">
        <v>2913</v>
      </c>
      <c r="C876" s="84">
        <v>2</v>
      </c>
      <c r="D876" s="122">
        <v>0.00853718305748</v>
      </c>
      <c r="E876" s="122">
        <v>1.8016323462331665</v>
      </c>
      <c r="F876" s="84" t="s">
        <v>2256</v>
      </c>
      <c r="G876" s="84" t="b">
        <v>0</v>
      </c>
      <c r="H876" s="84" t="b">
        <v>0</v>
      </c>
      <c r="I876" s="84" t="b">
        <v>0</v>
      </c>
      <c r="J876" s="84" t="b">
        <v>0</v>
      </c>
      <c r="K876" s="84" t="b">
        <v>0</v>
      </c>
      <c r="L876" s="84" t="b">
        <v>0</v>
      </c>
    </row>
    <row r="877" spans="1:12" ht="15">
      <c r="A877" s="84" t="s">
        <v>2913</v>
      </c>
      <c r="B877" s="84" t="s">
        <v>2895</v>
      </c>
      <c r="C877" s="84">
        <v>2</v>
      </c>
      <c r="D877" s="122">
        <v>0.00853718305748</v>
      </c>
      <c r="E877" s="122">
        <v>1.0234810958495228</v>
      </c>
      <c r="F877" s="84" t="s">
        <v>2256</v>
      </c>
      <c r="G877" s="84" t="b">
        <v>0</v>
      </c>
      <c r="H877" s="84" t="b">
        <v>0</v>
      </c>
      <c r="I877" s="84" t="b">
        <v>0</v>
      </c>
      <c r="J877" s="84" t="b">
        <v>0</v>
      </c>
      <c r="K877" s="84" t="b">
        <v>0</v>
      </c>
      <c r="L877" s="84" t="b">
        <v>0</v>
      </c>
    </row>
    <row r="878" spans="1:12" ht="15">
      <c r="A878" s="84" t="s">
        <v>2895</v>
      </c>
      <c r="B878" s="84" t="s">
        <v>2926</v>
      </c>
      <c r="C878" s="84">
        <v>2</v>
      </c>
      <c r="D878" s="122">
        <v>0.00853718305748</v>
      </c>
      <c r="E878" s="122">
        <v>0.7224511001855416</v>
      </c>
      <c r="F878" s="84" t="s">
        <v>2256</v>
      </c>
      <c r="G878" s="84" t="b">
        <v>0</v>
      </c>
      <c r="H878" s="84" t="b">
        <v>0</v>
      </c>
      <c r="I878" s="84" t="b">
        <v>0</v>
      </c>
      <c r="J878" s="84" t="b">
        <v>0</v>
      </c>
      <c r="K878" s="84" t="b">
        <v>0</v>
      </c>
      <c r="L878" s="84" t="b">
        <v>0</v>
      </c>
    </row>
    <row r="879" spans="1:12" ht="15">
      <c r="A879" s="84" t="s">
        <v>2926</v>
      </c>
      <c r="B879" s="84" t="s">
        <v>2925</v>
      </c>
      <c r="C879" s="84">
        <v>2</v>
      </c>
      <c r="D879" s="122">
        <v>0.00853718305748</v>
      </c>
      <c r="E879" s="122">
        <v>1.0234810958495228</v>
      </c>
      <c r="F879" s="84" t="s">
        <v>2256</v>
      </c>
      <c r="G879" s="84" t="b">
        <v>0</v>
      </c>
      <c r="H879" s="84" t="b">
        <v>0</v>
      </c>
      <c r="I879" s="84" t="b">
        <v>0</v>
      </c>
      <c r="J879" s="84" t="b">
        <v>0</v>
      </c>
      <c r="K879" s="84" t="b">
        <v>0</v>
      </c>
      <c r="L879" s="84" t="b">
        <v>0</v>
      </c>
    </row>
    <row r="880" spans="1:12" ht="15">
      <c r="A880" s="84" t="s">
        <v>2925</v>
      </c>
      <c r="B880" s="84" t="s">
        <v>2402</v>
      </c>
      <c r="C880" s="84">
        <v>2</v>
      </c>
      <c r="D880" s="122">
        <v>0.00853718305748</v>
      </c>
      <c r="E880" s="122">
        <v>0.6876889939263298</v>
      </c>
      <c r="F880" s="84" t="s">
        <v>2256</v>
      </c>
      <c r="G880" s="84" t="b">
        <v>0</v>
      </c>
      <c r="H880" s="84" t="b">
        <v>0</v>
      </c>
      <c r="I880" s="84" t="b">
        <v>0</v>
      </c>
      <c r="J880" s="84" t="b">
        <v>0</v>
      </c>
      <c r="K880" s="84" t="b">
        <v>0</v>
      </c>
      <c r="L880" s="84" t="b">
        <v>0</v>
      </c>
    </row>
    <row r="881" spans="1:12" ht="15">
      <c r="A881" s="84" t="s">
        <v>2402</v>
      </c>
      <c r="B881" s="84" t="s">
        <v>2426</v>
      </c>
      <c r="C881" s="84">
        <v>2</v>
      </c>
      <c r="D881" s="122">
        <v>0.00853718305748</v>
      </c>
      <c r="E881" s="122">
        <v>0.6207422042957165</v>
      </c>
      <c r="F881" s="84" t="s">
        <v>2256</v>
      </c>
      <c r="G881" s="84" t="b">
        <v>0</v>
      </c>
      <c r="H881" s="84" t="b">
        <v>0</v>
      </c>
      <c r="I881" s="84" t="b">
        <v>0</v>
      </c>
      <c r="J881" s="84" t="b">
        <v>0</v>
      </c>
      <c r="K881" s="84" t="b">
        <v>0</v>
      </c>
      <c r="L881" s="84" t="b">
        <v>0</v>
      </c>
    </row>
    <row r="882" spans="1:12" ht="15">
      <c r="A882" s="84" t="s">
        <v>2964</v>
      </c>
      <c r="B882" s="84" t="s">
        <v>2965</v>
      </c>
      <c r="C882" s="84">
        <v>4</v>
      </c>
      <c r="D882" s="122">
        <v>0</v>
      </c>
      <c r="E882" s="122">
        <v>1.2430380486862944</v>
      </c>
      <c r="F882" s="84" t="s">
        <v>2257</v>
      </c>
      <c r="G882" s="84" t="b">
        <v>0</v>
      </c>
      <c r="H882" s="84" t="b">
        <v>0</v>
      </c>
      <c r="I882" s="84" t="b">
        <v>0</v>
      </c>
      <c r="J882" s="84" t="b">
        <v>0</v>
      </c>
      <c r="K882" s="84" t="b">
        <v>0</v>
      </c>
      <c r="L882" s="84" t="b">
        <v>0</v>
      </c>
    </row>
    <row r="883" spans="1:12" ht="15">
      <c r="A883" s="84" t="s">
        <v>2963</v>
      </c>
      <c r="B883" s="84" t="s">
        <v>3002</v>
      </c>
      <c r="C883" s="84">
        <v>3</v>
      </c>
      <c r="D883" s="122">
        <v>0.005065083916552701</v>
      </c>
      <c r="E883" s="122">
        <v>1.2430380486862944</v>
      </c>
      <c r="F883" s="84" t="s">
        <v>2257</v>
      </c>
      <c r="G883" s="84" t="b">
        <v>0</v>
      </c>
      <c r="H883" s="84" t="b">
        <v>0</v>
      </c>
      <c r="I883" s="84" t="b">
        <v>0</v>
      </c>
      <c r="J883" s="84" t="b">
        <v>1</v>
      </c>
      <c r="K883" s="84" t="b">
        <v>0</v>
      </c>
      <c r="L883" s="84" t="b">
        <v>0</v>
      </c>
    </row>
    <row r="884" spans="1:12" ht="15">
      <c r="A884" s="84" t="s">
        <v>3002</v>
      </c>
      <c r="B884" s="84" t="s">
        <v>2341</v>
      </c>
      <c r="C884" s="84">
        <v>3</v>
      </c>
      <c r="D884" s="122">
        <v>0.005065083916552701</v>
      </c>
      <c r="E884" s="122">
        <v>1.146128035678238</v>
      </c>
      <c r="F884" s="84" t="s">
        <v>2257</v>
      </c>
      <c r="G884" s="84" t="b">
        <v>1</v>
      </c>
      <c r="H884" s="84" t="b">
        <v>0</v>
      </c>
      <c r="I884" s="84" t="b">
        <v>0</v>
      </c>
      <c r="J884" s="84" t="b">
        <v>0</v>
      </c>
      <c r="K884" s="84" t="b">
        <v>0</v>
      </c>
      <c r="L884" s="84" t="b">
        <v>0</v>
      </c>
    </row>
    <row r="885" spans="1:12" ht="15">
      <c r="A885" s="84" t="s">
        <v>2341</v>
      </c>
      <c r="B885" s="84" t="s">
        <v>3003</v>
      </c>
      <c r="C885" s="84">
        <v>3</v>
      </c>
      <c r="D885" s="122">
        <v>0.005065083916552701</v>
      </c>
      <c r="E885" s="122">
        <v>1.146128035678238</v>
      </c>
      <c r="F885" s="84" t="s">
        <v>2257</v>
      </c>
      <c r="G885" s="84" t="b">
        <v>0</v>
      </c>
      <c r="H885" s="84" t="b">
        <v>0</v>
      </c>
      <c r="I885" s="84" t="b">
        <v>0</v>
      </c>
      <c r="J885" s="84" t="b">
        <v>0</v>
      </c>
      <c r="K885" s="84" t="b">
        <v>0</v>
      </c>
      <c r="L885" s="84" t="b">
        <v>0</v>
      </c>
    </row>
    <row r="886" spans="1:12" ht="15">
      <c r="A886" s="84" t="s">
        <v>3003</v>
      </c>
      <c r="B886" s="84" t="s">
        <v>3004</v>
      </c>
      <c r="C886" s="84">
        <v>3</v>
      </c>
      <c r="D886" s="122">
        <v>0.005065083916552701</v>
      </c>
      <c r="E886" s="122">
        <v>1.3679767852945943</v>
      </c>
      <c r="F886" s="84" t="s">
        <v>2257</v>
      </c>
      <c r="G886" s="84" t="b">
        <v>0</v>
      </c>
      <c r="H886" s="84" t="b">
        <v>0</v>
      </c>
      <c r="I886" s="84" t="b">
        <v>0</v>
      </c>
      <c r="J886" s="84" t="b">
        <v>0</v>
      </c>
      <c r="K886" s="84" t="b">
        <v>0</v>
      </c>
      <c r="L886" s="84" t="b">
        <v>0</v>
      </c>
    </row>
    <row r="887" spans="1:12" ht="15">
      <c r="A887" s="84" t="s">
        <v>3004</v>
      </c>
      <c r="B887" s="84" t="s">
        <v>3005</v>
      </c>
      <c r="C887" s="84">
        <v>3</v>
      </c>
      <c r="D887" s="122">
        <v>0.005065083916552701</v>
      </c>
      <c r="E887" s="122">
        <v>1.3679767852945943</v>
      </c>
      <c r="F887" s="84" t="s">
        <v>2257</v>
      </c>
      <c r="G887" s="84" t="b">
        <v>0</v>
      </c>
      <c r="H887" s="84" t="b">
        <v>0</v>
      </c>
      <c r="I887" s="84" t="b">
        <v>0</v>
      </c>
      <c r="J887" s="84" t="b">
        <v>0</v>
      </c>
      <c r="K887" s="84" t="b">
        <v>0</v>
      </c>
      <c r="L887" s="84" t="b">
        <v>0</v>
      </c>
    </row>
    <row r="888" spans="1:12" ht="15">
      <c r="A888" s="84" t="s">
        <v>3005</v>
      </c>
      <c r="B888" s="84" t="s">
        <v>3006</v>
      </c>
      <c r="C888" s="84">
        <v>3</v>
      </c>
      <c r="D888" s="122">
        <v>0.005065083916552701</v>
      </c>
      <c r="E888" s="122">
        <v>1.3679767852945943</v>
      </c>
      <c r="F888" s="84" t="s">
        <v>2257</v>
      </c>
      <c r="G888" s="84" t="b">
        <v>0</v>
      </c>
      <c r="H888" s="84" t="b">
        <v>0</v>
      </c>
      <c r="I888" s="84" t="b">
        <v>0</v>
      </c>
      <c r="J888" s="84" t="b">
        <v>0</v>
      </c>
      <c r="K888" s="84" t="b">
        <v>0</v>
      </c>
      <c r="L888" s="84" t="b">
        <v>0</v>
      </c>
    </row>
    <row r="889" spans="1:12" ht="15">
      <c r="A889" s="84" t="s">
        <v>3006</v>
      </c>
      <c r="B889" s="84" t="s">
        <v>3007</v>
      </c>
      <c r="C889" s="84">
        <v>3</v>
      </c>
      <c r="D889" s="122">
        <v>0.005065083916552701</v>
      </c>
      <c r="E889" s="122">
        <v>1.3679767852945943</v>
      </c>
      <c r="F889" s="84" t="s">
        <v>2257</v>
      </c>
      <c r="G889" s="84" t="b">
        <v>0</v>
      </c>
      <c r="H889" s="84" t="b">
        <v>0</v>
      </c>
      <c r="I889" s="84" t="b">
        <v>0</v>
      </c>
      <c r="J889" s="84" t="b">
        <v>0</v>
      </c>
      <c r="K889" s="84" t="b">
        <v>0</v>
      </c>
      <c r="L889" s="84" t="b">
        <v>0</v>
      </c>
    </row>
    <row r="890" spans="1:12" ht="15">
      <c r="A890" s="84" t="s">
        <v>3007</v>
      </c>
      <c r="B890" s="84" t="s">
        <v>3008</v>
      </c>
      <c r="C890" s="84">
        <v>3</v>
      </c>
      <c r="D890" s="122">
        <v>0.005065083916552701</v>
      </c>
      <c r="E890" s="122">
        <v>1.3679767852945943</v>
      </c>
      <c r="F890" s="84" t="s">
        <v>2257</v>
      </c>
      <c r="G890" s="84" t="b">
        <v>0</v>
      </c>
      <c r="H890" s="84" t="b">
        <v>0</v>
      </c>
      <c r="I890" s="84" t="b">
        <v>0</v>
      </c>
      <c r="J890" s="84" t="b">
        <v>0</v>
      </c>
      <c r="K890" s="84" t="b">
        <v>0</v>
      </c>
      <c r="L890" s="84" t="b">
        <v>0</v>
      </c>
    </row>
    <row r="891" spans="1:12" ht="15">
      <c r="A891" s="84" t="s">
        <v>3008</v>
      </c>
      <c r="B891" s="84" t="s">
        <v>3009</v>
      </c>
      <c r="C891" s="84">
        <v>3</v>
      </c>
      <c r="D891" s="122">
        <v>0.005065083916552701</v>
      </c>
      <c r="E891" s="122">
        <v>1.3679767852945943</v>
      </c>
      <c r="F891" s="84" t="s">
        <v>2257</v>
      </c>
      <c r="G891" s="84" t="b">
        <v>0</v>
      </c>
      <c r="H891" s="84" t="b">
        <v>0</v>
      </c>
      <c r="I891" s="84" t="b">
        <v>0</v>
      </c>
      <c r="J891" s="84" t="b">
        <v>0</v>
      </c>
      <c r="K891" s="84" t="b">
        <v>0</v>
      </c>
      <c r="L891" s="84" t="b">
        <v>0</v>
      </c>
    </row>
    <row r="892" spans="1:12" ht="15">
      <c r="A892" s="84" t="s">
        <v>3009</v>
      </c>
      <c r="B892" s="84" t="s">
        <v>2964</v>
      </c>
      <c r="C892" s="84">
        <v>3</v>
      </c>
      <c r="D892" s="122">
        <v>0.005065083916552701</v>
      </c>
      <c r="E892" s="122">
        <v>1.2430380486862944</v>
      </c>
      <c r="F892" s="84" t="s">
        <v>2257</v>
      </c>
      <c r="G892" s="84" t="b">
        <v>0</v>
      </c>
      <c r="H892" s="84" t="b">
        <v>0</v>
      </c>
      <c r="I892" s="84" t="b">
        <v>0</v>
      </c>
      <c r="J892" s="84" t="b">
        <v>0</v>
      </c>
      <c r="K892" s="84" t="b">
        <v>0</v>
      </c>
      <c r="L892" s="84" t="b">
        <v>0</v>
      </c>
    </row>
    <row r="893" spans="1:12" ht="15">
      <c r="A893" s="84" t="s">
        <v>257</v>
      </c>
      <c r="B893" s="84" t="s">
        <v>2963</v>
      </c>
      <c r="C893" s="84">
        <v>2</v>
      </c>
      <c r="D893" s="122">
        <v>0.00813594582875625</v>
      </c>
      <c r="E893" s="122">
        <v>1.5440680443502757</v>
      </c>
      <c r="F893" s="84" t="s">
        <v>2257</v>
      </c>
      <c r="G893" s="84" t="b">
        <v>0</v>
      </c>
      <c r="H893" s="84" t="b">
        <v>0</v>
      </c>
      <c r="I893" s="84" t="b">
        <v>0</v>
      </c>
      <c r="J893" s="84" t="b">
        <v>0</v>
      </c>
      <c r="K893" s="84" t="b">
        <v>0</v>
      </c>
      <c r="L893" s="84" t="b">
        <v>0</v>
      </c>
    </row>
    <row r="894" spans="1:12" ht="15">
      <c r="A894" s="84" t="s">
        <v>2965</v>
      </c>
      <c r="B894" s="84" t="s">
        <v>3157</v>
      </c>
      <c r="C894" s="84">
        <v>2</v>
      </c>
      <c r="D894" s="122">
        <v>0.00813594582875625</v>
      </c>
      <c r="E894" s="122">
        <v>1.2430380486862944</v>
      </c>
      <c r="F894" s="84" t="s">
        <v>2257</v>
      </c>
      <c r="G894" s="84" t="b">
        <v>0</v>
      </c>
      <c r="H894" s="84" t="b">
        <v>0</v>
      </c>
      <c r="I894" s="84" t="b">
        <v>0</v>
      </c>
      <c r="J894" s="84" t="b">
        <v>0</v>
      </c>
      <c r="K894" s="84" t="b">
        <v>0</v>
      </c>
      <c r="L894" s="84" t="b">
        <v>0</v>
      </c>
    </row>
    <row r="895" spans="1:12" ht="15">
      <c r="A895" s="84" t="s">
        <v>2935</v>
      </c>
      <c r="B895" s="84" t="s">
        <v>2912</v>
      </c>
      <c r="C895" s="84">
        <v>2</v>
      </c>
      <c r="D895" s="122">
        <v>0.00813594582875625</v>
      </c>
      <c r="E895" s="122">
        <v>1.5440680443502757</v>
      </c>
      <c r="F895" s="84" t="s">
        <v>2257</v>
      </c>
      <c r="G895" s="84" t="b">
        <v>0</v>
      </c>
      <c r="H895" s="84" t="b">
        <v>0</v>
      </c>
      <c r="I895" s="84" t="b">
        <v>0</v>
      </c>
      <c r="J895" s="84" t="b">
        <v>0</v>
      </c>
      <c r="K895" s="84" t="b">
        <v>0</v>
      </c>
      <c r="L895" s="84" t="b">
        <v>0</v>
      </c>
    </row>
    <row r="896" spans="1:12" ht="15">
      <c r="A896" s="84" t="s">
        <v>2424</v>
      </c>
      <c r="B896" s="84" t="s">
        <v>3158</v>
      </c>
      <c r="C896" s="84">
        <v>2</v>
      </c>
      <c r="D896" s="122">
        <v>0.00813594582875625</v>
      </c>
      <c r="E896" s="122">
        <v>1.5440680443502757</v>
      </c>
      <c r="F896" s="84" t="s">
        <v>2257</v>
      </c>
      <c r="G896" s="84" t="b">
        <v>0</v>
      </c>
      <c r="H896" s="84" t="b">
        <v>0</v>
      </c>
      <c r="I896" s="84" t="b">
        <v>0</v>
      </c>
      <c r="J896" s="84" t="b">
        <v>0</v>
      </c>
      <c r="K896" s="84" t="b">
        <v>0</v>
      </c>
      <c r="L896" s="84" t="b">
        <v>0</v>
      </c>
    </row>
    <row r="897" spans="1:12" ht="15">
      <c r="A897" s="84" t="s">
        <v>3158</v>
      </c>
      <c r="B897" s="84" t="s">
        <v>3159</v>
      </c>
      <c r="C897" s="84">
        <v>2</v>
      </c>
      <c r="D897" s="122">
        <v>0.00813594582875625</v>
      </c>
      <c r="E897" s="122">
        <v>1.5440680443502757</v>
      </c>
      <c r="F897" s="84" t="s">
        <v>2257</v>
      </c>
      <c r="G897" s="84" t="b">
        <v>0</v>
      </c>
      <c r="H897" s="84" t="b">
        <v>0</v>
      </c>
      <c r="I897" s="84" t="b">
        <v>0</v>
      </c>
      <c r="J897" s="84" t="b">
        <v>0</v>
      </c>
      <c r="K897" s="84" t="b">
        <v>0</v>
      </c>
      <c r="L897" s="84" t="b">
        <v>0</v>
      </c>
    </row>
    <row r="898" spans="1:12" ht="15">
      <c r="A898" s="84" t="s">
        <v>3159</v>
      </c>
      <c r="B898" s="84" t="s">
        <v>3160</v>
      </c>
      <c r="C898" s="84">
        <v>2</v>
      </c>
      <c r="D898" s="122">
        <v>0.00813594582875625</v>
      </c>
      <c r="E898" s="122">
        <v>1.5440680443502757</v>
      </c>
      <c r="F898" s="84" t="s">
        <v>2257</v>
      </c>
      <c r="G898" s="84" t="b">
        <v>0</v>
      </c>
      <c r="H898" s="84" t="b">
        <v>0</v>
      </c>
      <c r="I898" s="84" t="b">
        <v>0</v>
      </c>
      <c r="J898" s="84" t="b">
        <v>0</v>
      </c>
      <c r="K898" s="84" t="b">
        <v>0</v>
      </c>
      <c r="L898" s="84" t="b">
        <v>0</v>
      </c>
    </row>
    <row r="899" spans="1:12" ht="15">
      <c r="A899" s="84" t="s">
        <v>3160</v>
      </c>
      <c r="B899" s="84" t="s">
        <v>2402</v>
      </c>
      <c r="C899" s="84">
        <v>2</v>
      </c>
      <c r="D899" s="122">
        <v>0.00813594582875625</v>
      </c>
      <c r="E899" s="122">
        <v>1.5440680443502757</v>
      </c>
      <c r="F899" s="84" t="s">
        <v>2257</v>
      </c>
      <c r="G899" s="84" t="b">
        <v>0</v>
      </c>
      <c r="H899" s="84" t="b">
        <v>0</v>
      </c>
      <c r="I899" s="84" t="b">
        <v>0</v>
      </c>
      <c r="J899" s="84" t="b">
        <v>0</v>
      </c>
      <c r="K899" s="84" t="b">
        <v>0</v>
      </c>
      <c r="L899" s="84" t="b">
        <v>0</v>
      </c>
    </row>
    <row r="900" spans="1:12" ht="15">
      <c r="A900" s="84" t="s">
        <v>2402</v>
      </c>
      <c r="B900" s="84" t="s">
        <v>3161</v>
      </c>
      <c r="C900" s="84">
        <v>2</v>
      </c>
      <c r="D900" s="122">
        <v>0.00813594582875625</v>
      </c>
      <c r="E900" s="122">
        <v>1.5440680443502757</v>
      </c>
      <c r="F900" s="84" t="s">
        <v>2257</v>
      </c>
      <c r="G900" s="84" t="b">
        <v>0</v>
      </c>
      <c r="H900" s="84" t="b">
        <v>0</v>
      </c>
      <c r="I900" s="84" t="b">
        <v>0</v>
      </c>
      <c r="J900" s="84" t="b">
        <v>0</v>
      </c>
      <c r="K900" s="84" t="b">
        <v>0</v>
      </c>
      <c r="L900" s="84" t="b">
        <v>0</v>
      </c>
    </row>
    <row r="901" spans="1:12" ht="15">
      <c r="A901" s="84" t="s">
        <v>317</v>
      </c>
      <c r="B901" s="84" t="s">
        <v>2889</v>
      </c>
      <c r="C901" s="84">
        <v>2</v>
      </c>
      <c r="D901" s="122">
        <v>0</v>
      </c>
      <c r="E901" s="122">
        <v>1.2041199826559248</v>
      </c>
      <c r="F901" s="84" t="s">
        <v>2258</v>
      </c>
      <c r="G901" s="84" t="b">
        <v>0</v>
      </c>
      <c r="H901" s="84" t="b">
        <v>0</v>
      </c>
      <c r="I901" s="84" t="b">
        <v>0</v>
      </c>
      <c r="J901" s="84" t="b">
        <v>0</v>
      </c>
      <c r="K901" s="84" t="b">
        <v>0</v>
      </c>
      <c r="L901" s="84" t="b">
        <v>0</v>
      </c>
    </row>
    <row r="902" spans="1:12" ht="15">
      <c r="A902" s="84" t="s">
        <v>2889</v>
      </c>
      <c r="B902" s="84" t="s">
        <v>3193</v>
      </c>
      <c r="C902" s="84">
        <v>2</v>
      </c>
      <c r="D902" s="122">
        <v>0</v>
      </c>
      <c r="E902" s="122">
        <v>1.2041199826559248</v>
      </c>
      <c r="F902" s="84" t="s">
        <v>2258</v>
      </c>
      <c r="G902" s="84" t="b">
        <v>0</v>
      </c>
      <c r="H902" s="84" t="b">
        <v>0</v>
      </c>
      <c r="I902" s="84" t="b">
        <v>0</v>
      </c>
      <c r="J902" s="84" t="b">
        <v>1</v>
      </c>
      <c r="K902" s="84" t="b">
        <v>0</v>
      </c>
      <c r="L902" s="84" t="b">
        <v>0</v>
      </c>
    </row>
    <row r="903" spans="1:12" ht="15">
      <c r="A903" s="84" t="s">
        <v>3193</v>
      </c>
      <c r="B903" s="84" t="s">
        <v>3194</v>
      </c>
      <c r="C903" s="84">
        <v>2</v>
      </c>
      <c r="D903" s="122">
        <v>0</v>
      </c>
      <c r="E903" s="122">
        <v>1.2041199826559248</v>
      </c>
      <c r="F903" s="84" t="s">
        <v>2258</v>
      </c>
      <c r="G903" s="84" t="b">
        <v>1</v>
      </c>
      <c r="H903" s="84" t="b">
        <v>0</v>
      </c>
      <c r="I903" s="84" t="b">
        <v>0</v>
      </c>
      <c r="J903" s="84" t="b">
        <v>0</v>
      </c>
      <c r="K903" s="84" t="b">
        <v>0</v>
      </c>
      <c r="L903" s="84" t="b">
        <v>0</v>
      </c>
    </row>
    <row r="904" spans="1:12" ht="15">
      <c r="A904" s="84" t="s">
        <v>3194</v>
      </c>
      <c r="B904" s="84" t="s">
        <v>3195</v>
      </c>
      <c r="C904" s="84">
        <v>2</v>
      </c>
      <c r="D904" s="122">
        <v>0</v>
      </c>
      <c r="E904" s="122">
        <v>1.2041199826559248</v>
      </c>
      <c r="F904" s="84" t="s">
        <v>2258</v>
      </c>
      <c r="G904" s="84" t="b">
        <v>0</v>
      </c>
      <c r="H904" s="84" t="b">
        <v>0</v>
      </c>
      <c r="I904" s="84" t="b">
        <v>0</v>
      </c>
      <c r="J904" s="84" t="b">
        <v>0</v>
      </c>
      <c r="K904" s="84" t="b">
        <v>0</v>
      </c>
      <c r="L904" s="84" t="b">
        <v>0</v>
      </c>
    </row>
    <row r="905" spans="1:12" ht="15">
      <c r="A905" s="84" t="s">
        <v>3195</v>
      </c>
      <c r="B905" s="84" t="s">
        <v>2908</v>
      </c>
      <c r="C905" s="84">
        <v>2</v>
      </c>
      <c r="D905" s="122">
        <v>0</v>
      </c>
      <c r="E905" s="122">
        <v>1.2041199826559248</v>
      </c>
      <c r="F905" s="84" t="s">
        <v>2258</v>
      </c>
      <c r="G905" s="84" t="b">
        <v>0</v>
      </c>
      <c r="H905" s="84" t="b">
        <v>0</v>
      </c>
      <c r="I905" s="84" t="b">
        <v>0</v>
      </c>
      <c r="J905" s="84" t="b">
        <v>0</v>
      </c>
      <c r="K905" s="84" t="b">
        <v>0</v>
      </c>
      <c r="L905" s="84" t="b">
        <v>0</v>
      </c>
    </row>
    <row r="906" spans="1:12" ht="15">
      <c r="A906" s="84" t="s">
        <v>2908</v>
      </c>
      <c r="B906" s="84" t="s">
        <v>2402</v>
      </c>
      <c r="C906" s="84">
        <v>2</v>
      </c>
      <c r="D906" s="122">
        <v>0</v>
      </c>
      <c r="E906" s="122">
        <v>1.2041199826559248</v>
      </c>
      <c r="F906" s="84" t="s">
        <v>2258</v>
      </c>
      <c r="G906" s="84" t="b">
        <v>0</v>
      </c>
      <c r="H906" s="84" t="b">
        <v>0</v>
      </c>
      <c r="I906" s="84" t="b">
        <v>0</v>
      </c>
      <c r="J906" s="84" t="b">
        <v>0</v>
      </c>
      <c r="K906" s="84" t="b">
        <v>0</v>
      </c>
      <c r="L906" s="84" t="b">
        <v>0</v>
      </c>
    </row>
    <row r="907" spans="1:12" ht="15">
      <c r="A907" s="84" t="s">
        <v>2402</v>
      </c>
      <c r="B907" s="84" t="s">
        <v>3196</v>
      </c>
      <c r="C907" s="84">
        <v>2</v>
      </c>
      <c r="D907" s="122">
        <v>0</v>
      </c>
      <c r="E907" s="122">
        <v>1.2041199826559248</v>
      </c>
      <c r="F907" s="84" t="s">
        <v>2258</v>
      </c>
      <c r="G907" s="84" t="b">
        <v>0</v>
      </c>
      <c r="H907" s="84" t="b">
        <v>0</v>
      </c>
      <c r="I907" s="84" t="b">
        <v>0</v>
      </c>
      <c r="J907" s="84" t="b">
        <v>0</v>
      </c>
      <c r="K907" s="84" t="b">
        <v>0</v>
      </c>
      <c r="L907" s="84" t="b">
        <v>0</v>
      </c>
    </row>
    <row r="908" spans="1:12" ht="15">
      <c r="A908" s="84" t="s">
        <v>3196</v>
      </c>
      <c r="B908" s="84" t="s">
        <v>2999</v>
      </c>
      <c r="C908" s="84">
        <v>2</v>
      </c>
      <c r="D908" s="122">
        <v>0</v>
      </c>
      <c r="E908" s="122">
        <v>1.2041199826559248</v>
      </c>
      <c r="F908" s="84" t="s">
        <v>2258</v>
      </c>
      <c r="G908" s="84" t="b">
        <v>0</v>
      </c>
      <c r="H908" s="84" t="b">
        <v>0</v>
      </c>
      <c r="I908" s="84" t="b">
        <v>0</v>
      </c>
      <c r="J908" s="84" t="b">
        <v>0</v>
      </c>
      <c r="K908" s="84" t="b">
        <v>0</v>
      </c>
      <c r="L908" s="84" t="b">
        <v>0</v>
      </c>
    </row>
    <row r="909" spans="1:12" ht="15">
      <c r="A909" s="84" t="s">
        <v>2999</v>
      </c>
      <c r="B909" s="84" t="s">
        <v>2950</v>
      </c>
      <c r="C909" s="84">
        <v>2</v>
      </c>
      <c r="D909" s="122">
        <v>0</v>
      </c>
      <c r="E909" s="122">
        <v>1.2041199826559248</v>
      </c>
      <c r="F909" s="84" t="s">
        <v>2258</v>
      </c>
      <c r="G909" s="84" t="b">
        <v>0</v>
      </c>
      <c r="H909" s="84" t="b">
        <v>0</v>
      </c>
      <c r="I909" s="84" t="b">
        <v>0</v>
      </c>
      <c r="J909" s="84" t="b">
        <v>0</v>
      </c>
      <c r="K909" s="84" t="b">
        <v>0</v>
      </c>
      <c r="L909" s="84" t="b">
        <v>0</v>
      </c>
    </row>
    <row r="910" spans="1:12" ht="15">
      <c r="A910" s="84" t="s">
        <v>2950</v>
      </c>
      <c r="B910" s="84" t="s">
        <v>2404</v>
      </c>
      <c r="C910" s="84">
        <v>2</v>
      </c>
      <c r="D910" s="122">
        <v>0</v>
      </c>
      <c r="E910" s="122">
        <v>1.0280287236002434</v>
      </c>
      <c r="F910" s="84" t="s">
        <v>2258</v>
      </c>
      <c r="G910" s="84" t="b">
        <v>0</v>
      </c>
      <c r="H910" s="84" t="b">
        <v>0</v>
      </c>
      <c r="I910" s="84" t="b">
        <v>0</v>
      </c>
      <c r="J910" s="84" t="b">
        <v>0</v>
      </c>
      <c r="K910" s="84" t="b">
        <v>0</v>
      </c>
      <c r="L910" s="84" t="b">
        <v>0</v>
      </c>
    </row>
    <row r="911" spans="1:12" ht="15">
      <c r="A911" s="84" t="s">
        <v>2404</v>
      </c>
      <c r="B911" s="84" t="s">
        <v>3197</v>
      </c>
      <c r="C911" s="84">
        <v>2</v>
      </c>
      <c r="D911" s="122">
        <v>0</v>
      </c>
      <c r="E911" s="122">
        <v>1.0280287236002434</v>
      </c>
      <c r="F911" s="84" t="s">
        <v>2258</v>
      </c>
      <c r="G911" s="84" t="b">
        <v>0</v>
      </c>
      <c r="H911" s="84" t="b">
        <v>0</v>
      </c>
      <c r="I911" s="84" t="b">
        <v>0</v>
      </c>
      <c r="J911" s="84" t="b">
        <v>0</v>
      </c>
      <c r="K911" s="84" t="b">
        <v>0</v>
      </c>
      <c r="L911" s="84" t="b">
        <v>0</v>
      </c>
    </row>
    <row r="912" spans="1:12" ht="15">
      <c r="A912" s="84" t="s">
        <v>3118</v>
      </c>
      <c r="B912" s="84" t="s">
        <v>2341</v>
      </c>
      <c r="C912" s="84">
        <v>2</v>
      </c>
      <c r="D912" s="122">
        <v>0</v>
      </c>
      <c r="E912" s="122">
        <v>0.8750612633917001</v>
      </c>
      <c r="F912" s="84" t="s">
        <v>2261</v>
      </c>
      <c r="G912" s="84" t="b">
        <v>0</v>
      </c>
      <c r="H912" s="84" t="b">
        <v>0</v>
      </c>
      <c r="I912" s="84" t="b">
        <v>0</v>
      </c>
      <c r="J912" s="84" t="b">
        <v>0</v>
      </c>
      <c r="K912" s="84" t="b">
        <v>0</v>
      </c>
      <c r="L912" s="84" t="b">
        <v>0</v>
      </c>
    </row>
    <row r="913" spans="1:12" ht="15">
      <c r="A913" s="84" t="s">
        <v>2341</v>
      </c>
      <c r="B913" s="84" t="s">
        <v>3119</v>
      </c>
      <c r="C913" s="84">
        <v>2</v>
      </c>
      <c r="D913" s="122">
        <v>0</v>
      </c>
      <c r="E913" s="122">
        <v>0.8750612633917001</v>
      </c>
      <c r="F913" s="84" t="s">
        <v>2261</v>
      </c>
      <c r="G913" s="84" t="b">
        <v>0</v>
      </c>
      <c r="H913" s="84" t="b">
        <v>0</v>
      </c>
      <c r="I913" s="84" t="b">
        <v>0</v>
      </c>
      <c r="J913" s="84" t="b">
        <v>0</v>
      </c>
      <c r="K913" s="84" t="b">
        <v>0</v>
      </c>
      <c r="L913" s="84" t="b">
        <v>0</v>
      </c>
    </row>
    <row r="914" spans="1:12" ht="15">
      <c r="A914" s="84" t="s">
        <v>3119</v>
      </c>
      <c r="B914" s="84" t="s">
        <v>2911</v>
      </c>
      <c r="C914" s="84">
        <v>2</v>
      </c>
      <c r="D914" s="122">
        <v>0</v>
      </c>
      <c r="E914" s="122">
        <v>1.1760912590556813</v>
      </c>
      <c r="F914" s="84" t="s">
        <v>2261</v>
      </c>
      <c r="G914" s="84" t="b">
        <v>0</v>
      </c>
      <c r="H914" s="84" t="b">
        <v>0</v>
      </c>
      <c r="I914" s="84" t="b">
        <v>0</v>
      </c>
      <c r="J914" s="84" t="b">
        <v>0</v>
      </c>
      <c r="K914" s="84" t="b">
        <v>0</v>
      </c>
      <c r="L914" s="84" t="b">
        <v>0</v>
      </c>
    </row>
    <row r="915" spans="1:12" ht="15">
      <c r="A915" s="84" t="s">
        <v>2911</v>
      </c>
      <c r="B915" s="84" t="s">
        <v>3120</v>
      </c>
      <c r="C915" s="84">
        <v>2</v>
      </c>
      <c r="D915" s="122">
        <v>0</v>
      </c>
      <c r="E915" s="122">
        <v>1.1760912590556813</v>
      </c>
      <c r="F915" s="84" t="s">
        <v>2261</v>
      </c>
      <c r="G915" s="84" t="b">
        <v>0</v>
      </c>
      <c r="H915" s="84" t="b">
        <v>0</v>
      </c>
      <c r="I915" s="84" t="b">
        <v>0</v>
      </c>
      <c r="J915" s="84" t="b">
        <v>0</v>
      </c>
      <c r="K915" s="84" t="b">
        <v>0</v>
      </c>
      <c r="L915" s="84" t="b">
        <v>0</v>
      </c>
    </row>
    <row r="916" spans="1:12" ht="15">
      <c r="A916" s="84" t="s">
        <v>3120</v>
      </c>
      <c r="B916" s="84" t="s">
        <v>2341</v>
      </c>
      <c r="C916" s="84">
        <v>2</v>
      </c>
      <c r="D916" s="122">
        <v>0</v>
      </c>
      <c r="E916" s="122">
        <v>0.8750612633917001</v>
      </c>
      <c r="F916" s="84" t="s">
        <v>2261</v>
      </c>
      <c r="G916" s="84" t="b">
        <v>0</v>
      </c>
      <c r="H916" s="84" t="b">
        <v>0</v>
      </c>
      <c r="I916" s="84" t="b">
        <v>0</v>
      </c>
      <c r="J916" s="84" t="b">
        <v>0</v>
      </c>
      <c r="K916" s="84" t="b">
        <v>0</v>
      </c>
      <c r="L916" s="84" t="b">
        <v>0</v>
      </c>
    </row>
    <row r="917" spans="1:12" ht="15">
      <c r="A917" s="84" t="s">
        <v>2341</v>
      </c>
      <c r="B917" s="84" t="s">
        <v>3121</v>
      </c>
      <c r="C917" s="84">
        <v>2</v>
      </c>
      <c r="D917" s="122">
        <v>0</v>
      </c>
      <c r="E917" s="122">
        <v>0.8750612633917001</v>
      </c>
      <c r="F917" s="84" t="s">
        <v>2261</v>
      </c>
      <c r="G917" s="84" t="b">
        <v>0</v>
      </c>
      <c r="H917" s="84" t="b">
        <v>0</v>
      </c>
      <c r="I917" s="84" t="b">
        <v>0</v>
      </c>
      <c r="J917" s="84" t="b">
        <v>0</v>
      </c>
      <c r="K917" s="84" t="b">
        <v>0</v>
      </c>
      <c r="L917" s="84" t="b">
        <v>0</v>
      </c>
    </row>
    <row r="918" spans="1:12" ht="15">
      <c r="A918" s="84" t="s">
        <v>3121</v>
      </c>
      <c r="B918" s="84" t="s">
        <v>3122</v>
      </c>
      <c r="C918" s="84">
        <v>2</v>
      </c>
      <c r="D918" s="122">
        <v>0</v>
      </c>
      <c r="E918" s="122">
        <v>1.1760912590556813</v>
      </c>
      <c r="F918" s="84" t="s">
        <v>2261</v>
      </c>
      <c r="G918" s="84" t="b">
        <v>0</v>
      </c>
      <c r="H918" s="84" t="b">
        <v>0</v>
      </c>
      <c r="I918" s="84" t="b">
        <v>0</v>
      </c>
      <c r="J918" s="84" t="b">
        <v>0</v>
      </c>
      <c r="K918" s="84" t="b">
        <v>0</v>
      </c>
      <c r="L918" s="84" t="b">
        <v>0</v>
      </c>
    </row>
    <row r="919" spans="1:12" ht="15">
      <c r="A919" s="84" t="s">
        <v>3147</v>
      </c>
      <c r="B919" s="84" t="s">
        <v>3148</v>
      </c>
      <c r="C919" s="84">
        <v>2</v>
      </c>
      <c r="D919" s="122">
        <v>0</v>
      </c>
      <c r="E919" s="122">
        <v>1.146128035678238</v>
      </c>
      <c r="F919" s="84" t="s">
        <v>2262</v>
      </c>
      <c r="G919" s="84" t="b">
        <v>0</v>
      </c>
      <c r="H919" s="84" t="b">
        <v>0</v>
      </c>
      <c r="I919" s="84" t="b">
        <v>0</v>
      </c>
      <c r="J919" s="84" t="b">
        <v>0</v>
      </c>
      <c r="K919" s="84" t="b">
        <v>0</v>
      </c>
      <c r="L919" s="84" t="b">
        <v>0</v>
      </c>
    </row>
    <row r="920" spans="1:12" ht="15">
      <c r="A920" s="84" t="s">
        <v>3148</v>
      </c>
      <c r="B920" s="84" t="s">
        <v>3149</v>
      </c>
      <c r="C920" s="84">
        <v>2</v>
      </c>
      <c r="D920" s="122">
        <v>0</v>
      </c>
      <c r="E920" s="122">
        <v>1.146128035678238</v>
      </c>
      <c r="F920" s="84" t="s">
        <v>2262</v>
      </c>
      <c r="G920" s="84" t="b">
        <v>0</v>
      </c>
      <c r="H920" s="84" t="b">
        <v>0</v>
      </c>
      <c r="I920" s="84" t="b">
        <v>0</v>
      </c>
      <c r="J920" s="84" t="b">
        <v>0</v>
      </c>
      <c r="K920" s="84" t="b">
        <v>0</v>
      </c>
      <c r="L920" s="84" t="b">
        <v>0</v>
      </c>
    </row>
    <row r="921" spans="1:12" ht="15">
      <c r="A921" s="84" t="s">
        <v>3149</v>
      </c>
      <c r="B921" s="84" t="s">
        <v>3150</v>
      </c>
      <c r="C921" s="84">
        <v>2</v>
      </c>
      <c r="D921" s="122">
        <v>0</v>
      </c>
      <c r="E921" s="122">
        <v>1.146128035678238</v>
      </c>
      <c r="F921" s="84" t="s">
        <v>2262</v>
      </c>
      <c r="G921" s="84" t="b">
        <v>0</v>
      </c>
      <c r="H921" s="84" t="b">
        <v>0</v>
      </c>
      <c r="I921" s="84" t="b">
        <v>0</v>
      </c>
      <c r="J921" s="84" t="b">
        <v>0</v>
      </c>
      <c r="K921" s="84" t="b">
        <v>0</v>
      </c>
      <c r="L921" s="84" t="b">
        <v>0</v>
      </c>
    </row>
    <row r="922" spans="1:12" ht="15">
      <c r="A922" s="84" t="s">
        <v>3150</v>
      </c>
      <c r="B922" s="84" t="s">
        <v>3151</v>
      </c>
      <c r="C922" s="84">
        <v>2</v>
      </c>
      <c r="D922" s="122">
        <v>0</v>
      </c>
      <c r="E922" s="122">
        <v>1.146128035678238</v>
      </c>
      <c r="F922" s="84" t="s">
        <v>2262</v>
      </c>
      <c r="G922" s="84" t="b">
        <v>0</v>
      </c>
      <c r="H922" s="84" t="b">
        <v>0</v>
      </c>
      <c r="I922" s="84" t="b">
        <v>0</v>
      </c>
      <c r="J922" s="84" t="b">
        <v>0</v>
      </c>
      <c r="K922" s="84" t="b">
        <v>0</v>
      </c>
      <c r="L922" s="84" t="b">
        <v>0</v>
      </c>
    </row>
    <row r="923" spans="1:12" ht="15">
      <c r="A923" s="84" t="s">
        <v>3151</v>
      </c>
      <c r="B923" s="84" t="s">
        <v>3152</v>
      </c>
      <c r="C923" s="84">
        <v>2</v>
      </c>
      <c r="D923" s="122">
        <v>0</v>
      </c>
      <c r="E923" s="122">
        <v>1.146128035678238</v>
      </c>
      <c r="F923" s="84" t="s">
        <v>2262</v>
      </c>
      <c r="G923" s="84" t="b">
        <v>0</v>
      </c>
      <c r="H923" s="84" t="b">
        <v>0</v>
      </c>
      <c r="I923" s="84" t="b">
        <v>0</v>
      </c>
      <c r="J923" s="84" t="b">
        <v>0</v>
      </c>
      <c r="K923" s="84" t="b">
        <v>0</v>
      </c>
      <c r="L923" s="84" t="b">
        <v>0</v>
      </c>
    </row>
    <row r="924" spans="1:12" ht="15">
      <c r="A924" s="84" t="s">
        <v>3152</v>
      </c>
      <c r="B924" s="84" t="s">
        <v>3153</v>
      </c>
      <c r="C924" s="84">
        <v>2</v>
      </c>
      <c r="D924" s="122">
        <v>0</v>
      </c>
      <c r="E924" s="122">
        <v>1.146128035678238</v>
      </c>
      <c r="F924" s="84" t="s">
        <v>2262</v>
      </c>
      <c r="G924" s="84" t="b">
        <v>0</v>
      </c>
      <c r="H924" s="84" t="b">
        <v>0</v>
      </c>
      <c r="I924" s="84" t="b">
        <v>0</v>
      </c>
      <c r="J924" s="84" t="b">
        <v>0</v>
      </c>
      <c r="K924" s="84" t="b">
        <v>0</v>
      </c>
      <c r="L924" s="84" t="b">
        <v>0</v>
      </c>
    </row>
    <row r="925" spans="1:12" ht="15">
      <c r="A925" s="84" t="s">
        <v>3153</v>
      </c>
      <c r="B925" s="84" t="s">
        <v>3154</v>
      </c>
      <c r="C925" s="84">
        <v>2</v>
      </c>
      <c r="D925" s="122">
        <v>0</v>
      </c>
      <c r="E925" s="122">
        <v>1.146128035678238</v>
      </c>
      <c r="F925" s="84" t="s">
        <v>2262</v>
      </c>
      <c r="G925" s="84" t="b">
        <v>0</v>
      </c>
      <c r="H925" s="84" t="b">
        <v>0</v>
      </c>
      <c r="I925" s="84" t="b">
        <v>0</v>
      </c>
      <c r="J925" s="84" t="b">
        <v>0</v>
      </c>
      <c r="K925" s="84" t="b">
        <v>0</v>
      </c>
      <c r="L925" s="84" t="b">
        <v>0</v>
      </c>
    </row>
    <row r="926" spans="1:12" ht="15">
      <c r="A926" s="84" t="s">
        <v>3154</v>
      </c>
      <c r="B926" s="84" t="s">
        <v>3155</v>
      </c>
      <c r="C926" s="84">
        <v>2</v>
      </c>
      <c r="D926" s="122">
        <v>0</v>
      </c>
      <c r="E926" s="122">
        <v>1.146128035678238</v>
      </c>
      <c r="F926" s="84" t="s">
        <v>2262</v>
      </c>
      <c r="G926" s="84" t="b">
        <v>0</v>
      </c>
      <c r="H926" s="84" t="b">
        <v>0</v>
      </c>
      <c r="I926" s="84" t="b">
        <v>0</v>
      </c>
      <c r="J926" s="84" t="b">
        <v>0</v>
      </c>
      <c r="K926" s="84" t="b">
        <v>0</v>
      </c>
      <c r="L926" s="84" t="b">
        <v>0</v>
      </c>
    </row>
    <row r="927" spans="1:12" ht="15">
      <c r="A927" s="84" t="s">
        <v>3155</v>
      </c>
      <c r="B927" s="84" t="s">
        <v>3156</v>
      </c>
      <c r="C927" s="84">
        <v>2</v>
      </c>
      <c r="D927" s="122">
        <v>0</v>
      </c>
      <c r="E927" s="122">
        <v>1.146128035678238</v>
      </c>
      <c r="F927" s="84" t="s">
        <v>2262</v>
      </c>
      <c r="G927" s="84" t="b">
        <v>0</v>
      </c>
      <c r="H927" s="84" t="b">
        <v>0</v>
      </c>
      <c r="I927" s="84" t="b">
        <v>0</v>
      </c>
      <c r="J927" s="84" t="b">
        <v>0</v>
      </c>
      <c r="K927" s="84" t="b">
        <v>0</v>
      </c>
      <c r="L927" s="84" t="b">
        <v>0</v>
      </c>
    </row>
    <row r="928" spans="1:12" ht="15">
      <c r="A928" s="84" t="s">
        <v>3156</v>
      </c>
      <c r="B928" s="84" t="s">
        <v>2889</v>
      </c>
      <c r="C928" s="84">
        <v>2</v>
      </c>
      <c r="D928" s="122">
        <v>0</v>
      </c>
      <c r="E928" s="122">
        <v>1.146128035678238</v>
      </c>
      <c r="F928" s="84" t="s">
        <v>2262</v>
      </c>
      <c r="G928" s="84" t="b">
        <v>0</v>
      </c>
      <c r="H928" s="84" t="b">
        <v>0</v>
      </c>
      <c r="I928" s="84" t="b">
        <v>0</v>
      </c>
      <c r="J928" s="84" t="b">
        <v>0</v>
      </c>
      <c r="K928" s="84" t="b">
        <v>0</v>
      </c>
      <c r="L928" s="84" t="b">
        <v>0</v>
      </c>
    </row>
    <row r="929" spans="1:12" ht="15">
      <c r="A929" s="84" t="s">
        <v>2889</v>
      </c>
      <c r="B929" s="84" t="s">
        <v>2341</v>
      </c>
      <c r="C929" s="84">
        <v>2</v>
      </c>
      <c r="D929" s="122">
        <v>0</v>
      </c>
      <c r="E929" s="122">
        <v>1.146128035678238</v>
      </c>
      <c r="F929" s="84" t="s">
        <v>2262</v>
      </c>
      <c r="G929" s="84" t="b">
        <v>0</v>
      </c>
      <c r="H929" s="84" t="b">
        <v>0</v>
      </c>
      <c r="I929" s="84" t="b">
        <v>0</v>
      </c>
      <c r="J929" s="84" t="b">
        <v>0</v>
      </c>
      <c r="K929" s="84" t="b">
        <v>0</v>
      </c>
      <c r="L929" s="84" t="b">
        <v>0</v>
      </c>
    </row>
    <row r="930" spans="1:12" ht="15">
      <c r="A930" s="84" t="s">
        <v>3162</v>
      </c>
      <c r="B930" s="84" t="s">
        <v>3163</v>
      </c>
      <c r="C930" s="84">
        <v>2</v>
      </c>
      <c r="D930" s="122">
        <v>0</v>
      </c>
      <c r="E930" s="122">
        <v>1.301029995663981</v>
      </c>
      <c r="F930" s="84" t="s">
        <v>2263</v>
      </c>
      <c r="G930" s="84" t="b">
        <v>0</v>
      </c>
      <c r="H930" s="84" t="b">
        <v>0</v>
      </c>
      <c r="I930" s="84" t="b">
        <v>0</v>
      </c>
      <c r="J930" s="84" t="b">
        <v>1</v>
      </c>
      <c r="K930" s="84" t="b">
        <v>0</v>
      </c>
      <c r="L930" s="84" t="b">
        <v>0</v>
      </c>
    </row>
    <row r="931" spans="1:12" ht="15">
      <c r="A931" s="84" t="s">
        <v>3163</v>
      </c>
      <c r="B931" s="84" t="s">
        <v>3164</v>
      </c>
      <c r="C931" s="84">
        <v>2</v>
      </c>
      <c r="D931" s="122">
        <v>0</v>
      </c>
      <c r="E931" s="122">
        <v>1.301029995663981</v>
      </c>
      <c r="F931" s="84" t="s">
        <v>2263</v>
      </c>
      <c r="G931" s="84" t="b">
        <v>1</v>
      </c>
      <c r="H931" s="84" t="b">
        <v>0</v>
      </c>
      <c r="I931" s="84" t="b">
        <v>0</v>
      </c>
      <c r="J931" s="84" t="b">
        <v>0</v>
      </c>
      <c r="K931" s="84" t="b">
        <v>0</v>
      </c>
      <c r="L931" s="84" t="b">
        <v>0</v>
      </c>
    </row>
    <row r="932" spans="1:12" ht="15">
      <c r="A932" s="84" t="s">
        <v>3164</v>
      </c>
      <c r="B932" s="84" t="s">
        <v>3165</v>
      </c>
      <c r="C932" s="84">
        <v>2</v>
      </c>
      <c r="D932" s="122">
        <v>0</v>
      </c>
      <c r="E932" s="122">
        <v>1.301029995663981</v>
      </c>
      <c r="F932" s="84" t="s">
        <v>2263</v>
      </c>
      <c r="G932" s="84" t="b">
        <v>0</v>
      </c>
      <c r="H932" s="84" t="b">
        <v>0</v>
      </c>
      <c r="I932" s="84" t="b">
        <v>0</v>
      </c>
      <c r="J932" s="84" t="b">
        <v>0</v>
      </c>
      <c r="K932" s="84" t="b">
        <v>0</v>
      </c>
      <c r="L932" s="84" t="b">
        <v>0</v>
      </c>
    </row>
    <row r="933" spans="1:12" ht="15">
      <c r="A933" s="84" t="s">
        <v>3165</v>
      </c>
      <c r="B933" s="84" t="s">
        <v>3166</v>
      </c>
      <c r="C933" s="84">
        <v>2</v>
      </c>
      <c r="D933" s="122">
        <v>0</v>
      </c>
      <c r="E933" s="122">
        <v>1.301029995663981</v>
      </c>
      <c r="F933" s="84" t="s">
        <v>2263</v>
      </c>
      <c r="G933" s="84" t="b">
        <v>0</v>
      </c>
      <c r="H933" s="84" t="b">
        <v>0</v>
      </c>
      <c r="I933" s="84" t="b">
        <v>0</v>
      </c>
      <c r="J933" s="84" t="b">
        <v>0</v>
      </c>
      <c r="K933" s="84" t="b">
        <v>0</v>
      </c>
      <c r="L933" s="84" t="b">
        <v>0</v>
      </c>
    </row>
    <row r="934" spans="1:12" ht="15">
      <c r="A934" s="84" t="s">
        <v>3166</v>
      </c>
      <c r="B934" s="84" t="s">
        <v>3167</v>
      </c>
      <c r="C934" s="84">
        <v>2</v>
      </c>
      <c r="D934" s="122">
        <v>0</v>
      </c>
      <c r="E934" s="122">
        <v>1.301029995663981</v>
      </c>
      <c r="F934" s="84" t="s">
        <v>2263</v>
      </c>
      <c r="G934" s="84" t="b">
        <v>0</v>
      </c>
      <c r="H934" s="84" t="b">
        <v>0</v>
      </c>
      <c r="I934" s="84" t="b">
        <v>0</v>
      </c>
      <c r="J934" s="84" t="b">
        <v>0</v>
      </c>
      <c r="K934" s="84" t="b">
        <v>0</v>
      </c>
      <c r="L934" s="84" t="b">
        <v>0</v>
      </c>
    </row>
    <row r="935" spans="1:12" ht="15">
      <c r="A935" s="84" t="s">
        <v>3167</v>
      </c>
      <c r="B935" s="84" t="s">
        <v>3168</v>
      </c>
      <c r="C935" s="84">
        <v>2</v>
      </c>
      <c r="D935" s="122">
        <v>0</v>
      </c>
      <c r="E935" s="122">
        <v>1.301029995663981</v>
      </c>
      <c r="F935" s="84" t="s">
        <v>2263</v>
      </c>
      <c r="G935" s="84" t="b">
        <v>0</v>
      </c>
      <c r="H935" s="84" t="b">
        <v>0</v>
      </c>
      <c r="I935" s="84" t="b">
        <v>0</v>
      </c>
      <c r="J935" s="84" t="b">
        <v>0</v>
      </c>
      <c r="K935" s="84" t="b">
        <v>0</v>
      </c>
      <c r="L935" s="84" t="b">
        <v>0</v>
      </c>
    </row>
    <row r="936" spans="1:12" ht="15">
      <c r="A936" s="84" t="s">
        <v>3168</v>
      </c>
      <c r="B936" s="84" t="s">
        <v>2486</v>
      </c>
      <c r="C936" s="84">
        <v>2</v>
      </c>
      <c r="D936" s="122">
        <v>0</v>
      </c>
      <c r="E936" s="122">
        <v>1.301029995663981</v>
      </c>
      <c r="F936" s="84" t="s">
        <v>2263</v>
      </c>
      <c r="G936" s="84" t="b">
        <v>0</v>
      </c>
      <c r="H936" s="84" t="b">
        <v>0</v>
      </c>
      <c r="I936" s="84" t="b">
        <v>0</v>
      </c>
      <c r="J936" s="84" t="b">
        <v>0</v>
      </c>
      <c r="K936" s="84" t="b">
        <v>0</v>
      </c>
      <c r="L936" s="84" t="b">
        <v>0</v>
      </c>
    </row>
    <row r="937" spans="1:12" ht="15">
      <c r="A937" s="84" t="s">
        <v>2486</v>
      </c>
      <c r="B937" s="84" t="s">
        <v>2487</v>
      </c>
      <c r="C937" s="84">
        <v>2</v>
      </c>
      <c r="D937" s="122">
        <v>0</v>
      </c>
      <c r="E937" s="122">
        <v>1.301029995663981</v>
      </c>
      <c r="F937" s="84" t="s">
        <v>2263</v>
      </c>
      <c r="G937" s="84" t="b">
        <v>0</v>
      </c>
      <c r="H937" s="84" t="b">
        <v>0</v>
      </c>
      <c r="I937" s="84" t="b">
        <v>0</v>
      </c>
      <c r="J937" s="84" t="b">
        <v>0</v>
      </c>
      <c r="K937" s="84" t="b">
        <v>0</v>
      </c>
      <c r="L937" s="84" t="b">
        <v>0</v>
      </c>
    </row>
    <row r="938" spans="1:12" ht="15">
      <c r="A938" s="84" t="s">
        <v>2487</v>
      </c>
      <c r="B938" s="84" t="s">
        <v>3169</v>
      </c>
      <c r="C938" s="84">
        <v>2</v>
      </c>
      <c r="D938" s="122">
        <v>0</v>
      </c>
      <c r="E938" s="122">
        <v>1.301029995663981</v>
      </c>
      <c r="F938" s="84" t="s">
        <v>2263</v>
      </c>
      <c r="G938" s="84" t="b">
        <v>0</v>
      </c>
      <c r="H938" s="84" t="b">
        <v>0</v>
      </c>
      <c r="I938" s="84" t="b">
        <v>0</v>
      </c>
      <c r="J938" s="84" t="b">
        <v>0</v>
      </c>
      <c r="K938" s="84" t="b">
        <v>0</v>
      </c>
      <c r="L938" s="84" t="b">
        <v>0</v>
      </c>
    </row>
    <row r="939" spans="1:12" ht="15">
      <c r="A939" s="84" t="s">
        <v>3169</v>
      </c>
      <c r="B939" s="84" t="s">
        <v>3170</v>
      </c>
      <c r="C939" s="84">
        <v>2</v>
      </c>
      <c r="D939" s="122">
        <v>0</v>
      </c>
      <c r="E939" s="122">
        <v>1.301029995663981</v>
      </c>
      <c r="F939" s="84" t="s">
        <v>2263</v>
      </c>
      <c r="G939" s="84" t="b">
        <v>0</v>
      </c>
      <c r="H939" s="84" t="b">
        <v>0</v>
      </c>
      <c r="I939" s="84" t="b">
        <v>0</v>
      </c>
      <c r="J939" s="84" t="b">
        <v>0</v>
      </c>
      <c r="K939" s="84" t="b">
        <v>0</v>
      </c>
      <c r="L939" s="84" t="b">
        <v>0</v>
      </c>
    </row>
    <row r="940" spans="1:12" ht="15">
      <c r="A940" s="84" t="s">
        <v>3170</v>
      </c>
      <c r="B940" s="84" t="s">
        <v>3171</v>
      </c>
      <c r="C940" s="84">
        <v>2</v>
      </c>
      <c r="D940" s="122">
        <v>0</v>
      </c>
      <c r="E940" s="122">
        <v>1.301029995663981</v>
      </c>
      <c r="F940" s="84" t="s">
        <v>2263</v>
      </c>
      <c r="G940" s="84" t="b">
        <v>0</v>
      </c>
      <c r="H940" s="84" t="b">
        <v>0</v>
      </c>
      <c r="I940" s="84" t="b">
        <v>0</v>
      </c>
      <c r="J940" s="84" t="b">
        <v>0</v>
      </c>
      <c r="K940" s="84" t="b">
        <v>0</v>
      </c>
      <c r="L940" s="84" t="b">
        <v>0</v>
      </c>
    </row>
    <row r="941" spans="1:12" ht="15">
      <c r="A941" s="84" t="s">
        <v>3171</v>
      </c>
      <c r="B941" s="84" t="s">
        <v>2939</v>
      </c>
      <c r="C941" s="84">
        <v>2</v>
      </c>
      <c r="D941" s="122">
        <v>0</v>
      </c>
      <c r="E941" s="122">
        <v>1.301029995663981</v>
      </c>
      <c r="F941" s="84" t="s">
        <v>2263</v>
      </c>
      <c r="G941" s="84" t="b">
        <v>0</v>
      </c>
      <c r="H941" s="84" t="b">
        <v>0</v>
      </c>
      <c r="I941" s="84" t="b">
        <v>0</v>
      </c>
      <c r="J941" s="84" t="b">
        <v>0</v>
      </c>
      <c r="K941" s="84" t="b">
        <v>0</v>
      </c>
      <c r="L941" s="84" t="b">
        <v>0</v>
      </c>
    </row>
    <row r="942" spans="1:12" ht="15">
      <c r="A942" s="84" t="s">
        <v>3010</v>
      </c>
      <c r="B942" s="84" t="s">
        <v>1475</v>
      </c>
      <c r="C942" s="84">
        <v>2</v>
      </c>
      <c r="D942" s="122">
        <v>0</v>
      </c>
      <c r="E942" s="122">
        <v>0.9999999999999999</v>
      </c>
      <c r="F942" s="84" t="s">
        <v>2264</v>
      </c>
      <c r="G942" s="84" t="b">
        <v>0</v>
      </c>
      <c r="H942" s="84" t="b">
        <v>0</v>
      </c>
      <c r="I942" s="84" t="b">
        <v>0</v>
      </c>
      <c r="J942" s="84" t="b">
        <v>0</v>
      </c>
      <c r="K942" s="84" t="b">
        <v>0</v>
      </c>
      <c r="L942" s="84" t="b">
        <v>0</v>
      </c>
    </row>
    <row r="943" spans="1:12" ht="15">
      <c r="A943" s="84" t="s">
        <v>1475</v>
      </c>
      <c r="B943" s="84" t="s">
        <v>2341</v>
      </c>
      <c r="C943" s="84">
        <v>2</v>
      </c>
      <c r="D943" s="122">
        <v>0</v>
      </c>
      <c r="E943" s="122">
        <v>0.9999999999999999</v>
      </c>
      <c r="F943" s="84" t="s">
        <v>2264</v>
      </c>
      <c r="G943" s="84" t="b">
        <v>0</v>
      </c>
      <c r="H943" s="84" t="b">
        <v>0</v>
      </c>
      <c r="I943" s="84" t="b">
        <v>0</v>
      </c>
      <c r="J943" s="84" t="b">
        <v>0</v>
      </c>
      <c r="K943" s="84" t="b">
        <v>0</v>
      </c>
      <c r="L943" s="84" t="b">
        <v>0</v>
      </c>
    </row>
    <row r="944" spans="1:12" ht="15">
      <c r="A944" s="84" t="s">
        <v>2341</v>
      </c>
      <c r="B944" s="84" t="s">
        <v>2427</v>
      </c>
      <c r="C944" s="84">
        <v>2</v>
      </c>
      <c r="D944" s="122">
        <v>0</v>
      </c>
      <c r="E944" s="122">
        <v>0.9999999999999999</v>
      </c>
      <c r="F944" s="84" t="s">
        <v>2264</v>
      </c>
      <c r="G944" s="84" t="b">
        <v>0</v>
      </c>
      <c r="H944" s="84" t="b">
        <v>0</v>
      </c>
      <c r="I944" s="84" t="b">
        <v>0</v>
      </c>
      <c r="J944" s="84" t="b">
        <v>0</v>
      </c>
      <c r="K944" s="84" t="b">
        <v>0</v>
      </c>
      <c r="L944" s="84" t="b">
        <v>0</v>
      </c>
    </row>
    <row r="945" spans="1:12" ht="15">
      <c r="A945" s="84" t="s">
        <v>2427</v>
      </c>
      <c r="B945" s="84" t="s">
        <v>2429</v>
      </c>
      <c r="C945" s="84">
        <v>2</v>
      </c>
      <c r="D945" s="122">
        <v>0</v>
      </c>
      <c r="E945" s="122">
        <v>0.9999999999999999</v>
      </c>
      <c r="F945" s="84" t="s">
        <v>2264</v>
      </c>
      <c r="G945" s="84" t="b">
        <v>0</v>
      </c>
      <c r="H945" s="84" t="b">
        <v>0</v>
      </c>
      <c r="I945" s="84" t="b">
        <v>0</v>
      </c>
      <c r="J945" s="84" t="b">
        <v>0</v>
      </c>
      <c r="K945" s="84" t="b">
        <v>0</v>
      </c>
      <c r="L945" s="84" t="b">
        <v>0</v>
      </c>
    </row>
    <row r="946" spans="1:12" ht="15">
      <c r="A946" s="84" t="s">
        <v>2429</v>
      </c>
      <c r="B946" s="84" t="s">
        <v>3011</v>
      </c>
      <c r="C946" s="84">
        <v>2</v>
      </c>
      <c r="D946" s="122">
        <v>0</v>
      </c>
      <c r="E946" s="122">
        <v>0.9999999999999999</v>
      </c>
      <c r="F946" s="84" t="s">
        <v>2264</v>
      </c>
      <c r="G946" s="84" t="b">
        <v>0</v>
      </c>
      <c r="H946" s="84" t="b">
        <v>0</v>
      </c>
      <c r="I946" s="84" t="b">
        <v>0</v>
      </c>
      <c r="J946" s="84" t="b">
        <v>0</v>
      </c>
      <c r="K946" s="84" t="b">
        <v>0</v>
      </c>
      <c r="L946" s="84" t="b">
        <v>0</v>
      </c>
    </row>
    <row r="947" spans="1:12" ht="15">
      <c r="A947" s="84" t="s">
        <v>3011</v>
      </c>
      <c r="B947" s="84" t="s">
        <v>3012</v>
      </c>
      <c r="C947" s="84">
        <v>2</v>
      </c>
      <c r="D947" s="122">
        <v>0</v>
      </c>
      <c r="E947" s="122">
        <v>0.9999999999999999</v>
      </c>
      <c r="F947" s="84" t="s">
        <v>2264</v>
      </c>
      <c r="G947" s="84" t="b">
        <v>0</v>
      </c>
      <c r="H947" s="84" t="b">
        <v>0</v>
      </c>
      <c r="I947" s="84" t="b">
        <v>0</v>
      </c>
      <c r="J947" s="84" t="b">
        <v>0</v>
      </c>
      <c r="K947" s="84" t="b">
        <v>0</v>
      </c>
      <c r="L947" s="84" t="b">
        <v>0</v>
      </c>
    </row>
    <row r="948" spans="1:12" ht="15">
      <c r="A948" s="84" t="s">
        <v>3012</v>
      </c>
      <c r="B948" s="84" t="s">
        <v>3013</v>
      </c>
      <c r="C948" s="84">
        <v>2</v>
      </c>
      <c r="D948" s="122">
        <v>0</v>
      </c>
      <c r="E948" s="122">
        <v>0.9999999999999999</v>
      </c>
      <c r="F948" s="84" t="s">
        <v>2264</v>
      </c>
      <c r="G948" s="84" t="b">
        <v>0</v>
      </c>
      <c r="H948" s="84" t="b">
        <v>0</v>
      </c>
      <c r="I948" s="84" t="b">
        <v>0</v>
      </c>
      <c r="J948" s="84" t="b">
        <v>0</v>
      </c>
      <c r="K948" s="84" t="b">
        <v>0</v>
      </c>
      <c r="L948" s="84" t="b">
        <v>0</v>
      </c>
    </row>
    <row r="949" spans="1:12" ht="15">
      <c r="A949" s="84" t="s">
        <v>3013</v>
      </c>
      <c r="B949" s="84" t="s">
        <v>2913</v>
      </c>
      <c r="C949" s="84">
        <v>2</v>
      </c>
      <c r="D949" s="122">
        <v>0</v>
      </c>
      <c r="E949" s="122">
        <v>0.9999999999999999</v>
      </c>
      <c r="F949" s="84" t="s">
        <v>2264</v>
      </c>
      <c r="G949" s="84" t="b">
        <v>0</v>
      </c>
      <c r="H949" s="84" t="b">
        <v>0</v>
      </c>
      <c r="I949" s="84" t="b">
        <v>0</v>
      </c>
      <c r="J949" s="84" t="b">
        <v>0</v>
      </c>
      <c r="K949" s="84" t="b">
        <v>0</v>
      </c>
      <c r="L949" s="84" t="b">
        <v>0</v>
      </c>
    </row>
    <row r="950" spans="1:12" ht="15">
      <c r="A950" s="84" t="s">
        <v>2913</v>
      </c>
      <c r="B950" s="84" t="s">
        <v>3014</v>
      </c>
      <c r="C950" s="84">
        <v>2</v>
      </c>
      <c r="D950" s="122">
        <v>0</v>
      </c>
      <c r="E950" s="122">
        <v>0.9999999999999999</v>
      </c>
      <c r="F950" s="84" t="s">
        <v>2264</v>
      </c>
      <c r="G950" s="84" t="b">
        <v>0</v>
      </c>
      <c r="H950" s="84" t="b">
        <v>0</v>
      </c>
      <c r="I950" s="84" t="b">
        <v>0</v>
      </c>
      <c r="J950" s="84" t="b">
        <v>0</v>
      </c>
      <c r="K950" s="84" t="b">
        <v>0</v>
      </c>
      <c r="L950" s="84" t="b">
        <v>0</v>
      </c>
    </row>
    <row r="951" spans="1:12" ht="15">
      <c r="A951" s="84" t="s">
        <v>2469</v>
      </c>
      <c r="B951" s="84" t="s">
        <v>3172</v>
      </c>
      <c r="C951" s="84">
        <v>2</v>
      </c>
      <c r="D951" s="122">
        <v>0</v>
      </c>
      <c r="E951" s="122">
        <v>0.8450980400142568</v>
      </c>
      <c r="F951" s="84" t="s">
        <v>2265</v>
      </c>
      <c r="G951" s="84" t="b">
        <v>1</v>
      </c>
      <c r="H951" s="84" t="b">
        <v>0</v>
      </c>
      <c r="I951" s="84" t="b">
        <v>0</v>
      </c>
      <c r="J951" s="84" t="b">
        <v>0</v>
      </c>
      <c r="K951" s="84" t="b">
        <v>0</v>
      </c>
      <c r="L951" s="84" t="b">
        <v>0</v>
      </c>
    </row>
    <row r="952" spans="1:12" ht="15">
      <c r="A952" s="84" t="s">
        <v>3172</v>
      </c>
      <c r="B952" s="84" t="s">
        <v>3173</v>
      </c>
      <c r="C952" s="84">
        <v>2</v>
      </c>
      <c r="D952" s="122">
        <v>0</v>
      </c>
      <c r="E952" s="122">
        <v>0.8450980400142568</v>
      </c>
      <c r="F952" s="84" t="s">
        <v>2265</v>
      </c>
      <c r="G952" s="84" t="b">
        <v>0</v>
      </c>
      <c r="H952" s="84" t="b">
        <v>0</v>
      </c>
      <c r="I952" s="84" t="b">
        <v>0</v>
      </c>
      <c r="J952" s="84" t="b">
        <v>0</v>
      </c>
      <c r="K952" s="84" t="b">
        <v>0</v>
      </c>
      <c r="L952" s="84" t="b">
        <v>0</v>
      </c>
    </row>
    <row r="953" spans="1:12" ht="15">
      <c r="A953" s="84" t="s">
        <v>3173</v>
      </c>
      <c r="B953" s="84" t="s">
        <v>3174</v>
      </c>
      <c r="C953" s="84">
        <v>2</v>
      </c>
      <c r="D953" s="122">
        <v>0</v>
      </c>
      <c r="E953" s="122">
        <v>0.8450980400142568</v>
      </c>
      <c r="F953" s="84" t="s">
        <v>2265</v>
      </c>
      <c r="G953" s="84" t="b">
        <v>0</v>
      </c>
      <c r="H953" s="84" t="b">
        <v>0</v>
      </c>
      <c r="I953" s="84" t="b">
        <v>0</v>
      </c>
      <c r="J953" s="84" t="b">
        <v>0</v>
      </c>
      <c r="K953" s="84" t="b">
        <v>0</v>
      </c>
      <c r="L953" s="84" t="b">
        <v>0</v>
      </c>
    </row>
    <row r="954" spans="1:12" ht="15">
      <c r="A954" s="84" t="s">
        <v>3174</v>
      </c>
      <c r="B954" s="84" t="s">
        <v>3175</v>
      </c>
      <c r="C954" s="84">
        <v>2</v>
      </c>
      <c r="D954" s="122">
        <v>0</v>
      </c>
      <c r="E954" s="122">
        <v>0.8450980400142568</v>
      </c>
      <c r="F954" s="84" t="s">
        <v>2265</v>
      </c>
      <c r="G954" s="84" t="b">
        <v>0</v>
      </c>
      <c r="H954" s="84" t="b">
        <v>0</v>
      </c>
      <c r="I954" s="84" t="b">
        <v>0</v>
      </c>
      <c r="J954" s="84" t="b">
        <v>0</v>
      </c>
      <c r="K954" s="84" t="b">
        <v>0</v>
      </c>
      <c r="L954" s="84" t="b">
        <v>0</v>
      </c>
    </row>
    <row r="955" spans="1:12" ht="15">
      <c r="A955" s="84" t="s">
        <v>3175</v>
      </c>
      <c r="B955" s="84" t="s">
        <v>3176</v>
      </c>
      <c r="C955" s="84">
        <v>2</v>
      </c>
      <c r="D955" s="122">
        <v>0</v>
      </c>
      <c r="E955" s="122">
        <v>0.8450980400142568</v>
      </c>
      <c r="F955" s="84" t="s">
        <v>2265</v>
      </c>
      <c r="G955" s="84" t="b">
        <v>0</v>
      </c>
      <c r="H955" s="84" t="b">
        <v>0</v>
      </c>
      <c r="I955" s="84" t="b">
        <v>0</v>
      </c>
      <c r="J955" s="84" t="b">
        <v>0</v>
      </c>
      <c r="K955" s="84" t="b">
        <v>0</v>
      </c>
      <c r="L955" s="84" t="b">
        <v>0</v>
      </c>
    </row>
    <row r="956" spans="1:12" ht="15">
      <c r="A956" s="84" t="s">
        <v>3176</v>
      </c>
      <c r="B956" s="84" t="s">
        <v>3177</v>
      </c>
      <c r="C956" s="84">
        <v>2</v>
      </c>
      <c r="D956" s="122">
        <v>0</v>
      </c>
      <c r="E956" s="122">
        <v>0.8450980400142568</v>
      </c>
      <c r="F956" s="84" t="s">
        <v>2265</v>
      </c>
      <c r="G956" s="84" t="b">
        <v>0</v>
      </c>
      <c r="H956" s="84" t="b">
        <v>0</v>
      </c>
      <c r="I956" s="84" t="b">
        <v>0</v>
      </c>
      <c r="J956" s="84" t="b">
        <v>0</v>
      </c>
      <c r="K956" s="84" t="b">
        <v>0</v>
      </c>
      <c r="L956" s="84" t="b">
        <v>0</v>
      </c>
    </row>
    <row r="957" spans="1:12" ht="15">
      <c r="A957" s="84" t="s">
        <v>331</v>
      </c>
      <c r="B957" s="84" t="s">
        <v>2992</v>
      </c>
      <c r="C957" s="84">
        <v>2</v>
      </c>
      <c r="D957" s="122">
        <v>0</v>
      </c>
      <c r="E957" s="122">
        <v>1.1903316981702916</v>
      </c>
      <c r="F957" s="84" t="s">
        <v>2266</v>
      </c>
      <c r="G957" s="84" t="b">
        <v>0</v>
      </c>
      <c r="H957" s="84" t="b">
        <v>0</v>
      </c>
      <c r="I957" s="84" t="b">
        <v>0</v>
      </c>
      <c r="J957" s="84" t="b">
        <v>0</v>
      </c>
      <c r="K957" s="84" t="b">
        <v>0</v>
      </c>
      <c r="L957" s="84" t="b">
        <v>0</v>
      </c>
    </row>
    <row r="958" spans="1:12" ht="15">
      <c r="A958" s="84" t="s">
        <v>2992</v>
      </c>
      <c r="B958" s="84" t="s">
        <v>3185</v>
      </c>
      <c r="C958" s="84">
        <v>2</v>
      </c>
      <c r="D958" s="122">
        <v>0</v>
      </c>
      <c r="E958" s="122">
        <v>1.1903316981702916</v>
      </c>
      <c r="F958" s="84" t="s">
        <v>2266</v>
      </c>
      <c r="G958" s="84" t="b">
        <v>0</v>
      </c>
      <c r="H958" s="84" t="b">
        <v>0</v>
      </c>
      <c r="I958" s="84" t="b">
        <v>0</v>
      </c>
      <c r="J958" s="84" t="b">
        <v>0</v>
      </c>
      <c r="K958" s="84" t="b">
        <v>0</v>
      </c>
      <c r="L958" s="84" t="b">
        <v>0</v>
      </c>
    </row>
    <row r="959" spans="1:12" ht="15">
      <c r="A959" s="84" t="s">
        <v>3185</v>
      </c>
      <c r="B959" s="84" t="s">
        <v>2952</v>
      </c>
      <c r="C959" s="84">
        <v>2</v>
      </c>
      <c r="D959" s="122">
        <v>0</v>
      </c>
      <c r="E959" s="122">
        <v>1.1903316981702916</v>
      </c>
      <c r="F959" s="84" t="s">
        <v>2266</v>
      </c>
      <c r="G959" s="84" t="b">
        <v>0</v>
      </c>
      <c r="H959" s="84" t="b">
        <v>0</v>
      </c>
      <c r="I959" s="84" t="b">
        <v>0</v>
      </c>
      <c r="J959" s="84" t="b">
        <v>0</v>
      </c>
      <c r="K959" s="84" t="b">
        <v>0</v>
      </c>
      <c r="L959" s="84" t="b">
        <v>0</v>
      </c>
    </row>
    <row r="960" spans="1:12" ht="15">
      <c r="A960" s="84" t="s">
        <v>2952</v>
      </c>
      <c r="B960" s="84" t="s">
        <v>2955</v>
      </c>
      <c r="C960" s="84">
        <v>2</v>
      </c>
      <c r="D960" s="122">
        <v>0</v>
      </c>
      <c r="E960" s="122">
        <v>1.1903316981702916</v>
      </c>
      <c r="F960" s="84" t="s">
        <v>2266</v>
      </c>
      <c r="G960" s="84" t="b">
        <v>0</v>
      </c>
      <c r="H960" s="84" t="b">
        <v>0</v>
      </c>
      <c r="I960" s="84" t="b">
        <v>0</v>
      </c>
      <c r="J960" s="84" t="b">
        <v>0</v>
      </c>
      <c r="K960" s="84" t="b">
        <v>0</v>
      </c>
      <c r="L960" s="84" t="b">
        <v>0</v>
      </c>
    </row>
    <row r="961" spans="1:12" ht="15">
      <c r="A961" s="84" t="s">
        <v>2955</v>
      </c>
      <c r="B961" s="84" t="s">
        <v>3186</v>
      </c>
      <c r="C961" s="84">
        <v>2</v>
      </c>
      <c r="D961" s="122">
        <v>0</v>
      </c>
      <c r="E961" s="122">
        <v>1.1903316981702916</v>
      </c>
      <c r="F961" s="84" t="s">
        <v>2266</v>
      </c>
      <c r="G961" s="84" t="b">
        <v>0</v>
      </c>
      <c r="H961" s="84" t="b">
        <v>0</v>
      </c>
      <c r="I961" s="84" t="b">
        <v>0</v>
      </c>
      <c r="J961" s="84" t="b">
        <v>0</v>
      </c>
      <c r="K961" s="84" t="b">
        <v>0</v>
      </c>
      <c r="L961" s="84" t="b">
        <v>0</v>
      </c>
    </row>
    <row r="962" spans="1:12" ht="15">
      <c r="A962" s="84" t="s">
        <v>3186</v>
      </c>
      <c r="B962" s="84" t="s">
        <v>3187</v>
      </c>
      <c r="C962" s="84">
        <v>2</v>
      </c>
      <c r="D962" s="122">
        <v>0</v>
      </c>
      <c r="E962" s="122">
        <v>1.1903316981702916</v>
      </c>
      <c r="F962" s="84" t="s">
        <v>2266</v>
      </c>
      <c r="G962" s="84" t="b">
        <v>0</v>
      </c>
      <c r="H962" s="84" t="b">
        <v>0</v>
      </c>
      <c r="I962" s="84" t="b">
        <v>0</v>
      </c>
      <c r="J962" s="84" t="b">
        <v>0</v>
      </c>
      <c r="K962" s="84" t="b">
        <v>0</v>
      </c>
      <c r="L962" s="84" t="b">
        <v>0</v>
      </c>
    </row>
    <row r="963" spans="1:12" ht="15">
      <c r="A963" s="84" t="s">
        <v>3187</v>
      </c>
      <c r="B963" s="84" t="s">
        <v>3188</v>
      </c>
      <c r="C963" s="84">
        <v>2</v>
      </c>
      <c r="D963" s="122">
        <v>0</v>
      </c>
      <c r="E963" s="122">
        <v>1.1903316981702916</v>
      </c>
      <c r="F963" s="84" t="s">
        <v>2266</v>
      </c>
      <c r="G963" s="84" t="b">
        <v>0</v>
      </c>
      <c r="H963" s="84" t="b">
        <v>0</v>
      </c>
      <c r="I963" s="84" t="b">
        <v>0</v>
      </c>
      <c r="J963" s="84" t="b">
        <v>0</v>
      </c>
      <c r="K963" s="84" t="b">
        <v>0</v>
      </c>
      <c r="L963" s="84" t="b">
        <v>0</v>
      </c>
    </row>
    <row r="964" spans="1:12" ht="15">
      <c r="A964" s="84" t="s">
        <v>3188</v>
      </c>
      <c r="B964" s="84" t="s">
        <v>3189</v>
      </c>
      <c r="C964" s="84">
        <v>2</v>
      </c>
      <c r="D964" s="122">
        <v>0</v>
      </c>
      <c r="E964" s="122">
        <v>1.1903316981702916</v>
      </c>
      <c r="F964" s="84" t="s">
        <v>2266</v>
      </c>
      <c r="G964" s="84" t="b">
        <v>0</v>
      </c>
      <c r="H964" s="84" t="b">
        <v>0</v>
      </c>
      <c r="I964" s="84" t="b">
        <v>0</v>
      </c>
      <c r="J964" s="84" t="b">
        <v>0</v>
      </c>
      <c r="K964" s="84" t="b">
        <v>0</v>
      </c>
      <c r="L964" s="84" t="b">
        <v>0</v>
      </c>
    </row>
    <row r="965" spans="1:12" ht="15">
      <c r="A965" s="84" t="s">
        <v>3189</v>
      </c>
      <c r="B965" s="84" t="s">
        <v>3190</v>
      </c>
      <c r="C965" s="84">
        <v>2</v>
      </c>
      <c r="D965" s="122">
        <v>0</v>
      </c>
      <c r="E965" s="122">
        <v>1.1903316981702916</v>
      </c>
      <c r="F965" s="84" t="s">
        <v>2266</v>
      </c>
      <c r="G965" s="84" t="b">
        <v>0</v>
      </c>
      <c r="H965" s="84" t="b">
        <v>0</v>
      </c>
      <c r="I965" s="84" t="b">
        <v>0</v>
      </c>
      <c r="J965" s="84" t="b">
        <v>0</v>
      </c>
      <c r="K965" s="84" t="b">
        <v>0</v>
      </c>
      <c r="L965" s="84" t="b">
        <v>0</v>
      </c>
    </row>
    <row r="966" spans="1:12" ht="15">
      <c r="A966" s="84" t="s">
        <v>3190</v>
      </c>
      <c r="B966" s="84" t="s">
        <v>3191</v>
      </c>
      <c r="C966" s="84">
        <v>2</v>
      </c>
      <c r="D966" s="122">
        <v>0</v>
      </c>
      <c r="E966" s="122">
        <v>1.1903316981702916</v>
      </c>
      <c r="F966" s="84" t="s">
        <v>2266</v>
      </c>
      <c r="G966" s="84" t="b">
        <v>0</v>
      </c>
      <c r="H966" s="84" t="b">
        <v>0</v>
      </c>
      <c r="I966" s="84" t="b">
        <v>0</v>
      </c>
      <c r="J966" s="84" t="b">
        <v>0</v>
      </c>
      <c r="K966" s="84" t="b">
        <v>0</v>
      </c>
      <c r="L966" s="84" t="b">
        <v>0</v>
      </c>
    </row>
    <row r="967" spans="1:12" ht="15">
      <c r="A967" s="84" t="s">
        <v>3191</v>
      </c>
      <c r="B967" s="84" t="s">
        <v>3192</v>
      </c>
      <c r="C967" s="84">
        <v>2</v>
      </c>
      <c r="D967" s="122">
        <v>0</v>
      </c>
      <c r="E967" s="122">
        <v>1.1903316981702916</v>
      </c>
      <c r="F967" s="84" t="s">
        <v>2266</v>
      </c>
      <c r="G967" s="84" t="b">
        <v>0</v>
      </c>
      <c r="H967" s="84" t="b">
        <v>0</v>
      </c>
      <c r="I967" s="84" t="b">
        <v>0</v>
      </c>
      <c r="J967" s="84" t="b">
        <v>0</v>
      </c>
      <c r="K967" s="84" t="b">
        <v>0</v>
      </c>
      <c r="L967"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0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2240</v>
      </c>
      <c r="BB2" s="13" t="s">
        <v>2280</v>
      </c>
      <c r="BC2" s="13" t="s">
        <v>2281</v>
      </c>
      <c r="BD2" s="117" t="s">
        <v>3213</v>
      </c>
      <c r="BE2" s="117" t="s">
        <v>3214</v>
      </c>
      <c r="BF2" s="117" t="s">
        <v>3215</v>
      </c>
      <c r="BG2" s="117" t="s">
        <v>3216</v>
      </c>
      <c r="BH2" s="117" t="s">
        <v>3217</v>
      </c>
      <c r="BI2" s="117" t="s">
        <v>3218</v>
      </c>
      <c r="BJ2" s="117" t="s">
        <v>3219</v>
      </c>
      <c r="BK2" s="117" t="s">
        <v>3220</v>
      </c>
      <c r="BL2" s="117" t="s">
        <v>3221</v>
      </c>
    </row>
    <row r="3" spans="1:64" ht="15" customHeight="1">
      <c r="A3" s="64" t="s">
        <v>212</v>
      </c>
      <c r="B3" s="64" t="s">
        <v>309</v>
      </c>
      <c r="C3" s="65"/>
      <c r="D3" s="66"/>
      <c r="E3" s="67"/>
      <c r="F3" s="68"/>
      <c r="G3" s="65"/>
      <c r="H3" s="69"/>
      <c r="I3" s="70"/>
      <c r="J3" s="70"/>
      <c r="K3" s="34" t="s">
        <v>65</v>
      </c>
      <c r="L3" s="71">
        <v>3</v>
      </c>
      <c r="M3" s="71"/>
      <c r="N3" s="72"/>
      <c r="O3" s="78" t="s">
        <v>361</v>
      </c>
      <c r="P3" s="80">
        <v>43587.845601851855</v>
      </c>
      <c r="Q3" s="78" t="s">
        <v>363</v>
      </c>
      <c r="R3" s="82" t="s">
        <v>476</v>
      </c>
      <c r="S3" s="78" t="s">
        <v>525</v>
      </c>
      <c r="T3" s="78" t="s">
        <v>559</v>
      </c>
      <c r="U3" s="82" t="s">
        <v>642</v>
      </c>
      <c r="V3" s="82" t="s">
        <v>642</v>
      </c>
      <c r="W3" s="80">
        <v>43587.845601851855</v>
      </c>
      <c r="X3" s="82" t="s">
        <v>751</v>
      </c>
      <c r="Y3" s="78"/>
      <c r="Z3" s="78"/>
      <c r="AA3" s="84" t="s">
        <v>917</v>
      </c>
      <c r="AB3" s="78"/>
      <c r="AC3" s="78" t="b">
        <v>0</v>
      </c>
      <c r="AD3" s="78">
        <v>2</v>
      </c>
      <c r="AE3" s="84" t="s">
        <v>1101</v>
      </c>
      <c r="AF3" s="78" t="b">
        <v>0</v>
      </c>
      <c r="AG3" s="78" t="s">
        <v>1105</v>
      </c>
      <c r="AH3" s="78"/>
      <c r="AI3" s="84" t="s">
        <v>1101</v>
      </c>
      <c r="AJ3" s="78" t="b">
        <v>0</v>
      </c>
      <c r="AK3" s="78">
        <v>1</v>
      </c>
      <c r="AL3" s="84" t="s">
        <v>1101</v>
      </c>
      <c r="AM3" s="78" t="s">
        <v>1114</v>
      </c>
      <c r="AN3" s="78" t="b">
        <v>0</v>
      </c>
      <c r="AO3" s="84" t="s">
        <v>917</v>
      </c>
      <c r="AP3" s="78" t="s">
        <v>1131</v>
      </c>
      <c r="AQ3" s="78">
        <v>0</v>
      </c>
      <c r="AR3" s="78">
        <v>0</v>
      </c>
      <c r="AS3" s="78"/>
      <c r="AT3" s="78"/>
      <c r="AU3" s="78"/>
      <c r="AV3" s="78"/>
      <c r="AW3" s="78"/>
      <c r="AX3" s="78"/>
      <c r="AY3" s="78"/>
      <c r="AZ3" s="78"/>
      <c r="BA3">
        <v>1</v>
      </c>
      <c r="BB3" s="78" t="str">
        <f>REPLACE(INDEX(GroupVertices[Group],MATCH(Edges24[[#This Row],[Vertex 1]],GroupVertices[Vertex],0)),1,1,"")</f>
        <v>13</v>
      </c>
      <c r="BC3" s="78" t="str">
        <f>REPLACE(INDEX(GroupVertices[Group],MATCH(Edges24[[#This Row],[Vertex 2]],GroupVertices[Vertex],0)),1,1,"")</f>
        <v>13</v>
      </c>
      <c r="BD3" s="48"/>
      <c r="BE3" s="49"/>
      <c r="BF3" s="48"/>
      <c r="BG3" s="49"/>
      <c r="BH3" s="48"/>
      <c r="BI3" s="49"/>
      <c r="BJ3" s="48"/>
      <c r="BK3" s="49"/>
      <c r="BL3" s="48"/>
    </row>
    <row r="4" spans="1:64" ht="15" customHeight="1">
      <c r="A4" s="64" t="s">
        <v>213</v>
      </c>
      <c r="B4" s="64" t="s">
        <v>213</v>
      </c>
      <c r="C4" s="65"/>
      <c r="D4" s="66"/>
      <c r="E4" s="67"/>
      <c r="F4" s="68"/>
      <c r="G4" s="65"/>
      <c r="H4" s="69"/>
      <c r="I4" s="70"/>
      <c r="J4" s="70"/>
      <c r="K4" s="34" t="s">
        <v>65</v>
      </c>
      <c r="L4" s="77">
        <v>4</v>
      </c>
      <c r="M4" s="77"/>
      <c r="N4" s="72"/>
      <c r="O4" s="79" t="s">
        <v>176</v>
      </c>
      <c r="P4" s="81">
        <v>43626.459398148145</v>
      </c>
      <c r="Q4" s="79" t="s">
        <v>364</v>
      </c>
      <c r="R4" s="83" t="s">
        <v>477</v>
      </c>
      <c r="S4" s="79" t="s">
        <v>526</v>
      </c>
      <c r="T4" s="79" t="s">
        <v>560</v>
      </c>
      <c r="U4" s="79"/>
      <c r="V4" s="83" t="s">
        <v>674</v>
      </c>
      <c r="W4" s="81">
        <v>43626.459398148145</v>
      </c>
      <c r="X4" s="83" t="s">
        <v>752</v>
      </c>
      <c r="Y4" s="79"/>
      <c r="Z4" s="79"/>
      <c r="AA4" s="85" t="s">
        <v>918</v>
      </c>
      <c r="AB4" s="79"/>
      <c r="AC4" s="79" t="b">
        <v>0</v>
      </c>
      <c r="AD4" s="79">
        <v>0</v>
      </c>
      <c r="AE4" s="85" t="s">
        <v>1101</v>
      </c>
      <c r="AF4" s="79" t="b">
        <v>0</v>
      </c>
      <c r="AG4" s="79" t="s">
        <v>1105</v>
      </c>
      <c r="AH4" s="79"/>
      <c r="AI4" s="85" t="s">
        <v>1101</v>
      </c>
      <c r="AJ4" s="79" t="b">
        <v>0</v>
      </c>
      <c r="AK4" s="79">
        <v>0</v>
      </c>
      <c r="AL4" s="85" t="s">
        <v>1101</v>
      </c>
      <c r="AM4" s="79" t="s">
        <v>1114</v>
      </c>
      <c r="AN4" s="79" t="b">
        <v>0</v>
      </c>
      <c r="AO4" s="85" t="s">
        <v>918</v>
      </c>
      <c r="AP4" s="79" t="s">
        <v>176</v>
      </c>
      <c r="AQ4" s="79">
        <v>0</v>
      </c>
      <c r="AR4" s="79">
        <v>0</v>
      </c>
      <c r="AS4" s="79"/>
      <c r="AT4" s="79"/>
      <c r="AU4" s="79"/>
      <c r="AV4" s="79"/>
      <c r="AW4" s="79"/>
      <c r="AX4" s="79"/>
      <c r="AY4" s="79"/>
      <c r="AZ4" s="79"/>
      <c r="BA4">
        <v>1</v>
      </c>
      <c r="BB4" s="78" t="str">
        <f>REPLACE(INDEX(GroupVertices[Group],MATCH(Edges24[[#This Row],[Vertex 1]],GroupVertices[Vertex],0)),1,1,"")</f>
        <v>3</v>
      </c>
      <c r="BC4" s="78" t="str">
        <f>REPLACE(INDEX(GroupVertices[Group],MATCH(Edges24[[#This Row],[Vertex 2]],GroupVertices[Vertex],0)),1,1,"")</f>
        <v>3</v>
      </c>
      <c r="BD4" s="48">
        <v>0</v>
      </c>
      <c r="BE4" s="49">
        <v>0</v>
      </c>
      <c r="BF4" s="48">
        <v>0</v>
      </c>
      <c r="BG4" s="49">
        <v>0</v>
      </c>
      <c r="BH4" s="48">
        <v>0</v>
      </c>
      <c r="BI4" s="49">
        <v>0</v>
      </c>
      <c r="BJ4" s="48">
        <v>15</v>
      </c>
      <c r="BK4" s="49">
        <v>100</v>
      </c>
      <c r="BL4" s="48">
        <v>15</v>
      </c>
    </row>
    <row r="5" spans="1:64" ht="15">
      <c r="A5" s="64" t="s">
        <v>214</v>
      </c>
      <c r="B5" s="64" t="s">
        <v>310</v>
      </c>
      <c r="C5" s="65"/>
      <c r="D5" s="66"/>
      <c r="E5" s="67"/>
      <c r="F5" s="68"/>
      <c r="G5" s="65"/>
      <c r="H5" s="69"/>
      <c r="I5" s="70"/>
      <c r="J5" s="70"/>
      <c r="K5" s="34" t="s">
        <v>65</v>
      </c>
      <c r="L5" s="77">
        <v>5</v>
      </c>
      <c r="M5" s="77"/>
      <c r="N5" s="72"/>
      <c r="O5" s="79" t="s">
        <v>361</v>
      </c>
      <c r="P5" s="81">
        <v>43626.67236111111</v>
      </c>
      <c r="Q5" s="79" t="s">
        <v>365</v>
      </c>
      <c r="R5" s="79"/>
      <c r="S5" s="79"/>
      <c r="T5" s="79" t="s">
        <v>561</v>
      </c>
      <c r="U5" s="79"/>
      <c r="V5" s="83" t="s">
        <v>675</v>
      </c>
      <c r="W5" s="81">
        <v>43626.67236111111</v>
      </c>
      <c r="X5" s="83" t="s">
        <v>753</v>
      </c>
      <c r="Y5" s="79"/>
      <c r="Z5" s="79"/>
      <c r="AA5" s="85" t="s">
        <v>919</v>
      </c>
      <c r="AB5" s="85" t="s">
        <v>1083</v>
      </c>
      <c r="AC5" s="79" t="b">
        <v>0</v>
      </c>
      <c r="AD5" s="79">
        <v>0</v>
      </c>
      <c r="AE5" s="85" t="s">
        <v>1102</v>
      </c>
      <c r="AF5" s="79" t="b">
        <v>0</v>
      </c>
      <c r="AG5" s="79" t="s">
        <v>1105</v>
      </c>
      <c r="AH5" s="79"/>
      <c r="AI5" s="85" t="s">
        <v>1101</v>
      </c>
      <c r="AJ5" s="79" t="b">
        <v>0</v>
      </c>
      <c r="AK5" s="79">
        <v>0</v>
      </c>
      <c r="AL5" s="85" t="s">
        <v>1101</v>
      </c>
      <c r="AM5" s="79" t="s">
        <v>1115</v>
      </c>
      <c r="AN5" s="79" t="b">
        <v>0</v>
      </c>
      <c r="AO5" s="85" t="s">
        <v>1083</v>
      </c>
      <c r="AP5" s="79" t="s">
        <v>176</v>
      </c>
      <c r="AQ5" s="79">
        <v>0</v>
      </c>
      <c r="AR5" s="79">
        <v>0</v>
      </c>
      <c r="AS5" s="79"/>
      <c r="AT5" s="79"/>
      <c r="AU5" s="79"/>
      <c r="AV5" s="79"/>
      <c r="AW5" s="79"/>
      <c r="AX5" s="79"/>
      <c r="AY5" s="79"/>
      <c r="AZ5" s="79"/>
      <c r="BA5">
        <v>1</v>
      </c>
      <c r="BB5" s="78" t="str">
        <f>REPLACE(INDEX(GroupVertices[Group],MATCH(Edges24[[#This Row],[Vertex 1]],GroupVertices[Vertex],0)),1,1,"")</f>
        <v>19</v>
      </c>
      <c r="BC5" s="78" t="str">
        <f>REPLACE(INDEX(GroupVertices[Group],MATCH(Edges24[[#This Row],[Vertex 2]],GroupVertices[Vertex],0)),1,1,"")</f>
        <v>19</v>
      </c>
      <c r="BD5" s="48"/>
      <c r="BE5" s="49"/>
      <c r="BF5" s="48"/>
      <c r="BG5" s="49"/>
      <c r="BH5" s="48"/>
      <c r="BI5" s="49"/>
      <c r="BJ5" s="48"/>
      <c r="BK5" s="49"/>
      <c r="BL5" s="48"/>
    </row>
    <row r="6" spans="1:64" ht="15">
      <c r="A6" s="64" t="s">
        <v>215</v>
      </c>
      <c r="B6" s="64" t="s">
        <v>312</v>
      </c>
      <c r="C6" s="65"/>
      <c r="D6" s="66"/>
      <c r="E6" s="67"/>
      <c r="F6" s="68"/>
      <c r="G6" s="65"/>
      <c r="H6" s="69"/>
      <c r="I6" s="70"/>
      <c r="J6" s="70"/>
      <c r="K6" s="34" t="s">
        <v>65</v>
      </c>
      <c r="L6" s="77">
        <v>7</v>
      </c>
      <c r="M6" s="77"/>
      <c r="N6" s="72"/>
      <c r="O6" s="79" t="s">
        <v>361</v>
      </c>
      <c r="P6" s="81">
        <v>43626.774513888886</v>
      </c>
      <c r="Q6" s="79" t="s">
        <v>366</v>
      </c>
      <c r="R6" s="83" t="s">
        <v>478</v>
      </c>
      <c r="S6" s="79" t="s">
        <v>527</v>
      </c>
      <c r="T6" s="79" t="s">
        <v>562</v>
      </c>
      <c r="U6" s="83" t="s">
        <v>643</v>
      </c>
      <c r="V6" s="83" t="s">
        <v>643</v>
      </c>
      <c r="W6" s="81">
        <v>43626.774513888886</v>
      </c>
      <c r="X6" s="83" t="s">
        <v>754</v>
      </c>
      <c r="Y6" s="79"/>
      <c r="Z6" s="79"/>
      <c r="AA6" s="85" t="s">
        <v>920</v>
      </c>
      <c r="AB6" s="79"/>
      <c r="AC6" s="79" t="b">
        <v>0</v>
      </c>
      <c r="AD6" s="79">
        <v>0</v>
      </c>
      <c r="AE6" s="85" t="s">
        <v>1101</v>
      </c>
      <c r="AF6" s="79" t="b">
        <v>0</v>
      </c>
      <c r="AG6" s="79" t="s">
        <v>1105</v>
      </c>
      <c r="AH6" s="79"/>
      <c r="AI6" s="85" t="s">
        <v>1101</v>
      </c>
      <c r="AJ6" s="79" t="b">
        <v>0</v>
      </c>
      <c r="AK6" s="79">
        <v>1</v>
      </c>
      <c r="AL6" s="85" t="s">
        <v>1101</v>
      </c>
      <c r="AM6" s="79" t="s">
        <v>1114</v>
      </c>
      <c r="AN6" s="79" t="b">
        <v>0</v>
      </c>
      <c r="AO6" s="85" t="s">
        <v>920</v>
      </c>
      <c r="AP6" s="79" t="s">
        <v>176</v>
      </c>
      <c r="AQ6" s="79">
        <v>0</v>
      </c>
      <c r="AR6" s="79">
        <v>0</v>
      </c>
      <c r="AS6" s="79" t="s">
        <v>1132</v>
      </c>
      <c r="AT6" s="79" t="s">
        <v>1136</v>
      </c>
      <c r="AU6" s="79" t="s">
        <v>1138</v>
      </c>
      <c r="AV6" s="79" t="s">
        <v>1140</v>
      </c>
      <c r="AW6" s="79" t="s">
        <v>1144</v>
      </c>
      <c r="AX6" s="79" t="s">
        <v>1148</v>
      </c>
      <c r="AY6" s="79" t="s">
        <v>1152</v>
      </c>
      <c r="AZ6" s="83" t="s">
        <v>1154</v>
      </c>
      <c r="BA6">
        <v>1</v>
      </c>
      <c r="BB6" s="78" t="str">
        <f>REPLACE(INDEX(GroupVertices[Group],MATCH(Edges24[[#This Row],[Vertex 1]],GroupVertices[Vertex],0)),1,1,"")</f>
        <v>7</v>
      </c>
      <c r="BC6" s="78" t="str">
        <f>REPLACE(INDEX(GroupVertices[Group],MATCH(Edges24[[#This Row],[Vertex 2]],GroupVertices[Vertex],0)),1,1,"")</f>
        <v>7</v>
      </c>
      <c r="BD6" s="48"/>
      <c r="BE6" s="49"/>
      <c r="BF6" s="48"/>
      <c r="BG6" s="49"/>
      <c r="BH6" s="48"/>
      <c r="BI6" s="49"/>
      <c r="BJ6" s="48"/>
      <c r="BK6" s="49"/>
      <c r="BL6" s="48"/>
    </row>
    <row r="7" spans="1:64" ht="15">
      <c r="A7" s="64" t="s">
        <v>216</v>
      </c>
      <c r="B7" s="64" t="s">
        <v>215</v>
      </c>
      <c r="C7" s="65"/>
      <c r="D7" s="66"/>
      <c r="E7" s="67"/>
      <c r="F7" s="68"/>
      <c r="G7" s="65"/>
      <c r="H7" s="69"/>
      <c r="I7" s="70"/>
      <c r="J7" s="70"/>
      <c r="K7" s="34" t="s">
        <v>65</v>
      </c>
      <c r="L7" s="77">
        <v>12</v>
      </c>
      <c r="M7" s="77"/>
      <c r="N7" s="72"/>
      <c r="O7" s="79" t="s">
        <v>361</v>
      </c>
      <c r="P7" s="81">
        <v>43626.78334490741</v>
      </c>
      <c r="Q7" s="79" t="s">
        <v>367</v>
      </c>
      <c r="R7" s="79"/>
      <c r="S7" s="79"/>
      <c r="T7" s="79" t="s">
        <v>563</v>
      </c>
      <c r="U7" s="79"/>
      <c r="V7" s="83" t="s">
        <v>676</v>
      </c>
      <c r="W7" s="81">
        <v>43626.78334490741</v>
      </c>
      <c r="X7" s="83" t="s">
        <v>755</v>
      </c>
      <c r="Y7" s="79"/>
      <c r="Z7" s="79"/>
      <c r="AA7" s="85" t="s">
        <v>921</v>
      </c>
      <c r="AB7" s="79"/>
      <c r="AC7" s="79" t="b">
        <v>0</v>
      </c>
      <c r="AD7" s="79">
        <v>0</v>
      </c>
      <c r="AE7" s="85" t="s">
        <v>1101</v>
      </c>
      <c r="AF7" s="79" t="b">
        <v>0</v>
      </c>
      <c r="AG7" s="79" t="s">
        <v>1105</v>
      </c>
      <c r="AH7" s="79"/>
      <c r="AI7" s="85" t="s">
        <v>1101</v>
      </c>
      <c r="AJ7" s="79" t="b">
        <v>0</v>
      </c>
      <c r="AK7" s="79">
        <v>1</v>
      </c>
      <c r="AL7" s="85" t="s">
        <v>920</v>
      </c>
      <c r="AM7" s="79" t="s">
        <v>1116</v>
      </c>
      <c r="AN7" s="79" t="b">
        <v>0</v>
      </c>
      <c r="AO7" s="85" t="s">
        <v>920</v>
      </c>
      <c r="AP7" s="79" t="s">
        <v>176</v>
      </c>
      <c r="AQ7" s="79">
        <v>0</v>
      </c>
      <c r="AR7" s="79">
        <v>0</v>
      </c>
      <c r="AS7" s="79"/>
      <c r="AT7" s="79"/>
      <c r="AU7" s="79"/>
      <c r="AV7" s="79"/>
      <c r="AW7" s="79"/>
      <c r="AX7" s="79"/>
      <c r="AY7" s="79"/>
      <c r="AZ7" s="79"/>
      <c r="BA7">
        <v>1</v>
      </c>
      <c r="BB7" s="78" t="str">
        <f>REPLACE(INDEX(GroupVertices[Group],MATCH(Edges24[[#This Row],[Vertex 1]],GroupVertices[Vertex],0)),1,1,"")</f>
        <v>7</v>
      </c>
      <c r="BC7" s="78" t="str">
        <f>REPLACE(INDEX(GroupVertices[Group],MATCH(Edges24[[#This Row],[Vertex 2]],GroupVertices[Vertex],0)),1,1,"")</f>
        <v>7</v>
      </c>
      <c r="BD7" s="48">
        <v>1</v>
      </c>
      <c r="BE7" s="49">
        <v>5.555555555555555</v>
      </c>
      <c r="BF7" s="48">
        <v>0</v>
      </c>
      <c r="BG7" s="49">
        <v>0</v>
      </c>
      <c r="BH7" s="48">
        <v>0</v>
      </c>
      <c r="BI7" s="49">
        <v>0</v>
      </c>
      <c r="BJ7" s="48">
        <v>17</v>
      </c>
      <c r="BK7" s="49">
        <v>94.44444444444444</v>
      </c>
      <c r="BL7" s="48">
        <v>18</v>
      </c>
    </row>
    <row r="8" spans="1:64" ht="15">
      <c r="A8" s="64" t="s">
        <v>217</v>
      </c>
      <c r="B8" s="64" t="s">
        <v>217</v>
      </c>
      <c r="C8" s="65"/>
      <c r="D8" s="66"/>
      <c r="E8" s="67"/>
      <c r="F8" s="68"/>
      <c r="G8" s="65"/>
      <c r="H8" s="69"/>
      <c r="I8" s="70"/>
      <c r="J8" s="70"/>
      <c r="K8" s="34" t="s">
        <v>65</v>
      </c>
      <c r="L8" s="77">
        <v>13</v>
      </c>
      <c r="M8" s="77"/>
      <c r="N8" s="72"/>
      <c r="O8" s="79" t="s">
        <v>176</v>
      </c>
      <c r="P8" s="81">
        <v>43626.79019675926</v>
      </c>
      <c r="Q8" s="79" t="s">
        <v>368</v>
      </c>
      <c r="R8" s="79"/>
      <c r="S8" s="79"/>
      <c r="T8" s="79" t="s">
        <v>564</v>
      </c>
      <c r="U8" s="83" t="s">
        <v>644</v>
      </c>
      <c r="V8" s="83" t="s">
        <v>644</v>
      </c>
      <c r="W8" s="81">
        <v>43626.79019675926</v>
      </c>
      <c r="X8" s="83" t="s">
        <v>756</v>
      </c>
      <c r="Y8" s="79"/>
      <c r="Z8" s="79"/>
      <c r="AA8" s="85" t="s">
        <v>922</v>
      </c>
      <c r="AB8" s="79"/>
      <c r="AC8" s="79" t="b">
        <v>0</v>
      </c>
      <c r="AD8" s="79">
        <v>0</v>
      </c>
      <c r="AE8" s="85" t="s">
        <v>1101</v>
      </c>
      <c r="AF8" s="79" t="b">
        <v>0</v>
      </c>
      <c r="AG8" s="79" t="s">
        <v>1105</v>
      </c>
      <c r="AH8" s="79"/>
      <c r="AI8" s="85" t="s">
        <v>1101</v>
      </c>
      <c r="AJ8" s="79" t="b">
        <v>0</v>
      </c>
      <c r="AK8" s="79">
        <v>0</v>
      </c>
      <c r="AL8" s="85" t="s">
        <v>1101</v>
      </c>
      <c r="AM8" s="79" t="s">
        <v>1114</v>
      </c>
      <c r="AN8" s="79" t="b">
        <v>0</v>
      </c>
      <c r="AO8" s="85" t="s">
        <v>922</v>
      </c>
      <c r="AP8" s="79" t="s">
        <v>176</v>
      </c>
      <c r="AQ8" s="79">
        <v>0</v>
      </c>
      <c r="AR8" s="79">
        <v>0</v>
      </c>
      <c r="AS8" s="79"/>
      <c r="AT8" s="79"/>
      <c r="AU8" s="79"/>
      <c r="AV8" s="79"/>
      <c r="AW8" s="79"/>
      <c r="AX8" s="79"/>
      <c r="AY8" s="79"/>
      <c r="AZ8" s="79"/>
      <c r="BA8">
        <v>1</v>
      </c>
      <c r="BB8" s="78" t="str">
        <f>REPLACE(INDEX(GroupVertices[Group],MATCH(Edges24[[#This Row],[Vertex 1]],GroupVertices[Vertex],0)),1,1,"")</f>
        <v>3</v>
      </c>
      <c r="BC8" s="78" t="str">
        <f>REPLACE(INDEX(GroupVertices[Group],MATCH(Edges24[[#This Row],[Vertex 2]],GroupVertices[Vertex],0)),1,1,"")</f>
        <v>3</v>
      </c>
      <c r="BD8" s="48">
        <v>1</v>
      </c>
      <c r="BE8" s="49">
        <v>4.166666666666667</v>
      </c>
      <c r="BF8" s="48">
        <v>1</v>
      </c>
      <c r="BG8" s="49">
        <v>4.166666666666667</v>
      </c>
      <c r="BH8" s="48">
        <v>0</v>
      </c>
      <c r="BI8" s="49">
        <v>0</v>
      </c>
      <c r="BJ8" s="48">
        <v>22</v>
      </c>
      <c r="BK8" s="49">
        <v>91.66666666666667</v>
      </c>
      <c r="BL8" s="48">
        <v>24</v>
      </c>
    </row>
    <row r="9" spans="1:64" ht="15">
      <c r="A9" s="64" t="s">
        <v>218</v>
      </c>
      <c r="B9" s="64" t="s">
        <v>215</v>
      </c>
      <c r="C9" s="65"/>
      <c r="D9" s="66"/>
      <c r="E9" s="67"/>
      <c r="F9" s="68"/>
      <c r="G9" s="65"/>
      <c r="H9" s="69"/>
      <c r="I9" s="70"/>
      <c r="J9" s="70"/>
      <c r="K9" s="34" t="s">
        <v>65</v>
      </c>
      <c r="L9" s="77">
        <v>14</v>
      </c>
      <c r="M9" s="77"/>
      <c r="N9" s="72"/>
      <c r="O9" s="79" t="s">
        <v>361</v>
      </c>
      <c r="P9" s="81">
        <v>43627.23842592593</v>
      </c>
      <c r="Q9" s="79" t="s">
        <v>367</v>
      </c>
      <c r="R9" s="79"/>
      <c r="S9" s="79"/>
      <c r="T9" s="79" t="s">
        <v>563</v>
      </c>
      <c r="U9" s="79"/>
      <c r="V9" s="83" t="s">
        <v>677</v>
      </c>
      <c r="W9" s="81">
        <v>43627.23842592593</v>
      </c>
      <c r="X9" s="83" t="s">
        <v>757</v>
      </c>
      <c r="Y9" s="79"/>
      <c r="Z9" s="79"/>
      <c r="AA9" s="85" t="s">
        <v>923</v>
      </c>
      <c r="AB9" s="79"/>
      <c r="AC9" s="79" t="b">
        <v>0</v>
      </c>
      <c r="AD9" s="79">
        <v>0</v>
      </c>
      <c r="AE9" s="85" t="s">
        <v>1101</v>
      </c>
      <c r="AF9" s="79" t="b">
        <v>0</v>
      </c>
      <c r="AG9" s="79" t="s">
        <v>1105</v>
      </c>
      <c r="AH9" s="79"/>
      <c r="AI9" s="85" t="s">
        <v>1101</v>
      </c>
      <c r="AJ9" s="79" t="b">
        <v>0</v>
      </c>
      <c r="AK9" s="79">
        <v>2</v>
      </c>
      <c r="AL9" s="85" t="s">
        <v>920</v>
      </c>
      <c r="AM9" s="79" t="s">
        <v>1117</v>
      </c>
      <c r="AN9" s="79" t="b">
        <v>0</v>
      </c>
      <c r="AO9" s="85" t="s">
        <v>920</v>
      </c>
      <c r="AP9" s="79" t="s">
        <v>176</v>
      </c>
      <c r="AQ9" s="79">
        <v>0</v>
      </c>
      <c r="AR9" s="79">
        <v>0</v>
      </c>
      <c r="AS9" s="79"/>
      <c r="AT9" s="79"/>
      <c r="AU9" s="79"/>
      <c r="AV9" s="79"/>
      <c r="AW9" s="79"/>
      <c r="AX9" s="79"/>
      <c r="AY9" s="79"/>
      <c r="AZ9" s="79"/>
      <c r="BA9">
        <v>1</v>
      </c>
      <c r="BB9" s="78" t="str">
        <f>REPLACE(INDEX(GroupVertices[Group],MATCH(Edges24[[#This Row],[Vertex 1]],GroupVertices[Vertex],0)),1,1,"")</f>
        <v>7</v>
      </c>
      <c r="BC9" s="78" t="str">
        <f>REPLACE(INDEX(GroupVertices[Group],MATCH(Edges24[[#This Row],[Vertex 2]],GroupVertices[Vertex],0)),1,1,"")</f>
        <v>7</v>
      </c>
      <c r="BD9" s="48">
        <v>1</v>
      </c>
      <c r="BE9" s="49">
        <v>5.555555555555555</v>
      </c>
      <c r="BF9" s="48">
        <v>0</v>
      </c>
      <c r="BG9" s="49">
        <v>0</v>
      </c>
      <c r="BH9" s="48">
        <v>0</v>
      </c>
      <c r="BI9" s="49">
        <v>0</v>
      </c>
      <c r="BJ9" s="48">
        <v>17</v>
      </c>
      <c r="BK9" s="49">
        <v>94.44444444444444</v>
      </c>
      <c r="BL9" s="48">
        <v>18</v>
      </c>
    </row>
    <row r="10" spans="1:64" ht="15">
      <c r="A10" s="64" t="s">
        <v>219</v>
      </c>
      <c r="B10" s="64" t="s">
        <v>237</v>
      </c>
      <c r="C10" s="65"/>
      <c r="D10" s="66"/>
      <c r="E10" s="67"/>
      <c r="F10" s="68"/>
      <c r="G10" s="65"/>
      <c r="H10" s="69"/>
      <c r="I10" s="70"/>
      <c r="J10" s="70"/>
      <c r="K10" s="34" t="s">
        <v>65</v>
      </c>
      <c r="L10" s="77">
        <v>15</v>
      </c>
      <c r="M10" s="77"/>
      <c r="N10" s="72"/>
      <c r="O10" s="79" t="s">
        <v>361</v>
      </c>
      <c r="P10" s="81">
        <v>43627.38230324074</v>
      </c>
      <c r="Q10" s="79" t="s">
        <v>369</v>
      </c>
      <c r="R10" s="79"/>
      <c r="S10" s="79"/>
      <c r="T10" s="79" t="s">
        <v>565</v>
      </c>
      <c r="U10" s="79"/>
      <c r="V10" s="83" t="s">
        <v>678</v>
      </c>
      <c r="W10" s="81">
        <v>43627.38230324074</v>
      </c>
      <c r="X10" s="83" t="s">
        <v>758</v>
      </c>
      <c r="Y10" s="79"/>
      <c r="Z10" s="79"/>
      <c r="AA10" s="85" t="s">
        <v>924</v>
      </c>
      <c r="AB10" s="79"/>
      <c r="AC10" s="79" t="b">
        <v>0</v>
      </c>
      <c r="AD10" s="79">
        <v>0</v>
      </c>
      <c r="AE10" s="85" t="s">
        <v>1101</v>
      </c>
      <c r="AF10" s="79" t="b">
        <v>0</v>
      </c>
      <c r="AG10" s="79" t="s">
        <v>1105</v>
      </c>
      <c r="AH10" s="79"/>
      <c r="AI10" s="85" t="s">
        <v>1101</v>
      </c>
      <c r="AJ10" s="79" t="b">
        <v>0</v>
      </c>
      <c r="AK10" s="79">
        <v>14</v>
      </c>
      <c r="AL10" s="85" t="s">
        <v>943</v>
      </c>
      <c r="AM10" s="79" t="s">
        <v>1118</v>
      </c>
      <c r="AN10" s="79" t="b">
        <v>0</v>
      </c>
      <c r="AO10" s="85" t="s">
        <v>943</v>
      </c>
      <c r="AP10" s="79" t="s">
        <v>176</v>
      </c>
      <c r="AQ10" s="79">
        <v>0</v>
      </c>
      <c r="AR10" s="79">
        <v>0</v>
      </c>
      <c r="AS10" s="79"/>
      <c r="AT10" s="79"/>
      <c r="AU10" s="79"/>
      <c r="AV10" s="79"/>
      <c r="AW10" s="79"/>
      <c r="AX10" s="79"/>
      <c r="AY10" s="79"/>
      <c r="AZ10" s="79"/>
      <c r="BA10">
        <v>1</v>
      </c>
      <c r="BB10" s="78" t="str">
        <f>REPLACE(INDEX(GroupVertices[Group],MATCH(Edges24[[#This Row],[Vertex 1]],GroupVertices[Vertex],0)),1,1,"")</f>
        <v>2</v>
      </c>
      <c r="BC10" s="78" t="str">
        <f>REPLACE(INDEX(GroupVertices[Group],MATCH(Edges24[[#This Row],[Vertex 2]],GroupVertices[Vertex],0)),1,1,"")</f>
        <v>2</v>
      </c>
      <c r="BD10" s="48">
        <v>0</v>
      </c>
      <c r="BE10" s="49">
        <v>0</v>
      </c>
      <c r="BF10" s="48">
        <v>0</v>
      </c>
      <c r="BG10" s="49">
        <v>0</v>
      </c>
      <c r="BH10" s="48">
        <v>0</v>
      </c>
      <c r="BI10" s="49">
        <v>0</v>
      </c>
      <c r="BJ10" s="48">
        <v>21</v>
      </c>
      <c r="BK10" s="49">
        <v>100</v>
      </c>
      <c r="BL10" s="48">
        <v>21</v>
      </c>
    </row>
    <row r="11" spans="1:64" ht="15">
      <c r="A11" s="64" t="s">
        <v>220</v>
      </c>
      <c r="B11" s="64" t="s">
        <v>237</v>
      </c>
      <c r="C11" s="65"/>
      <c r="D11" s="66"/>
      <c r="E11" s="67"/>
      <c r="F11" s="68"/>
      <c r="G11" s="65"/>
      <c r="H11" s="69"/>
      <c r="I11" s="70"/>
      <c r="J11" s="70"/>
      <c r="K11" s="34" t="s">
        <v>65</v>
      </c>
      <c r="L11" s="77">
        <v>16</v>
      </c>
      <c r="M11" s="77"/>
      <c r="N11" s="72"/>
      <c r="O11" s="79" t="s">
        <v>361</v>
      </c>
      <c r="P11" s="81">
        <v>43627.38267361111</v>
      </c>
      <c r="Q11" s="79" t="s">
        <v>369</v>
      </c>
      <c r="R11" s="79"/>
      <c r="S11" s="79"/>
      <c r="T11" s="79" t="s">
        <v>565</v>
      </c>
      <c r="U11" s="79"/>
      <c r="V11" s="83" t="s">
        <v>679</v>
      </c>
      <c r="W11" s="81">
        <v>43627.38267361111</v>
      </c>
      <c r="X11" s="83" t="s">
        <v>759</v>
      </c>
      <c r="Y11" s="79"/>
      <c r="Z11" s="79"/>
      <c r="AA11" s="85" t="s">
        <v>925</v>
      </c>
      <c r="AB11" s="79"/>
      <c r="AC11" s="79" t="b">
        <v>0</v>
      </c>
      <c r="AD11" s="79">
        <v>0</v>
      </c>
      <c r="AE11" s="85" t="s">
        <v>1101</v>
      </c>
      <c r="AF11" s="79" t="b">
        <v>0</v>
      </c>
      <c r="AG11" s="79" t="s">
        <v>1105</v>
      </c>
      <c r="AH11" s="79"/>
      <c r="AI11" s="85" t="s">
        <v>1101</v>
      </c>
      <c r="AJ11" s="79" t="b">
        <v>0</v>
      </c>
      <c r="AK11" s="79">
        <v>14</v>
      </c>
      <c r="AL11" s="85" t="s">
        <v>943</v>
      </c>
      <c r="AM11" s="79" t="s">
        <v>1118</v>
      </c>
      <c r="AN11" s="79" t="b">
        <v>0</v>
      </c>
      <c r="AO11" s="85" t="s">
        <v>943</v>
      </c>
      <c r="AP11" s="79" t="s">
        <v>176</v>
      </c>
      <c r="AQ11" s="79">
        <v>0</v>
      </c>
      <c r="AR11" s="79">
        <v>0</v>
      </c>
      <c r="AS11" s="79"/>
      <c r="AT11" s="79"/>
      <c r="AU11" s="79"/>
      <c r="AV11" s="79"/>
      <c r="AW11" s="79"/>
      <c r="AX11" s="79"/>
      <c r="AY11" s="79"/>
      <c r="AZ11" s="79"/>
      <c r="BA11">
        <v>1</v>
      </c>
      <c r="BB11" s="78" t="str">
        <f>REPLACE(INDEX(GroupVertices[Group],MATCH(Edges24[[#This Row],[Vertex 1]],GroupVertices[Vertex],0)),1,1,"")</f>
        <v>2</v>
      </c>
      <c r="BC11" s="78" t="str">
        <f>REPLACE(INDEX(GroupVertices[Group],MATCH(Edges24[[#This Row],[Vertex 2]],GroupVertices[Vertex],0)),1,1,"")</f>
        <v>2</v>
      </c>
      <c r="BD11" s="48">
        <v>0</v>
      </c>
      <c r="BE11" s="49">
        <v>0</v>
      </c>
      <c r="BF11" s="48">
        <v>0</v>
      </c>
      <c r="BG11" s="49">
        <v>0</v>
      </c>
      <c r="BH11" s="48">
        <v>0</v>
      </c>
      <c r="BI11" s="49">
        <v>0</v>
      </c>
      <c r="BJ11" s="48">
        <v>21</v>
      </c>
      <c r="BK11" s="49">
        <v>100</v>
      </c>
      <c r="BL11" s="48">
        <v>21</v>
      </c>
    </row>
    <row r="12" spans="1:64" ht="15">
      <c r="A12" s="64" t="s">
        <v>221</v>
      </c>
      <c r="B12" s="64" t="s">
        <v>237</v>
      </c>
      <c r="C12" s="65"/>
      <c r="D12" s="66"/>
      <c r="E12" s="67"/>
      <c r="F12" s="68"/>
      <c r="G12" s="65"/>
      <c r="H12" s="69"/>
      <c r="I12" s="70"/>
      <c r="J12" s="70"/>
      <c r="K12" s="34" t="s">
        <v>65</v>
      </c>
      <c r="L12" s="77">
        <v>17</v>
      </c>
      <c r="M12" s="77"/>
      <c r="N12" s="72"/>
      <c r="O12" s="79" t="s">
        <v>361</v>
      </c>
      <c r="P12" s="81">
        <v>43627.38917824074</v>
      </c>
      <c r="Q12" s="79" t="s">
        <v>369</v>
      </c>
      <c r="R12" s="79"/>
      <c r="S12" s="79"/>
      <c r="T12" s="79" t="s">
        <v>565</v>
      </c>
      <c r="U12" s="79"/>
      <c r="V12" s="83" t="s">
        <v>680</v>
      </c>
      <c r="W12" s="81">
        <v>43627.38917824074</v>
      </c>
      <c r="X12" s="83" t="s">
        <v>760</v>
      </c>
      <c r="Y12" s="79"/>
      <c r="Z12" s="79"/>
      <c r="AA12" s="85" t="s">
        <v>926</v>
      </c>
      <c r="AB12" s="79"/>
      <c r="AC12" s="79" t="b">
        <v>0</v>
      </c>
      <c r="AD12" s="79">
        <v>0</v>
      </c>
      <c r="AE12" s="85" t="s">
        <v>1101</v>
      </c>
      <c r="AF12" s="79" t="b">
        <v>0</v>
      </c>
      <c r="AG12" s="79" t="s">
        <v>1105</v>
      </c>
      <c r="AH12" s="79"/>
      <c r="AI12" s="85" t="s">
        <v>1101</v>
      </c>
      <c r="AJ12" s="79" t="b">
        <v>0</v>
      </c>
      <c r="AK12" s="79">
        <v>14</v>
      </c>
      <c r="AL12" s="85" t="s">
        <v>943</v>
      </c>
      <c r="AM12" s="79" t="s">
        <v>1115</v>
      </c>
      <c r="AN12" s="79" t="b">
        <v>0</v>
      </c>
      <c r="AO12" s="85" t="s">
        <v>943</v>
      </c>
      <c r="AP12" s="79" t="s">
        <v>176</v>
      </c>
      <c r="AQ12" s="79">
        <v>0</v>
      </c>
      <c r="AR12" s="79">
        <v>0</v>
      </c>
      <c r="AS12" s="79"/>
      <c r="AT12" s="79"/>
      <c r="AU12" s="79"/>
      <c r="AV12" s="79"/>
      <c r="AW12" s="79"/>
      <c r="AX12" s="79"/>
      <c r="AY12" s="79"/>
      <c r="AZ12" s="79"/>
      <c r="BA12">
        <v>1</v>
      </c>
      <c r="BB12" s="78" t="str">
        <f>REPLACE(INDEX(GroupVertices[Group],MATCH(Edges24[[#This Row],[Vertex 1]],GroupVertices[Vertex],0)),1,1,"")</f>
        <v>2</v>
      </c>
      <c r="BC12" s="78" t="str">
        <f>REPLACE(INDEX(GroupVertices[Group],MATCH(Edges24[[#This Row],[Vertex 2]],GroupVertices[Vertex],0)),1,1,"")</f>
        <v>2</v>
      </c>
      <c r="BD12" s="48">
        <v>0</v>
      </c>
      <c r="BE12" s="49">
        <v>0</v>
      </c>
      <c r="BF12" s="48">
        <v>0</v>
      </c>
      <c r="BG12" s="49">
        <v>0</v>
      </c>
      <c r="BH12" s="48">
        <v>0</v>
      </c>
      <c r="BI12" s="49">
        <v>0</v>
      </c>
      <c r="BJ12" s="48">
        <v>21</v>
      </c>
      <c r="BK12" s="49">
        <v>100</v>
      </c>
      <c r="BL12" s="48">
        <v>21</v>
      </c>
    </row>
    <row r="13" spans="1:64" ht="15">
      <c r="A13" s="64" t="s">
        <v>222</v>
      </c>
      <c r="B13" s="64" t="s">
        <v>237</v>
      </c>
      <c r="C13" s="65"/>
      <c r="D13" s="66"/>
      <c r="E13" s="67"/>
      <c r="F13" s="68"/>
      <c r="G13" s="65"/>
      <c r="H13" s="69"/>
      <c r="I13" s="70"/>
      <c r="J13" s="70"/>
      <c r="K13" s="34" t="s">
        <v>65</v>
      </c>
      <c r="L13" s="77">
        <v>18</v>
      </c>
      <c r="M13" s="77"/>
      <c r="N13" s="72"/>
      <c r="O13" s="79" t="s">
        <v>361</v>
      </c>
      <c r="P13" s="81">
        <v>43627.40888888889</v>
      </c>
      <c r="Q13" s="79" t="s">
        <v>369</v>
      </c>
      <c r="R13" s="79"/>
      <c r="S13" s="79"/>
      <c r="T13" s="79" t="s">
        <v>565</v>
      </c>
      <c r="U13" s="79"/>
      <c r="V13" s="83" t="s">
        <v>681</v>
      </c>
      <c r="W13" s="81">
        <v>43627.40888888889</v>
      </c>
      <c r="X13" s="83" t="s">
        <v>761</v>
      </c>
      <c r="Y13" s="79"/>
      <c r="Z13" s="79"/>
      <c r="AA13" s="85" t="s">
        <v>927</v>
      </c>
      <c r="AB13" s="79"/>
      <c r="AC13" s="79" t="b">
        <v>0</v>
      </c>
      <c r="AD13" s="79">
        <v>0</v>
      </c>
      <c r="AE13" s="85" t="s">
        <v>1101</v>
      </c>
      <c r="AF13" s="79" t="b">
        <v>0</v>
      </c>
      <c r="AG13" s="79" t="s">
        <v>1105</v>
      </c>
      <c r="AH13" s="79"/>
      <c r="AI13" s="85" t="s">
        <v>1101</v>
      </c>
      <c r="AJ13" s="79" t="b">
        <v>0</v>
      </c>
      <c r="AK13" s="79">
        <v>14</v>
      </c>
      <c r="AL13" s="85" t="s">
        <v>943</v>
      </c>
      <c r="AM13" s="79" t="s">
        <v>1118</v>
      </c>
      <c r="AN13" s="79" t="b">
        <v>0</v>
      </c>
      <c r="AO13" s="85" t="s">
        <v>943</v>
      </c>
      <c r="AP13" s="79" t="s">
        <v>176</v>
      </c>
      <c r="AQ13" s="79">
        <v>0</v>
      </c>
      <c r="AR13" s="79">
        <v>0</v>
      </c>
      <c r="AS13" s="79"/>
      <c r="AT13" s="79"/>
      <c r="AU13" s="79"/>
      <c r="AV13" s="79"/>
      <c r="AW13" s="79"/>
      <c r="AX13" s="79"/>
      <c r="AY13" s="79"/>
      <c r="AZ13" s="79"/>
      <c r="BA13">
        <v>1</v>
      </c>
      <c r="BB13" s="78" t="str">
        <f>REPLACE(INDEX(GroupVertices[Group],MATCH(Edges24[[#This Row],[Vertex 1]],GroupVertices[Vertex],0)),1,1,"")</f>
        <v>2</v>
      </c>
      <c r="BC13" s="78" t="str">
        <f>REPLACE(INDEX(GroupVertices[Group],MATCH(Edges24[[#This Row],[Vertex 2]],GroupVertices[Vertex],0)),1,1,"")</f>
        <v>2</v>
      </c>
      <c r="BD13" s="48">
        <v>0</v>
      </c>
      <c r="BE13" s="49">
        <v>0</v>
      </c>
      <c r="BF13" s="48">
        <v>0</v>
      </c>
      <c r="BG13" s="49">
        <v>0</v>
      </c>
      <c r="BH13" s="48">
        <v>0</v>
      </c>
      <c r="BI13" s="49">
        <v>0</v>
      </c>
      <c r="BJ13" s="48">
        <v>21</v>
      </c>
      <c r="BK13" s="49">
        <v>100</v>
      </c>
      <c r="BL13" s="48">
        <v>21</v>
      </c>
    </row>
    <row r="14" spans="1:64" ht="15">
      <c r="A14" s="64" t="s">
        <v>223</v>
      </c>
      <c r="B14" s="64" t="s">
        <v>237</v>
      </c>
      <c r="C14" s="65"/>
      <c r="D14" s="66"/>
      <c r="E14" s="67"/>
      <c r="F14" s="68"/>
      <c r="G14" s="65"/>
      <c r="H14" s="69"/>
      <c r="I14" s="70"/>
      <c r="J14" s="70"/>
      <c r="K14" s="34" t="s">
        <v>65</v>
      </c>
      <c r="L14" s="77">
        <v>19</v>
      </c>
      <c r="M14" s="77"/>
      <c r="N14" s="72"/>
      <c r="O14" s="79" t="s">
        <v>361</v>
      </c>
      <c r="P14" s="81">
        <v>43627.419652777775</v>
      </c>
      <c r="Q14" s="79" t="s">
        <v>369</v>
      </c>
      <c r="R14" s="79"/>
      <c r="S14" s="79"/>
      <c r="T14" s="79" t="s">
        <v>565</v>
      </c>
      <c r="U14" s="79"/>
      <c r="V14" s="83" t="s">
        <v>682</v>
      </c>
      <c r="W14" s="81">
        <v>43627.419652777775</v>
      </c>
      <c r="X14" s="83" t="s">
        <v>762</v>
      </c>
      <c r="Y14" s="79"/>
      <c r="Z14" s="79"/>
      <c r="AA14" s="85" t="s">
        <v>928</v>
      </c>
      <c r="AB14" s="79"/>
      <c r="AC14" s="79" t="b">
        <v>0</v>
      </c>
      <c r="AD14" s="79">
        <v>0</v>
      </c>
      <c r="AE14" s="85" t="s">
        <v>1101</v>
      </c>
      <c r="AF14" s="79" t="b">
        <v>0</v>
      </c>
      <c r="AG14" s="79" t="s">
        <v>1105</v>
      </c>
      <c r="AH14" s="79"/>
      <c r="AI14" s="85" t="s">
        <v>1101</v>
      </c>
      <c r="AJ14" s="79" t="b">
        <v>0</v>
      </c>
      <c r="AK14" s="79">
        <v>14</v>
      </c>
      <c r="AL14" s="85" t="s">
        <v>943</v>
      </c>
      <c r="AM14" s="79" t="s">
        <v>1118</v>
      </c>
      <c r="AN14" s="79" t="b">
        <v>0</v>
      </c>
      <c r="AO14" s="85" t="s">
        <v>943</v>
      </c>
      <c r="AP14" s="79" t="s">
        <v>176</v>
      </c>
      <c r="AQ14" s="79">
        <v>0</v>
      </c>
      <c r="AR14" s="79">
        <v>0</v>
      </c>
      <c r="AS14" s="79"/>
      <c r="AT14" s="79"/>
      <c r="AU14" s="79"/>
      <c r="AV14" s="79"/>
      <c r="AW14" s="79"/>
      <c r="AX14" s="79"/>
      <c r="AY14" s="79"/>
      <c r="AZ14" s="79"/>
      <c r="BA14">
        <v>1</v>
      </c>
      <c r="BB14" s="78" t="str">
        <f>REPLACE(INDEX(GroupVertices[Group],MATCH(Edges24[[#This Row],[Vertex 1]],GroupVertices[Vertex],0)),1,1,"")</f>
        <v>2</v>
      </c>
      <c r="BC14" s="78" t="str">
        <f>REPLACE(INDEX(GroupVertices[Group],MATCH(Edges24[[#This Row],[Vertex 2]],GroupVertices[Vertex],0)),1,1,"")</f>
        <v>2</v>
      </c>
      <c r="BD14" s="48">
        <v>0</v>
      </c>
      <c r="BE14" s="49">
        <v>0</v>
      </c>
      <c r="BF14" s="48">
        <v>0</v>
      </c>
      <c r="BG14" s="49">
        <v>0</v>
      </c>
      <c r="BH14" s="48">
        <v>0</v>
      </c>
      <c r="BI14" s="49">
        <v>0</v>
      </c>
      <c r="BJ14" s="48">
        <v>21</v>
      </c>
      <c r="BK14" s="49">
        <v>100</v>
      </c>
      <c r="BL14" s="48">
        <v>21</v>
      </c>
    </row>
    <row r="15" spans="1:64" ht="15">
      <c r="A15" s="64" t="s">
        <v>224</v>
      </c>
      <c r="B15" s="64" t="s">
        <v>237</v>
      </c>
      <c r="C15" s="65"/>
      <c r="D15" s="66"/>
      <c r="E15" s="67"/>
      <c r="F15" s="68"/>
      <c r="G15" s="65"/>
      <c r="H15" s="69"/>
      <c r="I15" s="70"/>
      <c r="J15" s="70"/>
      <c r="K15" s="34" t="s">
        <v>65</v>
      </c>
      <c r="L15" s="77">
        <v>20</v>
      </c>
      <c r="M15" s="77"/>
      <c r="N15" s="72"/>
      <c r="O15" s="79" t="s">
        <v>361</v>
      </c>
      <c r="P15" s="81">
        <v>43627.435844907406</v>
      </c>
      <c r="Q15" s="79" t="s">
        <v>369</v>
      </c>
      <c r="R15" s="79"/>
      <c r="S15" s="79"/>
      <c r="T15" s="79" t="s">
        <v>565</v>
      </c>
      <c r="U15" s="79"/>
      <c r="V15" s="83" t="s">
        <v>683</v>
      </c>
      <c r="W15" s="81">
        <v>43627.435844907406</v>
      </c>
      <c r="X15" s="83" t="s">
        <v>763</v>
      </c>
      <c r="Y15" s="79"/>
      <c r="Z15" s="79"/>
      <c r="AA15" s="85" t="s">
        <v>929</v>
      </c>
      <c r="AB15" s="79"/>
      <c r="AC15" s="79" t="b">
        <v>0</v>
      </c>
      <c r="AD15" s="79">
        <v>0</v>
      </c>
      <c r="AE15" s="85" t="s">
        <v>1101</v>
      </c>
      <c r="AF15" s="79" t="b">
        <v>0</v>
      </c>
      <c r="AG15" s="79" t="s">
        <v>1105</v>
      </c>
      <c r="AH15" s="79"/>
      <c r="AI15" s="85" t="s">
        <v>1101</v>
      </c>
      <c r="AJ15" s="79" t="b">
        <v>0</v>
      </c>
      <c r="AK15" s="79">
        <v>14</v>
      </c>
      <c r="AL15" s="85" t="s">
        <v>943</v>
      </c>
      <c r="AM15" s="79" t="s">
        <v>1114</v>
      </c>
      <c r="AN15" s="79" t="b">
        <v>0</v>
      </c>
      <c r="AO15" s="85" t="s">
        <v>943</v>
      </c>
      <c r="AP15" s="79" t="s">
        <v>176</v>
      </c>
      <c r="AQ15" s="79">
        <v>0</v>
      </c>
      <c r="AR15" s="79">
        <v>0</v>
      </c>
      <c r="AS15" s="79"/>
      <c r="AT15" s="79"/>
      <c r="AU15" s="79"/>
      <c r="AV15" s="79"/>
      <c r="AW15" s="79"/>
      <c r="AX15" s="79"/>
      <c r="AY15" s="79"/>
      <c r="AZ15" s="79"/>
      <c r="BA15">
        <v>1</v>
      </c>
      <c r="BB15" s="78" t="str">
        <f>REPLACE(INDEX(GroupVertices[Group],MATCH(Edges24[[#This Row],[Vertex 1]],GroupVertices[Vertex],0)),1,1,"")</f>
        <v>2</v>
      </c>
      <c r="BC15" s="78" t="str">
        <f>REPLACE(INDEX(GroupVertices[Group],MATCH(Edges24[[#This Row],[Vertex 2]],GroupVertices[Vertex],0)),1,1,"")</f>
        <v>2</v>
      </c>
      <c r="BD15" s="48">
        <v>0</v>
      </c>
      <c r="BE15" s="49">
        <v>0</v>
      </c>
      <c r="BF15" s="48">
        <v>0</v>
      </c>
      <c r="BG15" s="49">
        <v>0</v>
      </c>
      <c r="BH15" s="48">
        <v>0</v>
      </c>
      <c r="BI15" s="49">
        <v>0</v>
      </c>
      <c r="BJ15" s="48">
        <v>21</v>
      </c>
      <c r="BK15" s="49">
        <v>100</v>
      </c>
      <c r="BL15" s="48">
        <v>21</v>
      </c>
    </row>
    <row r="16" spans="1:64" ht="15">
      <c r="A16" s="64" t="s">
        <v>225</v>
      </c>
      <c r="B16" s="64" t="s">
        <v>237</v>
      </c>
      <c r="C16" s="65"/>
      <c r="D16" s="66"/>
      <c r="E16" s="67"/>
      <c r="F16" s="68"/>
      <c r="G16" s="65"/>
      <c r="H16" s="69"/>
      <c r="I16" s="70"/>
      <c r="J16" s="70"/>
      <c r="K16" s="34" t="s">
        <v>65</v>
      </c>
      <c r="L16" s="77">
        <v>21</v>
      </c>
      <c r="M16" s="77"/>
      <c r="N16" s="72"/>
      <c r="O16" s="79" t="s">
        <v>361</v>
      </c>
      <c r="P16" s="81">
        <v>43627.446238425924</v>
      </c>
      <c r="Q16" s="79" t="s">
        <v>369</v>
      </c>
      <c r="R16" s="79"/>
      <c r="S16" s="79"/>
      <c r="T16" s="79" t="s">
        <v>565</v>
      </c>
      <c r="U16" s="79"/>
      <c r="V16" s="83" t="s">
        <v>684</v>
      </c>
      <c r="W16" s="81">
        <v>43627.446238425924</v>
      </c>
      <c r="X16" s="83" t="s">
        <v>764</v>
      </c>
      <c r="Y16" s="79"/>
      <c r="Z16" s="79"/>
      <c r="AA16" s="85" t="s">
        <v>930</v>
      </c>
      <c r="AB16" s="79"/>
      <c r="AC16" s="79" t="b">
        <v>0</v>
      </c>
      <c r="AD16" s="79">
        <v>0</v>
      </c>
      <c r="AE16" s="85" t="s">
        <v>1101</v>
      </c>
      <c r="AF16" s="79" t="b">
        <v>0</v>
      </c>
      <c r="AG16" s="79" t="s">
        <v>1105</v>
      </c>
      <c r="AH16" s="79"/>
      <c r="AI16" s="85" t="s">
        <v>1101</v>
      </c>
      <c r="AJ16" s="79" t="b">
        <v>0</v>
      </c>
      <c r="AK16" s="79">
        <v>14</v>
      </c>
      <c r="AL16" s="85" t="s">
        <v>943</v>
      </c>
      <c r="AM16" s="79" t="s">
        <v>1114</v>
      </c>
      <c r="AN16" s="79" t="b">
        <v>0</v>
      </c>
      <c r="AO16" s="85" t="s">
        <v>943</v>
      </c>
      <c r="AP16" s="79" t="s">
        <v>176</v>
      </c>
      <c r="AQ16" s="79">
        <v>0</v>
      </c>
      <c r="AR16" s="79">
        <v>0</v>
      </c>
      <c r="AS16" s="79"/>
      <c r="AT16" s="79"/>
      <c r="AU16" s="79"/>
      <c r="AV16" s="79"/>
      <c r="AW16" s="79"/>
      <c r="AX16" s="79"/>
      <c r="AY16" s="79"/>
      <c r="AZ16" s="79"/>
      <c r="BA16">
        <v>1</v>
      </c>
      <c r="BB16" s="78" t="str">
        <f>REPLACE(INDEX(GroupVertices[Group],MATCH(Edges24[[#This Row],[Vertex 1]],GroupVertices[Vertex],0)),1,1,"")</f>
        <v>2</v>
      </c>
      <c r="BC16" s="78" t="str">
        <f>REPLACE(INDEX(GroupVertices[Group],MATCH(Edges24[[#This Row],[Vertex 2]],GroupVertices[Vertex],0)),1,1,"")</f>
        <v>2</v>
      </c>
      <c r="BD16" s="48">
        <v>0</v>
      </c>
      <c r="BE16" s="49">
        <v>0</v>
      </c>
      <c r="BF16" s="48">
        <v>0</v>
      </c>
      <c r="BG16" s="49">
        <v>0</v>
      </c>
      <c r="BH16" s="48">
        <v>0</v>
      </c>
      <c r="BI16" s="49">
        <v>0</v>
      </c>
      <c r="BJ16" s="48">
        <v>21</v>
      </c>
      <c r="BK16" s="49">
        <v>100</v>
      </c>
      <c r="BL16" s="48">
        <v>21</v>
      </c>
    </row>
    <row r="17" spans="1:64" ht="15">
      <c r="A17" s="64" t="s">
        <v>226</v>
      </c>
      <c r="B17" s="64" t="s">
        <v>237</v>
      </c>
      <c r="C17" s="65"/>
      <c r="D17" s="66"/>
      <c r="E17" s="67"/>
      <c r="F17" s="68"/>
      <c r="G17" s="65"/>
      <c r="H17" s="69"/>
      <c r="I17" s="70"/>
      <c r="J17" s="70"/>
      <c r="K17" s="34" t="s">
        <v>65</v>
      </c>
      <c r="L17" s="77">
        <v>22</v>
      </c>
      <c r="M17" s="77"/>
      <c r="N17" s="72"/>
      <c r="O17" s="79" t="s">
        <v>361</v>
      </c>
      <c r="P17" s="81">
        <v>43627.46246527778</v>
      </c>
      <c r="Q17" s="79" t="s">
        <v>369</v>
      </c>
      <c r="R17" s="79"/>
      <c r="S17" s="79"/>
      <c r="T17" s="79" t="s">
        <v>565</v>
      </c>
      <c r="U17" s="79"/>
      <c r="V17" s="83" t="s">
        <v>685</v>
      </c>
      <c r="W17" s="81">
        <v>43627.46246527778</v>
      </c>
      <c r="X17" s="83" t="s">
        <v>765</v>
      </c>
      <c r="Y17" s="79"/>
      <c r="Z17" s="79"/>
      <c r="AA17" s="85" t="s">
        <v>931</v>
      </c>
      <c r="AB17" s="79"/>
      <c r="AC17" s="79" t="b">
        <v>0</v>
      </c>
      <c r="AD17" s="79">
        <v>0</v>
      </c>
      <c r="AE17" s="85" t="s">
        <v>1101</v>
      </c>
      <c r="AF17" s="79" t="b">
        <v>0</v>
      </c>
      <c r="AG17" s="79" t="s">
        <v>1105</v>
      </c>
      <c r="AH17" s="79"/>
      <c r="AI17" s="85" t="s">
        <v>1101</v>
      </c>
      <c r="AJ17" s="79" t="b">
        <v>0</v>
      </c>
      <c r="AK17" s="79">
        <v>14</v>
      </c>
      <c r="AL17" s="85" t="s">
        <v>943</v>
      </c>
      <c r="AM17" s="79" t="s">
        <v>1116</v>
      </c>
      <c r="AN17" s="79" t="b">
        <v>0</v>
      </c>
      <c r="AO17" s="85" t="s">
        <v>943</v>
      </c>
      <c r="AP17" s="79" t="s">
        <v>176</v>
      </c>
      <c r="AQ17" s="79">
        <v>0</v>
      </c>
      <c r="AR17" s="79">
        <v>0</v>
      </c>
      <c r="AS17" s="79"/>
      <c r="AT17" s="79"/>
      <c r="AU17" s="79"/>
      <c r="AV17" s="79"/>
      <c r="AW17" s="79"/>
      <c r="AX17" s="79"/>
      <c r="AY17" s="79"/>
      <c r="AZ17" s="79"/>
      <c r="BA17">
        <v>1</v>
      </c>
      <c r="BB17" s="78" t="str">
        <f>REPLACE(INDEX(GroupVertices[Group],MATCH(Edges24[[#This Row],[Vertex 1]],GroupVertices[Vertex],0)),1,1,"")</f>
        <v>2</v>
      </c>
      <c r="BC17" s="78" t="str">
        <f>REPLACE(INDEX(GroupVertices[Group],MATCH(Edges24[[#This Row],[Vertex 2]],GroupVertices[Vertex],0)),1,1,"")</f>
        <v>2</v>
      </c>
      <c r="BD17" s="48">
        <v>0</v>
      </c>
      <c r="BE17" s="49">
        <v>0</v>
      </c>
      <c r="BF17" s="48">
        <v>0</v>
      </c>
      <c r="BG17" s="49">
        <v>0</v>
      </c>
      <c r="BH17" s="48">
        <v>0</v>
      </c>
      <c r="BI17" s="49">
        <v>0</v>
      </c>
      <c r="BJ17" s="48">
        <v>21</v>
      </c>
      <c r="BK17" s="49">
        <v>100</v>
      </c>
      <c r="BL17" s="48">
        <v>21</v>
      </c>
    </row>
    <row r="18" spans="1:64" ht="15">
      <c r="A18" s="64" t="s">
        <v>227</v>
      </c>
      <c r="B18" s="64" t="s">
        <v>237</v>
      </c>
      <c r="C18" s="65"/>
      <c r="D18" s="66"/>
      <c r="E18" s="67"/>
      <c r="F18" s="68"/>
      <c r="G18" s="65"/>
      <c r="H18" s="69"/>
      <c r="I18" s="70"/>
      <c r="J18" s="70"/>
      <c r="K18" s="34" t="s">
        <v>65</v>
      </c>
      <c r="L18" s="77">
        <v>23</v>
      </c>
      <c r="M18" s="77"/>
      <c r="N18" s="72"/>
      <c r="O18" s="79" t="s">
        <v>361</v>
      </c>
      <c r="P18" s="81">
        <v>43627.47675925926</v>
      </c>
      <c r="Q18" s="79" t="s">
        <v>369</v>
      </c>
      <c r="R18" s="79"/>
      <c r="S18" s="79"/>
      <c r="T18" s="79" t="s">
        <v>565</v>
      </c>
      <c r="U18" s="79"/>
      <c r="V18" s="83" t="s">
        <v>686</v>
      </c>
      <c r="W18" s="81">
        <v>43627.47675925926</v>
      </c>
      <c r="X18" s="83" t="s">
        <v>766</v>
      </c>
      <c r="Y18" s="79"/>
      <c r="Z18" s="79"/>
      <c r="AA18" s="85" t="s">
        <v>932</v>
      </c>
      <c r="AB18" s="79"/>
      <c r="AC18" s="79" t="b">
        <v>0</v>
      </c>
      <c r="AD18" s="79">
        <v>0</v>
      </c>
      <c r="AE18" s="85" t="s">
        <v>1101</v>
      </c>
      <c r="AF18" s="79" t="b">
        <v>0</v>
      </c>
      <c r="AG18" s="79" t="s">
        <v>1105</v>
      </c>
      <c r="AH18" s="79"/>
      <c r="AI18" s="85" t="s">
        <v>1101</v>
      </c>
      <c r="AJ18" s="79" t="b">
        <v>0</v>
      </c>
      <c r="AK18" s="79">
        <v>14</v>
      </c>
      <c r="AL18" s="85" t="s">
        <v>943</v>
      </c>
      <c r="AM18" s="79" t="s">
        <v>1118</v>
      </c>
      <c r="AN18" s="79" t="b">
        <v>0</v>
      </c>
      <c r="AO18" s="85" t="s">
        <v>943</v>
      </c>
      <c r="AP18" s="79" t="s">
        <v>176</v>
      </c>
      <c r="AQ18" s="79">
        <v>0</v>
      </c>
      <c r="AR18" s="79">
        <v>0</v>
      </c>
      <c r="AS18" s="79"/>
      <c r="AT18" s="79"/>
      <c r="AU18" s="79"/>
      <c r="AV18" s="79"/>
      <c r="AW18" s="79"/>
      <c r="AX18" s="79"/>
      <c r="AY18" s="79"/>
      <c r="AZ18" s="79"/>
      <c r="BA18">
        <v>1</v>
      </c>
      <c r="BB18" s="78" t="str">
        <f>REPLACE(INDEX(GroupVertices[Group],MATCH(Edges24[[#This Row],[Vertex 1]],GroupVertices[Vertex],0)),1,1,"")</f>
        <v>2</v>
      </c>
      <c r="BC18" s="78" t="str">
        <f>REPLACE(INDEX(GroupVertices[Group],MATCH(Edges24[[#This Row],[Vertex 2]],GroupVertices[Vertex],0)),1,1,"")</f>
        <v>2</v>
      </c>
      <c r="BD18" s="48">
        <v>0</v>
      </c>
      <c r="BE18" s="49">
        <v>0</v>
      </c>
      <c r="BF18" s="48">
        <v>0</v>
      </c>
      <c r="BG18" s="49">
        <v>0</v>
      </c>
      <c r="BH18" s="48">
        <v>0</v>
      </c>
      <c r="BI18" s="49">
        <v>0</v>
      </c>
      <c r="BJ18" s="48">
        <v>21</v>
      </c>
      <c r="BK18" s="49">
        <v>100</v>
      </c>
      <c r="BL18" s="48">
        <v>21</v>
      </c>
    </row>
    <row r="19" spans="1:64" ht="15">
      <c r="A19" s="64" t="s">
        <v>228</v>
      </c>
      <c r="B19" s="64" t="s">
        <v>237</v>
      </c>
      <c r="C19" s="65"/>
      <c r="D19" s="66"/>
      <c r="E19" s="67"/>
      <c r="F19" s="68"/>
      <c r="G19" s="65"/>
      <c r="H19" s="69"/>
      <c r="I19" s="70"/>
      <c r="J19" s="70"/>
      <c r="K19" s="34" t="s">
        <v>65</v>
      </c>
      <c r="L19" s="77">
        <v>24</v>
      </c>
      <c r="M19" s="77"/>
      <c r="N19" s="72"/>
      <c r="O19" s="79" t="s">
        <v>361</v>
      </c>
      <c r="P19" s="81">
        <v>43627.47887731482</v>
      </c>
      <c r="Q19" s="79" t="s">
        <v>369</v>
      </c>
      <c r="R19" s="79"/>
      <c r="S19" s="79"/>
      <c r="T19" s="79" t="s">
        <v>565</v>
      </c>
      <c r="U19" s="79"/>
      <c r="V19" s="83" t="s">
        <v>687</v>
      </c>
      <c r="W19" s="81">
        <v>43627.47887731482</v>
      </c>
      <c r="X19" s="83" t="s">
        <v>767</v>
      </c>
      <c r="Y19" s="79"/>
      <c r="Z19" s="79"/>
      <c r="AA19" s="85" t="s">
        <v>933</v>
      </c>
      <c r="AB19" s="79"/>
      <c r="AC19" s="79" t="b">
        <v>0</v>
      </c>
      <c r="AD19" s="79">
        <v>0</v>
      </c>
      <c r="AE19" s="85" t="s">
        <v>1101</v>
      </c>
      <c r="AF19" s="79" t="b">
        <v>0</v>
      </c>
      <c r="AG19" s="79" t="s">
        <v>1105</v>
      </c>
      <c r="AH19" s="79"/>
      <c r="AI19" s="85" t="s">
        <v>1101</v>
      </c>
      <c r="AJ19" s="79" t="b">
        <v>0</v>
      </c>
      <c r="AK19" s="79">
        <v>14</v>
      </c>
      <c r="AL19" s="85" t="s">
        <v>943</v>
      </c>
      <c r="AM19" s="79" t="s">
        <v>1118</v>
      </c>
      <c r="AN19" s="79" t="b">
        <v>0</v>
      </c>
      <c r="AO19" s="85" t="s">
        <v>943</v>
      </c>
      <c r="AP19" s="79" t="s">
        <v>176</v>
      </c>
      <c r="AQ19" s="79">
        <v>0</v>
      </c>
      <c r="AR19" s="79">
        <v>0</v>
      </c>
      <c r="AS19" s="79"/>
      <c r="AT19" s="79"/>
      <c r="AU19" s="79"/>
      <c r="AV19" s="79"/>
      <c r="AW19" s="79"/>
      <c r="AX19" s="79"/>
      <c r="AY19" s="79"/>
      <c r="AZ19" s="79"/>
      <c r="BA19">
        <v>1</v>
      </c>
      <c r="BB19" s="78" t="str">
        <f>REPLACE(INDEX(GroupVertices[Group],MATCH(Edges24[[#This Row],[Vertex 1]],GroupVertices[Vertex],0)),1,1,"")</f>
        <v>2</v>
      </c>
      <c r="BC19" s="78" t="str">
        <f>REPLACE(INDEX(GroupVertices[Group],MATCH(Edges24[[#This Row],[Vertex 2]],GroupVertices[Vertex],0)),1,1,"")</f>
        <v>2</v>
      </c>
      <c r="BD19" s="48">
        <v>0</v>
      </c>
      <c r="BE19" s="49">
        <v>0</v>
      </c>
      <c r="BF19" s="48">
        <v>0</v>
      </c>
      <c r="BG19" s="49">
        <v>0</v>
      </c>
      <c r="BH19" s="48">
        <v>0</v>
      </c>
      <c r="BI19" s="49">
        <v>0</v>
      </c>
      <c r="BJ19" s="48">
        <v>21</v>
      </c>
      <c r="BK19" s="49">
        <v>100</v>
      </c>
      <c r="BL19" s="48">
        <v>21</v>
      </c>
    </row>
    <row r="20" spans="1:64" ht="15">
      <c r="A20" s="64" t="s">
        <v>229</v>
      </c>
      <c r="B20" s="64" t="s">
        <v>237</v>
      </c>
      <c r="C20" s="65"/>
      <c r="D20" s="66"/>
      <c r="E20" s="67"/>
      <c r="F20" s="68"/>
      <c r="G20" s="65"/>
      <c r="H20" s="69"/>
      <c r="I20" s="70"/>
      <c r="J20" s="70"/>
      <c r="K20" s="34" t="s">
        <v>65</v>
      </c>
      <c r="L20" s="77">
        <v>25</v>
      </c>
      <c r="M20" s="77"/>
      <c r="N20" s="72"/>
      <c r="O20" s="79" t="s">
        <v>361</v>
      </c>
      <c r="P20" s="81">
        <v>43627.5478125</v>
      </c>
      <c r="Q20" s="79" t="s">
        <v>369</v>
      </c>
      <c r="R20" s="79"/>
      <c r="S20" s="79"/>
      <c r="T20" s="79" t="s">
        <v>565</v>
      </c>
      <c r="U20" s="79"/>
      <c r="V20" s="83" t="s">
        <v>688</v>
      </c>
      <c r="W20" s="81">
        <v>43627.5478125</v>
      </c>
      <c r="X20" s="83" t="s">
        <v>768</v>
      </c>
      <c r="Y20" s="79"/>
      <c r="Z20" s="79"/>
      <c r="AA20" s="85" t="s">
        <v>934</v>
      </c>
      <c r="AB20" s="79"/>
      <c r="AC20" s="79" t="b">
        <v>0</v>
      </c>
      <c r="AD20" s="79">
        <v>0</v>
      </c>
      <c r="AE20" s="85" t="s">
        <v>1101</v>
      </c>
      <c r="AF20" s="79" t="b">
        <v>0</v>
      </c>
      <c r="AG20" s="79" t="s">
        <v>1105</v>
      </c>
      <c r="AH20" s="79"/>
      <c r="AI20" s="85" t="s">
        <v>1101</v>
      </c>
      <c r="AJ20" s="79" t="b">
        <v>0</v>
      </c>
      <c r="AK20" s="79">
        <v>14</v>
      </c>
      <c r="AL20" s="85" t="s">
        <v>943</v>
      </c>
      <c r="AM20" s="79" t="s">
        <v>1114</v>
      </c>
      <c r="AN20" s="79" t="b">
        <v>0</v>
      </c>
      <c r="AO20" s="85" t="s">
        <v>943</v>
      </c>
      <c r="AP20" s="79" t="s">
        <v>176</v>
      </c>
      <c r="AQ20" s="79">
        <v>0</v>
      </c>
      <c r="AR20" s="79">
        <v>0</v>
      </c>
      <c r="AS20" s="79"/>
      <c r="AT20" s="79"/>
      <c r="AU20" s="79"/>
      <c r="AV20" s="79"/>
      <c r="AW20" s="79"/>
      <c r="AX20" s="79"/>
      <c r="AY20" s="79"/>
      <c r="AZ20" s="79"/>
      <c r="BA20">
        <v>1</v>
      </c>
      <c r="BB20" s="78" t="str">
        <f>REPLACE(INDEX(GroupVertices[Group],MATCH(Edges24[[#This Row],[Vertex 1]],GroupVertices[Vertex],0)),1,1,"")</f>
        <v>2</v>
      </c>
      <c r="BC20" s="78" t="str">
        <f>REPLACE(INDEX(GroupVertices[Group],MATCH(Edges24[[#This Row],[Vertex 2]],GroupVertices[Vertex],0)),1,1,"")</f>
        <v>2</v>
      </c>
      <c r="BD20" s="48">
        <v>0</v>
      </c>
      <c r="BE20" s="49">
        <v>0</v>
      </c>
      <c r="BF20" s="48">
        <v>0</v>
      </c>
      <c r="BG20" s="49">
        <v>0</v>
      </c>
      <c r="BH20" s="48">
        <v>0</v>
      </c>
      <c r="BI20" s="49">
        <v>0</v>
      </c>
      <c r="BJ20" s="48">
        <v>21</v>
      </c>
      <c r="BK20" s="49">
        <v>100</v>
      </c>
      <c r="BL20" s="48">
        <v>21</v>
      </c>
    </row>
    <row r="21" spans="1:64" ht="15">
      <c r="A21" s="64" t="s">
        <v>230</v>
      </c>
      <c r="B21" s="64" t="s">
        <v>237</v>
      </c>
      <c r="C21" s="65"/>
      <c r="D21" s="66"/>
      <c r="E21" s="67"/>
      <c r="F21" s="68"/>
      <c r="G21" s="65"/>
      <c r="H21" s="69"/>
      <c r="I21" s="70"/>
      <c r="J21" s="70"/>
      <c r="K21" s="34" t="s">
        <v>65</v>
      </c>
      <c r="L21" s="77">
        <v>26</v>
      </c>
      <c r="M21" s="77"/>
      <c r="N21" s="72"/>
      <c r="O21" s="79" t="s">
        <v>361</v>
      </c>
      <c r="P21" s="81">
        <v>43627.570625</v>
      </c>
      <c r="Q21" s="79" t="s">
        <v>369</v>
      </c>
      <c r="R21" s="79"/>
      <c r="S21" s="79"/>
      <c r="T21" s="79" t="s">
        <v>565</v>
      </c>
      <c r="U21" s="79"/>
      <c r="V21" s="83" t="s">
        <v>689</v>
      </c>
      <c r="W21" s="81">
        <v>43627.570625</v>
      </c>
      <c r="X21" s="83" t="s">
        <v>769</v>
      </c>
      <c r="Y21" s="79"/>
      <c r="Z21" s="79"/>
      <c r="AA21" s="85" t="s">
        <v>935</v>
      </c>
      <c r="AB21" s="79"/>
      <c r="AC21" s="79" t="b">
        <v>0</v>
      </c>
      <c r="AD21" s="79">
        <v>0</v>
      </c>
      <c r="AE21" s="85" t="s">
        <v>1101</v>
      </c>
      <c r="AF21" s="79" t="b">
        <v>0</v>
      </c>
      <c r="AG21" s="79" t="s">
        <v>1105</v>
      </c>
      <c r="AH21" s="79"/>
      <c r="AI21" s="85" t="s">
        <v>1101</v>
      </c>
      <c r="AJ21" s="79" t="b">
        <v>0</v>
      </c>
      <c r="AK21" s="79">
        <v>14</v>
      </c>
      <c r="AL21" s="85" t="s">
        <v>943</v>
      </c>
      <c r="AM21" s="79" t="s">
        <v>1114</v>
      </c>
      <c r="AN21" s="79" t="b">
        <v>0</v>
      </c>
      <c r="AO21" s="85" t="s">
        <v>943</v>
      </c>
      <c r="AP21" s="79" t="s">
        <v>176</v>
      </c>
      <c r="AQ21" s="79">
        <v>0</v>
      </c>
      <c r="AR21" s="79">
        <v>0</v>
      </c>
      <c r="AS21" s="79"/>
      <c r="AT21" s="79"/>
      <c r="AU21" s="79"/>
      <c r="AV21" s="79"/>
      <c r="AW21" s="79"/>
      <c r="AX21" s="79"/>
      <c r="AY21" s="79"/>
      <c r="AZ21" s="79"/>
      <c r="BA21">
        <v>1</v>
      </c>
      <c r="BB21" s="78" t="str">
        <f>REPLACE(INDEX(GroupVertices[Group],MATCH(Edges24[[#This Row],[Vertex 1]],GroupVertices[Vertex],0)),1,1,"")</f>
        <v>2</v>
      </c>
      <c r="BC21" s="78" t="str">
        <f>REPLACE(INDEX(GroupVertices[Group],MATCH(Edges24[[#This Row],[Vertex 2]],GroupVertices[Vertex],0)),1,1,"")</f>
        <v>2</v>
      </c>
      <c r="BD21" s="48">
        <v>0</v>
      </c>
      <c r="BE21" s="49">
        <v>0</v>
      </c>
      <c r="BF21" s="48">
        <v>0</v>
      </c>
      <c r="BG21" s="49">
        <v>0</v>
      </c>
      <c r="BH21" s="48">
        <v>0</v>
      </c>
      <c r="BI21" s="49">
        <v>0</v>
      </c>
      <c r="BJ21" s="48">
        <v>21</v>
      </c>
      <c r="BK21" s="49">
        <v>100</v>
      </c>
      <c r="BL21" s="48">
        <v>21</v>
      </c>
    </row>
    <row r="22" spans="1:64" ht="15">
      <c r="A22" s="64" t="s">
        <v>231</v>
      </c>
      <c r="B22" s="64" t="s">
        <v>231</v>
      </c>
      <c r="C22" s="65"/>
      <c r="D22" s="66"/>
      <c r="E22" s="67"/>
      <c r="F22" s="68"/>
      <c r="G22" s="65"/>
      <c r="H22" s="69"/>
      <c r="I22" s="70"/>
      <c r="J22" s="70"/>
      <c r="K22" s="34" t="s">
        <v>65</v>
      </c>
      <c r="L22" s="77">
        <v>27</v>
      </c>
      <c r="M22" s="77"/>
      <c r="N22" s="72"/>
      <c r="O22" s="79" t="s">
        <v>176</v>
      </c>
      <c r="P22" s="81">
        <v>43627.60204861111</v>
      </c>
      <c r="Q22" s="79" t="s">
        <v>370</v>
      </c>
      <c r="R22" s="83" t="s">
        <v>479</v>
      </c>
      <c r="S22" s="79" t="s">
        <v>528</v>
      </c>
      <c r="T22" s="79" t="s">
        <v>566</v>
      </c>
      <c r="U22" s="79"/>
      <c r="V22" s="83" t="s">
        <v>690</v>
      </c>
      <c r="W22" s="81">
        <v>43627.60204861111</v>
      </c>
      <c r="X22" s="83" t="s">
        <v>770</v>
      </c>
      <c r="Y22" s="79"/>
      <c r="Z22" s="79"/>
      <c r="AA22" s="85" t="s">
        <v>936</v>
      </c>
      <c r="AB22" s="79"/>
      <c r="AC22" s="79" t="b">
        <v>0</v>
      </c>
      <c r="AD22" s="79">
        <v>0</v>
      </c>
      <c r="AE22" s="85" t="s">
        <v>1101</v>
      </c>
      <c r="AF22" s="79" t="b">
        <v>0</v>
      </c>
      <c r="AG22" s="79" t="s">
        <v>1106</v>
      </c>
      <c r="AH22" s="79"/>
      <c r="AI22" s="85" t="s">
        <v>1101</v>
      </c>
      <c r="AJ22" s="79" t="b">
        <v>0</v>
      </c>
      <c r="AK22" s="79">
        <v>0</v>
      </c>
      <c r="AL22" s="85" t="s">
        <v>1101</v>
      </c>
      <c r="AM22" s="79" t="s">
        <v>1119</v>
      </c>
      <c r="AN22" s="79" t="b">
        <v>0</v>
      </c>
      <c r="AO22" s="85" t="s">
        <v>936</v>
      </c>
      <c r="AP22" s="79" t="s">
        <v>176</v>
      </c>
      <c r="AQ22" s="79">
        <v>0</v>
      </c>
      <c r="AR22" s="79">
        <v>0</v>
      </c>
      <c r="AS22" s="79"/>
      <c r="AT22" s="79"/>
      <c r="AU22" s="79"/>
      <c r="AV22" s="79"/>
      <c r="AW22" s="79"/>
      <c r="AX22" s="79"/>
      <c r="AY22" s="79"/>
      <c r="AZ22" s="79"/>
      <c r="BA22">
        <v>1</v>
      </c>
      <c r="BB22" s="78" t="str">
        <f>REPLACE(INDEX(GroupVertices[Group],MATCH(Edges24[[#This Row],[Vertex 1]],GroupVertices[Vertex],0)),1,1,"")</f>
        <v>3</v>
      </c>
      <c r="BC22" s="78" t="str">
        <f>REPLACE(INDEX(GroupVertices[Group],MATCH(Edges24[[#This Row],[Vertex 2]],GroupVertices[Vertex],0)),1,1,"")</f>
        <v>3</v>
      </c>
      <c r="BD22" s="48">
        <v>0</v>
      </c>
      <c r="BE22" s="49">
        <v>0</v>
      </c>
      <c r="BF22" s="48">
        <v>0</v>
      </c>
      <c r="BG22" s="49">
        <v>0</v>
      </c>
      <c r="BH22" s="48">
        <v>0</v>
      </c>
      <c r="BI22" s="49">
        <v>0</v>
      </c>
      <c r="BJ22" s="48">
        <v>20</v>
      </c>
      <c r="BK22" s="49">
        <v>100</v>
      </c>
      <c r="BL22" s="48">
        <v>20</v>
      </c>
    </row>
    <row r="23" spans="1:64" ht="15">
      <c r="A23" s="64" t="s">
        <v>232</v>
      </c>
      <c r="B23" s="64" t="s">
        <v>317</v>
      </c>
      <c r="C23" s="65"/>
      <c r="D23" s="66"/>
      <c r="E23" s="67"/>
      <c r="F23" s="68"/>
      <c r="G23" s="65"/>
      <c r="H23" s="69"/>
      <c r="I23" s="70"/>
      <c r="J23" s="70"/>
      <c r="K23" s="34" t="s">
        <v>65</v>
      </c>
      <c r="L23" s="77">
        <v>28</v>
      </c>
      <c r="M23" s="77"/>
      <c r="N23" s="72"/>
      <c r="O23" s="79" t="s">
        <v>361</v>
      </c>
      <c r="P23" s="81">
        <v>43600.64833333333</v>
      </c>
      <c r="Q23" s="79" t="s">
        <v>371</v>
      </c>
      <c r="R23" s="79"/>
      <c r="S23" s="79"/>
      <c r="T23" s="79" t="s">
        <v>567</v>
      </c>
      <c r="U23" s="83" t="s">
        <v>645</v>
      </c>
      <c r="V23" s="83" t="s">
        <v>645</v>
      </c>
      <c r="W23" s="81">
        <v>43600.64833333333</v>
      </c>
      <c r="X23" s="83" t="s">
        <v>771</v>
      </c>
      <c r="Y23" s="79"/>
      <c r="Z23" s="79"/>
      <c r="AA23" s="85" t="s">
        <v>937</v>
      </c>
      <c r="AB23" s="79"/>
      <c r="AC23" s="79" t="b">
        <v>0</v>
      </c>
      <c r="AD23" s="79">
        <v>25</v>
      </c>
      <c r="AE23" s="85" t="s">
        <v>1101</v>
      </c>
      <c r="AF23" s="79" t="b">
        <v>0</v>
      </c>
      <c r="AG23" s="79" t="s">
        <v>1105</v>
      </c>
      <c r="AH23" s="79"/>
      <c r="AI23" s="85" t="s">
        <v>1101</v>
      </c>
      <c r="AJ23" s="79" t="b">
        <v>0</v>
      </c>
      <c r="AK23" s="79">
        <v>7</v>
      </c>
      <c r="AL23" s="85" t="s">
        <v>1101</v>
      </c>
      <c r="AM23" s="79" t="s">
        <v>1120</v>
      </c>
      <c r="AN23" s="79" t="b">
        <v>0</v>
      </c>
      <c r="AO23" s="85" t="s">
        <v>937</v>
      </c>
      <c r="AP23" s="79" t="s">
        <v>1131</v>
      </c>
      <c r="AQ23" s="79">
        <v>0</v>
      </c>
      <c r="AR23" s="79">
        <v>0</v>
      </c>
      <c r="AS23" s="79"/>
      <c r="AT23" s="79"/>
      <c r="AU23" s="79"/>
      <c r="AV23" s="79"/>
      <c r="AW23" s="79"/>
      <c r="AX23" s="79"/>
      <c r="AY23" s="79"/>
      <c r="AZ23" s="79"/>
      <c r="BA23">
        <v>1</v>
      </c>
      <c r="BB23" s="78" t="str">
        <f>REPLACE(INDEX(GroupVertices[Group],MATCH(Edges24[[#This Row],[Vertex 1]],GroupVertices[Vertex],0)),1,1,"")</f>
        <v>18</v>
      </c>
      <c r="BC23" s="78" t="str">
        <f>REPLACE(INDEX(GroupVertices[Group],MATCH(Edges24[[#This Row],[Vertex 2]],GroupVertices[Vertex],0)),1,1,"")</f>
        <v>18</v>
      </c>
      <c r="BD23" s="48">
        <v>3</v>
      </c>
      <c r="BE23" s="49">
        <v>9.375</v>
      </c>
      <c r="BF23" s="48">
        <v>0</v>
      </c>
      <c r="BG23" s="49">
        <v>0</v>
      </c>
      <c r="BH23" s="48">
        <v>0</v>
      </c>
      <c r="BI23" s="49">
        <v>0</v>
      </c>
      <c r="BJ23" s="48">
        <v>29</v>
      </c>
      <c r="BK23" s="49">
        <v>90.625</v>
      </c>
      <c r="BL23" s="48">
        <v>32</v>
      </c>
    </row>
    <row r="24" spans="1:64" ht="15">
      <c r="A24" s="64" t="s">
        <v>233</v>
      </c>
      <c r="B24" s="64" t="s">
        <v>317</v>
      </c>
      <c r="C24" s="65"/>
      <c r="D24" s="66"/>
      <c r="E24" s="67"/>
      <c r="F24" s="68"/>
      <c r="G24" s="65"/>
      <c r="H24" s="69"/>
      <c r="I24" s="70"/>
      <c r="J24" s="70"/>
      <c r="K24" s="34" t="s">
        <v>65</v>
      </c>
      <c r="L24" s="77">
        <v>29</v>
      </c>
      <c r="M24" s="77"/>
      <c r="N24" s="72"/>
      <c r="O24" s="79" t="s">
        <v>361</v>
      </c>
      <c r="P24" s="81">
        <v>43627.61083333333</v>
      </c>
      <c r="Q24" s="79" t="s">
        <v>372</v>
      </c>
      <c r="R24" s="79"/>
      <c r="S24" s="79"/>
      <c r="T24" s="79" t="s">
        <v>567</v>
      </c>
      <c r="U24" s="79"/>
      <c r="V24" s="83" t="s">
        <v>691</v>
      </c>
      <c r="W24" s="81">
        <v>43627.61083333333</v>
      </c>
      <c r="X24" s="83" t="s">
        <v>772</v>
      </c>
      <c r="Y24" s="79"/>
      <c r="Z24" s="79"/>
      <c r="AA24" s="85" t="s">
        <v>938</v>
      </c>
      <c r="AB24" s="79"/>
      <c r="AC24" s="79" t="b">
        <v>0</v>
      </c>
      <c r="AD24" s="79">
        <v>0</v>
      </c>
      <c r="AE24" s="85" t="s">
        <v>1101</v>
      </c>
      <c r="AF24" s="79" t="b">
        <v>0</v>
      </c>
      <c r="AG24" s="79" t="s">
        <v>1105</v>
      </c>
      <c r="AH24" s="79"/>
      <c r="AI24" s="85" t="s">
        <v>1101</v>
      </c>
      <c r="AJ24" s="79" t="b">
        <v>0</v>
      </c>
      <c r="AK24" s="79">
        <v>7</v>
      </c>
      <c r="AL24" s="85" t="s">
        <v>937</v>
      </c>
      <c r="AM24" s="79" t="s">
        <v>1114</v>
      </c>
      <c r="AN24" s="79" t="b">
        <v>0</v>
      </c>
      <c r="AO24" s="85" t="s">
        <v>937</v>
      </c>
      <c r="AP24" s="79" t="s">
        <v>176</v>
      </c>
      <c r="AQ24" s="79">
        <v>0</v>
      </c>
      <c r="AR24" s="79">
        <v>0</v>
      </c>
      <c r="AS24" s="79"/>
      <c r="AT24" s="79"/>
      <c r="AU24" s="79"/>
      <c r="AV24" s="79"/>
      <c r="AW24" s="79"/>
      <c r="AX24" s="79"/>
      <c r="AY24" s="79"/>
      <c r="AZ24" s="79"/>
      <c r="BA24">
        <v>1</v>
      </c>
      <c r="BB24" s="78" t="str">
        <f>REPLACE(INDEX(GroupVertices[Group],MATCH(Edges24[[#This Row],[Vertex 1]],GroupVertices[Vertex],0)),1,1,"")</f>
        <v>18</v>
      </c>
      <c r="BC24" s="78" t="str">
        <f>REPLACE(INDEX(GroupVertices[Group],MATCH(Edges24[[#This Row],[Vertex 2]],GroupVertices[Vertex],0)),1,1,"")</f>
        <v>18</v>
      </c>
      <c r="BD24" s="48"/>
      <c r="BE24" s="49"/>
      <c r="BF24" s="48"/>
      <c r="BG24" s="49"/>
      <c r="BH24" s="48"/>
      <c r="BI24" s="49"/>
      <c r="BJ24" s="48"/>
      <c r="BK24" s="49"/>
      <c r="BL24" s="48"/>
    </row>
    <row r="25" spans="1:64" ht="15">
      <c r="A25" s="64" t="s">
        <v>234</v>
      </c>
      <c r="B25" s="64" t="s">
        <v>234</v>
      </c>
      <c r="C25" s="65"/>
      <c r="D25" s="66"/>
      <c r="E25" s="67"/>
      <c r="F25" s="68"/>
      <c r="G25" s="65"/>
      <c r="H25" s="69"/>
      <c r="I25" s="70"/>
      <c r="J25" s="70"/>
      <c r="K25" s="34" t="s">
        <v>65</v>
      </c>
      <c r="L25" s="77">
        <v>31</v>
      </c>
      <c r="M25" s="77"/>
      <c r="N25" s="72"/>
      <c r="O25" s="79" t="s">
        <v>176</v>
      </c>
      <c r="P25" s="81">
        <v>43627.714004629626</v>
      </c>
      <c r="Q25" s="79" t="s">
        <v>373</v>
      </c>
      <c r="R25" s="83" t="s">
        <v>480</v>
      </c>
      <c r="S25" s="79" t="s">
        <v>529</v>
      </c>
      <c r="T25" s="79" t="s">
        <v>567</v>
      </c>
      <c r="U25" s="79"/>
      <c r="V25" s="83" t="s">
        <v>692</v>
      </c>
      <c r="W25" s="81">
        <v>43627.714004629626</v>
      </c>
      <c r="X25" s="83" t="s">
        <v>773</v>
      </c>
      <c r="Y25" s="79"/>
      <c r="Z25" s="79"/>
      <c r="AA25" s="85" t="s">
        <v>939</v>
      </c>
      <c r="AB25" s="79"/>
      <c r="AC25" s="79" t="b">
        <v>0</v>
      </c>
      <c r="AD25" s="79">
        <v>0</v>
      </c>
      <c r="AE25" s="85" t="s">
        <v>1101</v>
      </c>
      <c r="AF25" s="79" t="b">
        <v>1</v>
      </c>
      <c r="AG25" s="79" t="s">
        <v>1107</v>
      </c>
      <c r="AH25" s="79"/>
      <c r="AI25" s="85" t="s">
        <v>1108</v>
      </c>
      <c r="AJ25" s="79" t="b">
        <v>0</v>
      </c>
      <c r="AK25" s="79">
        <v>0</v>
      </c>
      <c r="AL25" s="85" t="s">
        <v>1101</v>
      </c>
      <c r="AM25" s="79" t="s">
        <v>1116</v>
      </c>
      <c r="AN25" s="79" t="b">
        <v>0</v>
      </c>
      <c r="AO25" s="85" t="s">
        <v>939</v>
      </c>
      <c r="AP25" s="79" t="s">
        <v>176</v>
      </c>
      <c r="AQ25" s="79">
        <v>0</v>
      </c>
      <c r="AR25" s="79">
        <v>0</v>
      </c>
      <c r="AS25" s="79"/>
      <c r="AT25" s="79"/>
      <c r="AU25" s="79"/>
      <c r="AV25" s="79"/>
      <c r="AW25" s="79"/>
      <c r="AX25" s="79"/>
      <c r="AY25" s="79"/>
      <c r="AZ25" s="79"/>
      <c r="BA25">
        <v>1</v>
      </c>
      <c r="BB25" s="78" t="str">
        <f>REPLACE(INDEX(GroupVertices[Group],MATCH(Edges24[[#This Row],[Vertex 1]],GroupVertices[Vertex],0)),1,1,"")</f>
        <v>3</v>
      </c>
      <c r="BC25" s="78" t="str">
        <f>REPLACE(INDEX(GroupVertices[Group],MATCH(Edges24[[#This Row],[Vertex 2]],GroupVertices[Vertex],0)),1,1,"")</f>
        <v>3</v>
      </c>
      <c r="BD25" s="48">
        <v>0</v>
      </c>
      <c r="BE25" s="49">
        <v>0</v>
      </c>
      <c r="BF25" s="48">
        <v>0</v>
      </c>
      <c r="BG25" s="49">
        <v>0</v>
      </c>
      <c r="BH25" s="48">
        <v>0</v>
      </c>
      <c r="BI25" s="49">
        <v>0</v>
      </c>
      <c r="BJ25" s="48">
        <v>1</v>
      </c>
      <c r="BK25" s="49">
        <v>100</v>
      </c>
      <c r="BL25" s="48">
        <v>1</v>
      </c>
    </row>
    <row r="26" spans="1:64" ht="15">
      <c r="A26" s="64" t="s">
        <v>235</v>
      </c>
      <c r="B26" s="64" t="s">
        <v>237</v>
      </c>
      <c r="C26" s="65"/>
      <c r="D26" s="66"/>
      <c r="E26" s="67"/>
      <c r="F26" s="68"/>
      <c r="G26" s="65"/>
      <c r="H26" s="69"/>
      <c r="I26" s="70"/>
      <c r="J26" s="70"/>
      <c r="K26" s="34" t="s">
        <v>65</v>
      </c>
      <c r="L26" s="77">
        <v>32</v>
      </c>
      <c r="M26" s="77"/>
      <c r="N26" s="72"/>
      <c r="O26" s="79" t="s">
        <v>361</v>
      </c>
      <c r="P26" s="81">
        <v>43627.38091435185</v>
      </c>
      <c r="Q26" s="79" t="s">
        <v>369</v>
      </c>
      <c r="R26" s="79"/>
      <c r="S26" s="79"/>
      <c r="T26" s="79" t="s">
        <v>565</v>
      </c>
      <c r="U26" s="79"/>
      <c r="V26" s="83" t="s">
        <v>693</v>
      </c>
      <c r="W26" s="81">
        <v>43627.38091435185</v>
      </c>
      <c r="X26" s="83" t="s">
        <v>774</v>
      </c>
      <c r="Y26" s="79"/>
      <c r="Z26" s="79"/>
      <c r="AA26" s="85" t="s">
        <v>940</v>
      </c>
      <c r="AB26" s="79"/>
      <c r="AC26" s="79" t="b">
        <v>0</v>
      </c>
      <c r="AD26" s="79">
        <v>0</v>
      </c>
      <c r="AE26" s="85" t="s">
        <v>1101</v>
      </c>
      <c r="AF26" s="79" t="b">
        <v>0</v>
      </c>
      <c r="AG26" s="79" t="s">
        <v>1105</v>
      </c>
      <c r="AH26" s="79"/>
      <c r="AI26" s="85" t="s">
        <v>1101</v>
      </c>
      <c r="AJ26" s="79" t="b">
        <v>0</v>
      </c>
      <c r="AK26" s="79">
        <v>14</v>
      </c>
      <c r="AL26" s="85" t="s">
        <v>943</v>
      </c>
      <c r="AM26" s="79" t="s">
        <v>1118</v>
      </c>
      <c r="AN26" s="79" t="b">
        <v>0</v>
      </c>
      <c r="AO26" s="85" t="s">
        <v>943</v>
      </c>
      <c r="AP26" s="79" t="s">
        <v>176</v>
      </c>
      <c r="AQ26" s="79">
        <v>0</v>
      </c>
      <c r="AR26" s="79">
        <v>0</v>
      </c>
      <c r="AS26" s="79"/>
      <c r="AT26" s="79"/>
      <c r="AU26" s="79"/>
      <c r="AV26" s="79"/>
      <c r="AW26" s="79"/>
      <c r="AX26" s="79"/>
      <c r="AY26" s="79"/>
      <c r="AZ26" s="79"/>
      <c r="BA26">
        <v>2</v>
      </c>
      <c r="BB26" s="78" t="str">
        <f>REPLACE(INDEX(GroupVertices[Group],MATCH(Edges24[[#This Row],[Vertex 1]],GroupVertices[Vertex],0)),1,1,"")</f>
        <v>2</v>
      </c>
      <c r="BC26" s="78" t="str">
        <f>REPLACE(INDEX(GroupVertices[Group],MATCH(Edges24[[#This Row],[Vertex 2]],GroupVertices[Vertex],0)),1,1,"")</f>
        <v>2</v>
      </c>
      <c r="BD26" s="48">
        <v>0</v>
      </c>
      <c r="BE26" s="49">
        <v>0</v>
      </c>
      <c r="BF26" s="48">
        <v>0</v>
      </c>
      <c r="BG26" s="49">
        <v>0</v>
      </c>
      <c r="BH26" s="48">
        <v>0</v>
      </c>
      <c r="BI26" s="49">
        <v>0</v>
      </c>
      <c r="BJ26" s="48">
        <v>21</v>
      </c>
      <c r="BK26" s="49">
        <v>100</v>
      </c>
      <c r="BL26" s="48">
        <v>21</v>
      </c>
    </row>
    <row r="27" spans="1:64" ht="15">
      <c r="A27" s="64" t="s">
        <v>235</v>
      </c>
      <c r="B27" s="64" t="s">
        <v>237</v>
      </c>
      <c r="C27" s="65"/>
      <c r="D27" s="66"/>
      <c r="E27" s="67"/>
      <c r="F27" s="68"/>
      <c r="G27" s="65"/>
      <c r="H27" s="69"/>
      <c r="I27" s="70"/>
      <c r="J27" s="70"/>
      <c r="K27" s="34" t="s">
        <v>65</v>
      </c>
      <c r="L27" s="77">
        <v>33</v>
      </c>
      <c r="M27" s="77"/>
      <c r="N27" s="72"/>
      <c r="O27" s="79" t="s">
        <v>361</v>
      </c>
      <c r="P27" s="81">
        <v>43627.76300925926</v>
      </c>
      <c r="Q27" s="79" t="s">
        <v>374</v>
      </c>
      <c r="R27" s="79"/>
      <c r="S27" s="79"/>
      <c r="T27" s="79" t="s">
        <v>565</v>
      </c>
      <c r="U27" s="79"/>
      <c r="V27" s="83" t="s">
        <v>693</v>
      </c>
      <c r="W27" s="81">
        <v>43627.76300925926</v>
      </c>
      <c r="X27" s="83" t="s">
        <v>775</v>
      </c>
      <c r="Y27" s="79"/>
      <c r="Z27" s="79"/>
      <c r="AA27" s="85" t="s">
        <v>941</v>
      </c>
      <c r="AB27" s="79"/>
      <c r="AC27" s="79" t="b">
        <v>0</v>
      </c>
      <c r="AD27" s="79">
        <v>0</v>
      </c>
      <c r="AE27" s="85" t="s">
        <v>1101</v>
      </c>
      <c r="AF27" s="79" t="b">
        <v>0</v>
      </c>
      <c r="AG27" s="79" t="s">
        <v>1105</v>
      </c>
      <c r="AH27" s="79"/>
      <c r="AI27" s="85" t="s">
        <v>1101</v>
      </c>
      <c r="AJ27" s="79" t="b">
        <v>0</v>
      </c>
      <c r="AK27" s="79">
        <v>4</v>
      </c>
      <c r="AL27" s="85" t="s">
        <v>944</v>
      </c>
      <c r="AM27" s="79" t="s">
        <v>1118</v>
      </c>
      <c r="AN27" s="79" t="b">
        <v>0</v>
      </c>
      <c r="AO27" s="85" t="s">
        <v>944</v>
      </c>
      <c r="AP27" s="79" t="s">
        <v>176</v>
      </c>
      <c r="AQ27" s="79">
        <v>0</v>
      </c>
      <c r="AR27" s="79">
        <v>0</v>
      </c>
      <c r="AS27" s="79"/>
      <c r="AT27" s="79"/>
      <c r="AU27" s="79"/>
      <c r="AV27" s="79"/>
      <c r="AW27" s="79"/>
      <c r="AX27" s="79"/>
      <c r="AY27" s="79"/>
      <c r="AZ27" s="79"/>
      <c r="BA27">
        <v>2</v>
      </c>
      <c r="BB27" s="78" t="str">
        <f>REPLACE(INDEX(GroupVertices[Group],MATCH(Edges24[[#This Row],[Vertex 1]],GroupVertices[Vertex],0)),1,1,"")</f>
        <v>2</v>
      </c>
      <c r="BC27" s="78" t="str">
        <f>REPLACE(INDEX(GroupVertices[Group],MATCH(Edges24[[#This Row],[Vertex 2]],GroupVertices[Vertex],0)),1,1,"")</f>
        <v>2</v>
      </c>
      <c r="BD27" s="48">
        <v>0</v>
      </c>
      <c r="BE27" s="49">
        <v>0</v>
      </c>
      <c r="BF27" s="48">
        <v>0</v>
      </c>
      <c r="BG27" s="49">
        <v>0</v>
      </c>
      <c r="BH27" s="48">
        <v>0</v>
      </c>
      <c r="BI27" s="49">
        <v>0</v>
      </c>
      <c r="BJ27" s="48">
        <v>22</v>
      </c>
      <c r="BK27" s="49">
        <v>100</v>
      </c>
      <c r="BL27" s="48">
        <v>22</v>
      </c>
    </row>
    <row r="28" spans="1:64" ht="15">
      <c r="A28" s="64" t="s">
        <v>236</v>
      </c>
      <c r="B28" s="64" t="s">
        <v>237</v>
      </c>
      <c r="C28" s="65"/>
      <c r="D28" s="66"/>
      <c r="E28" s="67"/>
      <c r="F28" s="68"/>
      <c r="G28" s="65"/>
      <c r="H28" s="69"/>
      <c r="I28" s="70"/>
      <c r="J28" s="70"/>
      <c r="K28" s="34" t="s">
        <v>65</v>
      </c>
      <c r="L28" s="77">
        <v>34</v>
      </c>
      <c r="M28" s="77"/>
      <c r="N28" s="72"/>
      <c r="O28" s="79" t="s">
        <v>361</v>
      </c>
      <c r="P28" s="81">
        <v>43627.76673611111</v>
      </c>
      <c r="Q28" s="79" t="s">
        <v>374</v>
      </c>
      <c r="R28" s="79"/>
      <c r="S28" s="79"/>
      <c r="T28" s="79" t="s">
        <v>565</v>
      </c>
      <c r="U28" s="79"/>
      <c r="V28" s="83" t="s">
        <v>694</v>
      </c>
      <c r="W28" s="81">
        <v>43627.76673611111</v>
      </c>
      <c r="X28" s="83" t="s">
        <v>776</v>
      </c>
      <c r="Y28" s="79"/>
      <c r="Z28" s="79"/>
      <c r="AA28" s="85" t="s">
        <v>942</v>
      </c>
      <c r="AB28" s="79"/>
      <c r="AC28" s="79" t="b">
        <v>0</v>
      </c>
      <c r="AD28" s="79">
        <v>0</v>
      </c>
      <c r="AE28" s="85" t="s">
        <v>1101</v>
      </c>
      <c r="AF28" s="79" t="b">
        <v>0</v>
      </c>
      <c r="AG28" s="79" t="s">
        <v>1105</v>
      </c>
      <c r="AH28" s="79"/>
      <c r="AI28" s="85" t="s">
        <v>1101</v>
      </c>
      <c r="AJ28" s="79" t="b">
        <v>0</v>
      </c>
      <c r="AK28" s="79">
        <v>4</v>
      </c>
      <c r="AL28" s="85" t="s">
        <v>944</v>
      </c>
      <c r="AM28" s="79" t="s">
        <v>1118</v>
      </c>
      <c r="AN28" s="79" t="b">
        <v>0</v>
      </c>
      <c r="AO28" s="85" t="s">
        <v>944</v>
      </c>
      <c r="AP28" s="79" t="s">
        <v>176</v>
      </c>
      <c r="AQ28" s="79">
        <v>0</v>
      </c>
      <c r="AR28" s="79">
        <v>0</v>
      </c>
      <c r="AS28" s="79"/>
      <c r="AT28" s="79"/>
      <c r="AU28" s="79"/>
      <c r="AV28" s="79"/>
      <c r="AW28" s="79"/>
      <c r="AX28" s="79"/>
      <c r="AY28" s="79"/>
      <c r="AZ28" s="79"/>
      <c r="BA28">
        <v>1</v>
      </c>
      <c r="BB28" s="78" t="str">
        <f>REPLACE(INDEX(GroupVertices[Group],MATCH(Edges24[[#This Row],[Vertex 1]],GroupVertices[Vertex],0)),1,1,"")</f>
        <v>2</v>
      </c>
      <c r="BC28" s="78" t="str">
        <f>REPLACE(INDEX(GroupVertices[Group],MATCH(Edges24[[#This Row],[Vertex 2]],GroupVertices[Vertex],0)),1,1,"")</f>
        <v>2</v>
      </c>
      <c r="BD28" s="48">
        <v>0</v>
      </c>
      <c r="BE28" s="49">
        <v>0</v>
      </c>
      <c r="BF28" s="48">
        <v>0</v>
      </c>
      <c r="BG28" s="49">
        <v>0</v>
      </c>
      <c r="BH28" s="48">
        <v>0</v>
      </c>
      <c r="BI28" s="49">
        <v>0</v>
      </c>
      <c r="BJ28" s="48">
        <v>22</v>
      </c>
      <c r="BK28" s="49">
        <v>100</v>
      </c>
      <c r="BL28" s="48">
        <v>22</v>
      </c>
    </row>
    <row r="29" spans="1:64" ht="15">
      <c r="A29" s="64" t="s">
        <v>237</v>
      </c>
      <c r="B29" s="64" t="s">
        <v>237</v>
      </c>
      <c r="C29" s="65"/>
      <c r="D29" s="66"/>
      <c r="E29" s="67"/>
      <c r="F29" s="68"/>
      <c r="G29" s="65"/>
      <c r="H29" s="69"/>
      <c r="I29" s="70"/>
      <c r="J29" s="70"/>
      <c r="K29" s="34" t="s">
        <v>65</v>
      </c>
      <c r="L29" s="77">
        <v>35</v>
      </c>
      <c r="M29" s="77"/>
      <c r="N29" s="72"/>
      <c r="O29" s="79" t="s">
        <v>176</v>
      </c>
      <c r="P29" s="81">
        <v>43627.37826388889</v>
      </c>
      <c r="Q29" s="79" t="s">
        <v>375</v>
      </c>
      <c r="R29" s="79"/>
      <c r="S29" s="79"/>
      <c r="T29" s="79" t="s">
        <v>568</v>
      </c>
      <c r="U29" s="83" t="s">
        <v>646</v>
      </c>
      <c r="V29" s="83" t="s">
        <v>646</v>
      </c>
      <c r="W29" s="81">
        <v>43627.37826388889</v>
      </c>
      <c r="X29" s="83" t="s">
        <v>777</v>
      </c>
      <c r="Y29" s="79"/>
      <c r="Z29" s="79"/>
      <c r="AA29" s="85" t="s">
        <v>943</v>
      </c>
      <c r="AB29" s="79"/>
      <c r="AC29" s="79" t="b">
        <v>0</v>
      </c>
      <c r="AD29" s="79">
        <v>13</v>
      </c>
      <c r="AE29" s="85" t="s">
        <v>1101</v>
      </c>
      <c r="AF29" s="79" t="b">
        <v>0</v>
      </c>
      <c r="AG29" s="79" t="s">
        <v>1105</v>
      </c>
      <c r="AH29" s="79"/>
      <c r="AI29" s="85" t="s">
        <v>1101</v>
      </c>
      <c r="AJ29" s="79" t="b">
        <v>0</v>
      </c>
      <c r="AK29" s="79">
        <v>14</v>
      </c>
      <c r="AL29" s="85" t="s">
        <v>1101</v>
      </c>
      <c r="AM29" s="79" t="s">
        <v>1114</v>
      </c>
      <c r="AN29" s="79" t="b">
        <v>0</v>
      </c>
      <c r="AO29" s="85" t="s">
        <v>943</v>
      </c>
      <c r="AP29" s="79" t="s">
        <v>176</v>
      </c>
      <c r="AQ29" s="79">
        <v>0</v>
      </c>
      <c r="AR29" s="79">
        <v>0</v>
      </c>
      <c r="AS29" s="79"/>
      <c r="AT29" s="79"/>
      <c r="AU29" s="79"/>
      <c r="AV29" s="79"/>
      <c r="AW29" s="79"/>
      <c r="AX29" s="79"/>
      <c r="AY29" s="79"/>
      <c r="AZ29" s="79"/>
      <c r="BA29">
        <v>2</v>
      </c>
      <c r="BB29" s="78" t="str">
        <f>REPLACE(INDEX(GroupVertices[Group],MATCH(Edges24[[#This Row],[Vertex 1]],GroupVertices[Vertex],0)),1,1,"")</f>
        <v>2</v>
      </c>
      <c r="BC29" s="78" t="str">
        <f>REPLACE(INDEX(GroupVertices[Group],MATCH(Edges24[[#This Row],[Vertex 2]],GroupVertices[Vertex],0)),1,1,"")</f>
        <v>2</v>
      </c>
      <c r="BD29" s="48">
        <v>0</v>
      </c>
      <c r="BE29" s="49">
        <v>0</v>
      </c>
      <c r="BF29" s="48">
        <v>1</v>
      </c>
      <c r="BG29" s="49">
        <v>2.1739130434782608</v>
      </c>
      <c r="BH29" s="48">
        <v>0</v>
      </c>
      <c r="BI29" s="49">
        <v>0</v>
      </c>
      <c r="BJ29" s="48">
        <v>45</v>
      </c>
      <c r="BK29" s="49">
        <v>97.82608695652173</v>
      </c>
      <c r="BL29" s="48">
        <v>46</v>
      </c>
    </row>
    <row r="30" spans="1:64" ht="15">
      <c r="A30" s="64" t="s">
        <v>237</v>
      </c>
      <c r="B30" s="64" t="s">
        <v>237</v>
      </c>
      <c r="C30" s="65"/>
      <c r="D30" s="66"/>
      <c r="E30" s="67"/>
      <c r="F30" s="68"/>
      <c r="G30" s="65"/>
      <c r="H30" s="69"/>
      <c r="I30" s="70"/>
      <c r="J30" s="70"/>
      <c r="K30" s="34" t="s">
        <v>65</v>
      </c>
      <c r="L30" s="77">
        <v>36</v>
      </c>
      <c r="M30" s="77"/>
      <c r="N30" s="72"/>
      <c r="O30" s="79" t="s">
        <v>176</v>
      </c>
      <c r="P30" s="81">
        <v>43627.75001157408</v>
      </c>
      <c r="Q30" s="79" t="s">
        <v>376</v>
      </c>
      <c r="R30" s="79"/>
      <c r="S30" s="79"/>
      <c r="T30" s="79" t="s">
        <v>569</v>
      </c>
      <c r="U30" s="83" t="s">
        <v>647</v>
      </c>
      <c r="V30" s="83" t="s">
        <v>647</v>
      </c>
      <c r="W30" s="81">
        <v>43627.75001157408</v>
      </c>
      <c r="X30" s="83" t="s">
        <v>778</v>
      </c>
      <c r="Y30" s="79"/>
      <c r="Z30" s="79"/>
      <c r="AA30" s="85" t="s">
        <v>944</v>
      </c>
      <c r="AB30" s="79"/>
      <c r="AC30" s="79" t="b">
        <v>0</v>
      </c>
      <c r="AD30" s="79">
        <v>12</v>
      </c>
      <c r="AE30" s="85" t="s">
        <v>1101</v>
      </c>
      <c r="AF30" s="79" t="b">
        <v>0</v>
      </c>
      <c r="AG30" s="79" t="s">
        <v>1105</v>
      </c>
      <c r="AH30" s="79"/>
      <c r="AI30" s="85" t="s">
        <v>1101</v>
      </c>
      <c r="AJ30" s="79" t="b">
        <v>0</v>
      </c>
      <c r="AK30" s="79">
        <v>4</v>
      </c>
      <c r="AL30" s="85" t="s">
        <v>1101</v>
      </c>
      <c r="AM30" s="79" t="s">
        <v>1118</v>
      </c>
      <c r="AN30" s="79" t="b">
        <v>0</v>
      </c>
      <c r="AO30" s="85" t="s">
        <v>944</v>
      </c>
      <c r="AP30" s="79" t="s">
        <v>176</v>
      </c>
      <c r="AQ30" s="79">
        <v>0</v>
      </c>
      <c r="AR30" s="79">
        <v>0</v>
      </c>
      <c r="AS30" s="79"/>
      <c r="AT30" s="79"/>
      <c r="AU30" s="79"/>
      <c r="AV30" s="79"/>
      <c r="AW30" s="79"/>
      <c r="AX30" s="79"/>
      <c r="AY30" s="79"/>
      <c r="AZ30" s="79"/>
      <c r="BA30">
        <v>2</v>
      </c>
      <c r="BB30" s="78" t="str">
        <f>REPLACE(INDEX(GroupVertices[Group],MATCH(Edges24[[#This Row],[Vertex 1]],GroupVertices[Vertex],0)),1,1,"")</f>
        <v>2</v>
      </c>
      <c r="BC30" s="78" t="str">
        <f>REPLACE(INDEX(GroupVertices[Group],MATCH(Edges24[[#This Row],[Vertex 2]],GroupVertices[Vertex],0)),1,1,"")</f>
        <v>2</v>
      </c>
      <c r="BD30" s="48">
        <v>0</v>
      </c>
      <c r="BE30" s="49">
        <v>0</v>
      </c>
      <c r="BF30" s="48">
        <v>0</v>
      </c>
      <c r="BG30" s="49">
        <v>0</v>
      </c>
      <c r="BH30" s="48">
        <v>0</v>
      </c>
      <c r="BI30" s="49">
        <v>0</v>
      </c>
      <c r="BJ30" s="48">
        <v>28</v>
      </c>
      <c r="BK30" s="49">
        <v>100</v>
      </c>
      <c r="BL30" s="48">
        <v>28</v>
      </c>
    </row>
    <row r="31" spans="1:64" ht="15">
      <c r="A31" s="64" t="s">
        <v>238</v>
      </c>
      <c r="B31" s="64" t="s">
        <v>237</v>
      </c>
      <c r="C31" s="65"/>
      <c r="D31" s="66"/>
      <c r="E31" s="67"/>
      <c r="F31" s="68"/>
      <c r="G31" s="65"/>
      <c r="H31" s="69"/>
      <c r="I31" s="70"/>
      <c r="J31" s="70"/>
      <c r="K31" s="34" t="s">
        <v>65</v>
      </c>
      <c r="L31" s="77">
        <v>37</v>
      </c>
      <c r="M31" s="77"/>
      <c r="N31" s="72"/>
      <c r="O31" s="79" t="s">
        <v>361</v>
      </c>
      <c r="P31" s="81">
        <v>43627.82560185185</v>
      </c>
      <c r="Q31" s="79" t="s">
        <v>374</v>
      </c>
      <c r="R31" s="79"/>
      <c r="S31" s="79"/>
      <c r="T31" s="79" t="s">
        <v>565</v>
      </c>
      <c r="U31" s="79"/>
      <c r="V31" s="83" t="s">
        <v>695</v>
      </c>
      <c r="W31" s="81">
        <v>43627.82560185185</v>
      </c>
      <c r="X31" s="83" t="s">
        <v>779</v>
      </c>
      <c r="Y31" s="79"/>
      <c r="Z31" s="79"/>
      <c r="AA31" s="85" t="s">
        <v>945</v>
      </c>
      <c r="AB31" s="79"/>
      <c r="AC31" s="79" t="b">
        <v>0</v>
      </c>
      <c r="AD31" s="79">
        <v>0</v>
      </c>
      <c r="AE31" s="85" t="s">
        <v>1101</v>
      </c>
      <c r="AF31" s="79" t="b">
        <v>0</v>
      </c>
      <c r="AG31" s="79" t="s">
        <v>1105</v>
      </c>
      <c r="AH31" s="79"/>
      <c r="AI31" s="85" t="s">
        <v>1101</v>
      </c>
      <c r="AJ31" s="79" t="b">
        <v>0</v>
      </c>
      <c r="AK31" s="79">
        <v>4</v>
      </c>
      <c r="AL31" s="85" t="s">
        <v>944</v>
      </c>
      <c r="AM31" s="79" t="s">
        <v>1118</v>
      </c>
      <c r="AN31" s="79" t="b">
        <v>0</v>
      </c>
      <c r="AO31" s="85" t="s">
        <v>944</v>
      </c>
      <c r="AP31" s="79" t="s">
        <v>176</v>
      </c>
      <c r="AQ31" s="79">
        <v>0</v>
      </c>
      <c r="AR31" s="79">
        <v>0</v>
      </c>
      <c r="AS31" s="79"/>
      <c r="AT31" s="79"/>
      <c r="AU31" s="79"/>
      <c r="AV31" s="79"/>
      <c r="AW31" s="79"/>
      <c r="AX31" s="79"/>
      <c r="AY31" s="79"/>
      <c r="AZ31" s="79"/>
      <c r="BA31">
        <v>1</v>
      </c>
      <c r="BB31" s="78" t="str">
        <f>REPLACE(INDEX(GroupVertices[Group],MATCH(Edges24[[#This Row],[Vertex 1]],GroupVertices[Vertex],0)),1,1,"")</f>
        <v>2</v>
      </c>
      <c r="BC31" s="78" t="str">
        <f>REPLACE(INDEX(GroupVertices[Group],MATCH(Edges24[[#This Row],[Vertex 2]],GroupVertices[Vertex],0)),1,1,"")</f>
        <v>2</v>
      </c>
      <c r="BD31" s="48">
        <v>0</v>
      </c>
      <c r="BE31" s="49">
        <v>0</v>
      </c>
      <c r="BF31" s="48">
        <v>0</v>
      </c>
      <c r="BG31" s="49">
        <v>0</v>
      </c>
      <c r="BH31" s="48">
        <v>0</v>
      </c>
      <c r="BI31" s="49">
        <v>0</v>
      </c>
      <c r="BJ31" s="48">
        <v>22</v>
      </c>
      <c r="BK31" s="49">
        <v>100</v>
      </c>
      <c r="BL31" s="48">
        <v>22</v>
      </c>
    </row>
    <row r="32" spans="1:64" ht="15">
      <c r="A32" s="64" t="s">
        <v>239</v>
      </c>
      <c r="B32" s="64" t="s">
        <v>239</v>
      </c>
      <c r="C32" s="65"/>
      <c r="D32" s="66"/>
      <c r="E32" s="67"/>
      <c r="F32" s="68"/>
      <c r="G32" s="65"/>
      <c r="H32" s="69"/>
      <c r="I32" s="70"/>
      <c r="J32" s="70"/>
      <c r="K32" s="34" t="s">
        <v>65</v>
      </c>
      <c r="L32" s="77">
        <v>38</v>
      </c>
      <c r="M32" s="77"/>
      <c r="N32" s="72"/>
      <c r="O32" s="79" t="s">
        <v>176</v>
      </c>
      <c r="P32" s="81">
        <v>43627.88165509259</v>
      </c>
      <c r="Q32" s="79" t="s">
        <v>377</v>
      </c>
      <c r="R32" s="79" t="s">
        <v>481</v>
      </c>
      <c r="S32" s="79" t="s">
        <v>530</v>
      </c>
      <c r="T32" s="79" t="s">
        <v>570</v>
      </c>
      <c r="U32" s="79"/>
      <c r="V32" s="83" t="s">
        <v>696</v>
      </c>
      <c r="W32" s="81">
        <v>43627.88165509259</v>
      </c>
      <c r="X32" s="83" t="s">
        <v>780</v>
      </c>
      <c r="Y32" s="79"/>
      <c r="Z32" s="79"/>
      <c r="AA32" s="85" t="s">
        <v>946</v>
      </c>
      <c r="AB32" s="79"/>
      <c r="AC32" s="79" t="b">
        <v>0</v>
      </c>
      <c r="AD32" s="79">
        <v>4</v>
      </c>
      <c r="AE32" s="85" t="s">
        <v>1101</v>
      </c>
      <c r="AF32" s="79" t="b">
        <v>0</v>
      </c>
      <c r="AG32" s="79" t="s">
        <v>1105</v>
      </c>
      <c r="AH32" s="79"/>
      <c r="AI32" s="85" t="s">
        <v>1101</v>
      </c>
      <c r="AJ32" s="79" t="b">
        <v>0</v>
      </c>
      <c r="AK32" s="79">
        <v>1</v>
      </c>
      <c r="AL32" s="85" t="s">
        <v>1101</v>
      </c>
      <c r="AM32" s="79" t="s">
        <v>1121</v>
      </c>
      <c r="AN32" s="79" t="b">
        <v>0</v>
      </c>
      <c r="AO32" s="85" t="s">
        <v>946</v>
      </c>
      <c r="AP32" s="79" t="s">
        <v>176</v>
      </c>
      <c r="AQ32" s="79">
        <v>0</v>
      </c>
      <c r="AR32" s="79">
        <v>0</v>
      </c>
      <c r="AS32" s="79"/>
      <c r="AT32" s="79"/>
      <c r="AU32" s="79"/>
      <c r="AV32" s="79"/>
      <c r="AW32" s="79"/>
      <c r="AX32" s="79"/>
      <c r="AY32" s="79"/>
      <c r="AZ32" s="79"/>
      <c r="BA32">
        <v>1</v>
      </c>
      <c r="BB32" s="78" t="str">
        <f>REPLACE(INDEX(GroupVertices[Group],MATCH(Edges24[[#This Row],[Vertex 1]],GroupVertices[Vertex],0)),1,1,"")</f>
        <v>26</v>
      </c>
      <c r="BC32" s="78" t="str">
        <f>REPLACE(INDEX(GroupVertices[Group],MATCH(Edges24[[#This Row],[Vertex 2]],GroupVertices[Vertex],0)),1,1,"")</f>
        <v>26</v>
      </c>
      <c r="BD32" s="48">
        <v>0</v>
      </c>
      <c r="BE32" s="49">
        <v>0</v>
      </c>
      <c r="BF32" s="48">
        <v>0</v>
      </c>
      <c r="BG32" s="49">
        <v>0</v>
      </c>
      <c r="BH32" s="48">
        <v>0</v>
      </c>
      <c r="BI32" s="49">
        <v>0</v>
      </c>
      <c r="BJ32" s="48">
        <v>23</v>
      </c>
      <c r="BK32" s="49">
        <v>100</v>
      </c>
      <c r="BL32" s="48">
        <v>23</v>
      </c>
    </row>
    <row r="33" spans="1:64" ht="15">
      <c r="A33" s="64" t="s">
        <v>240</v>
      </c>
      <c r="B33" s="64" t="s">
        <v>239</v>
      </c>
      <c r="C33" s="65"/>
      <c r="D33" s="66"/>
      <c r="E33" s="67"/>
      <c r="F33" s="68"/>
      <c r="G33" s="65"/>
      <c r="H33" s="69"/>
      <c r="I33" s="70"/>
      <c r="J33" s="70"/>
      <c r="K33" s="34" t="s">
        <v>65</v>
      </c>
      <c r="L33" s="77">
        <v>39</v>
      </c>
      <c r="M33" s="77"/>
      <c r="N33" s="72"/>
      <c r="O33" s="79" t="s">
        <v>361</v>
      </c>
      <c r="P33" s="81">
        <v>43627.88784722222</v>
      </c>
      <c r="Q33" s="79" t="s">
        <v>378</v>
      </c>
      <c r="R33" s="83" t="s">
        <v>482</v>
      </c>
      <c r="S33" s="79" t="s">
        <v>531</v>
      </c>
      <c r="T33" s="79"/>
      <c r="U33" s="79"/>
      <c r="V33" s="83" t="s">
        <v>697</v>
      </c>
      <c r="W33" s="81">
        <v>43627.88784722222</v>
      </c>
      <c r="X33" s="83" t="s">
        <v>781</v>
      </c>
      <c r="Y33" s="79"/>
      <c r="Z33" s="79"/>
      <c r="AA33" s="85" t="s">
        <v>947</v>
      </c>
      <c r="AB33" s="79"/>
      <c r="AC33" s="79" t="b">
        <v>0</v>
      </c>
      <c r="AD33" s="79">
        <v>0</v>
      </c>
      <c r="AE33" s="85" t="s">
        <v>1101</v>
      </c>
      <c r="AF33" s="79" t="b">
        <v>0</v>
      </c>
      <c r="AG33" s="79" t="s">
        <v>1105</v>
      </c>
      <c r="AH33" s="79"/>
      <c r="AI33" s="85" t="s">
        <v>1101</v>
      </c>
      <c r="AJ33" s="79" t="b">
        <v>0</v>
      </c>
      <c r="AK33" s="79">
        <v>1</v>
      </c>
      <c r="AL33" s="85" t="s">
        <v>946</v>
      </c>
      <c r="AM33" s="79" t="s">
        <v>1114</v>
      </c>
      <c r="AN33" s="79" t="b">
        <v>0</v>
      </c>
      <c r="AO33" s="85" t="s">
        <v>946</v>
      </c>
      <c r="AP33" s="79" t="s">
        <v>176</v>
      </c>
      <c r="AQ33" s="79">
        <v>0</v>
      </c>
      <c r="AR33" s="79">
        <v>0</v>
      </c>
      <c r="AS33" s="79"/>
      <c r="AT33" s="79"/>
      <c r="AU33" s="79"/>
      <c r="AV33" s="79"/>
      <c r="AW33" s="79"/>
      <c r="AX33" s="79"/>
      <c r="AY33" s="79"/>
      <c r="AZ33" s="79"/>
      <c r="BA33">
        <v>1</v>
      </c>
      <c r="BB33" s="78" t="str">
        <f>REPLACE(INDEX(GroupVertices[Group],MATCH(Edges24[[#This Row],[Vertex 1]],GroupVertices[Vertex],0)),1,1,"")</f>
        <v>26</v>
      </c>
      <c r="BC33" s="78" t="str">
        <f>REPLACE(INDEX(GroupVertices[Group],MATCH(Edges24[[#This Row],[Vertex 2]],GroupVertices[Vertex],0)),1,1,"")</f>
        <v>26</v>
      </c>
      <c r="BD33" s="48">
        <v>0</v>
      </c>
      <c r="BE33" s="49">
        <v>0</v>
      </c>
      <c r="BF33" s="48">
        <v>0</v>
      </c>
      <c r="BG33" s="49">
        <v>0</v>
      </c>
      <c r="BH33" s="48">
        <v>0</v>
      </c>
      <c r="BI33" s="49">
        <v>0</v>
      </c>
      <c r="BJ33" s="48">
        <v>19</v>
      </c>
      <c r="BK33" s="49">
        <v>100</v>
      </c>
      <c r="BL33" s="48">
        <v>19</v>
      </c>
    </row>
    <row r="34" spans="1:64" ht="15">
      <c r="A34" s="64" t="s">
        <v>241</v>
      </c>
      <c r="B34" s="64" t="s">
        <v>318</v>
      </c>
      <c r="C34" s="65"/>
      <c r="D34" s="66"/>
      <c r="E34" s="67"/>
      <c r="F34" s="68"/>
      <c r="G34" s="65"/>
      <c r="H34" s="69"/>
      <c r="I34" s="70"/>
      <c r="J34" s="70"/>
      <c r="K34" s="34" t="s">
        <v>65</v>
      </c>
      <c r="L34" s="77">
        <v>41</v>
      </c>
      <c r="M34" s="77"/>
      <c r="N34" s="72"/>
      <c r="O34" s="79" t="s">
        <v>361</v>
      </c>
      <c r="P34" s="81">
        <v>43628.006157407406</v>
      </c>
      <c r="Q34" s="79" t="s">
        <v>379</v>
      </c>
      <c r="R34" s="79"/>
      <c r="S34" s="79"/>
      <c r="T34" s="79" t="s">
        <v>571</v>
      </c>
      <c r="U34" s="79"/>
      <c r="V34" s="83" t="s">
        <v>698</v>
      </c>
      <c r="W34" s="81">
        <v>43628.006157407406</v>
      </c>
      <c r="X34" s="83" t="s">
        <v>782</v>
      </c>
      <c r="Y34" s="79"/>
      <c r="Z34" s="79"/>
      <c r="AA34" s="85" t="s">
        <v>948</v>
      </c>
      <c r="AB34" s="79"/>
      <c r="AC34" s="79" t="b">
        <v>0</v>
      </c>
      <c r="AD34" s="79">
        <v>0</v>
      </c>
      <c r="AE34" s="85" t="s">
        <v>1101</v>
      </c>
      <c r="AF34" s="79" t="b">
        <v>0</v>
      </c>
      <c r="AG34" s="79" t="s">
        <v>1105</v>
      </c>
      <c r="AH34" s="79"/>
      <c r="AI34" s="85" t="s">
        <v>1101</v>
      </c>
      <c r="AJ34" s="79" t="b">
        <v>0</v>
      </c>
      <c r="AK34" s="79">
        <v>1</v>
      </c>
      <c r="AL34" s="85" t="s">
        <v>917</v>
      </c>
      <c r="AM34" s="79" t="s">
        <v>1118</v>
      </c>
      <c r="AN34" s="79" t="b">
        <v>0</v>
      </c>
      <c r="AO34" s="85" t="s">
        <v>917</v>
      </c>
      <c r="AP34" s="79" t="s">
        <v>176</v>
      </c>
      <c r="AQ34" s="79">
        <v>0</v>
      </c>
      <c r="AR34" s="79">
        <v>0</v>
      </c>
      <c r="AS34" s="79"/>
      <c r="AT34" s="79"/>
      <c r="AU34" s="79"/>
      <c r="AV34" s="79"/>
      <c r="AW34" s="79"/>
      <c r="AX34" s="79"/>
      <c r="AY34" s="79"/>
      <c r="AZ34" s="79"/>
      <c r="BA34">
        <v>1</v>
      </c>
      <c r="BB34" s="78" t="str">
        <f>REPLACE(INDEX(GroupVertices[Group],MATCH(Edges24[[#This Row],[Vertex 1]],GroupVertices[Vertex],0)),1,1,"")</f>
        <v>13</v>
      </c>
      <c r="BC34" s="78" t="str">
        <f>REPLACE(INDEX(GroupVertices[Group],MATCH(Edges24[[#This Row],[Vertex 2]],GroupVertices[Vertex],0)),1,1,"")</f>
        <v>13</v>
      </c>
      <c r="BD34" s="48"/>
      <c r="BE34" s="49"/>
      <c r="BF34" s="48"/>
      <c r="BG34" s="49"/>
      <c r="BH34" s="48"/>
      <c r="BI34" s="49"/>
      <c r="BJ34" s="48"/>
      <c r="BK34" s="49"/>
      <c r="BL34" s="48"/>
    </row>
    <row r="35" spans="1:64" ht="15">
      <c r="A35" s="64" t="s">
        <v>242</v>
      </c>
      <c r="B35" s="64" t="s">
        <v>242</v>
      </c>
      <c r="C35" s="65"/>
      <c r="D35" s="66"/>
      <c r="E35" s="67"/>
      <c r="F35" s="68"/>
      <c r="G35" s="65"/>
      <c r="H35" s="69"/>
      <c r="I35" s="70"/>
      <c r="J35" s="70"/>
      <c r="K35" s="34" t="s">
        <v>65</v>
      </c>
      <c r="L35" s="77">
        <v>43</v>
      </c>
      <c r="M35" s="77"/>
      <c r="N35" s="72"/>
      <c r="O35" s="79" t="s">
        <v>176</v>
      </c>
      <c r="P35" s="81">
        <v>42905.15630787037</v>
      </c>
      <c r="Q35" s="79" t="s">
        <v>380</v>
      </c>
      <c r="R35" s="83" t="s">
        <v>483</v>
      </c>
      <c r="S35" s="79" t="s">
        <v>532</v>
      </c>
      <c r="T35" s="79" t="s">
        <v>572</v>
      </c>
      <c r="U35" s="79"/>
      <c r="V35" s="83" t="s">
        <v>699</v>
      </c>
      <c r="W35" s="81">
        <v>42905.15630787037</v>
      </c>
      <c r="X35" s="83" t="s">
        <v>783</v>
      </c>
      <c r="Y35" s="79"/>
      <c r="Z35" s="79"/>
      <c r="AA35" s="85" t="s">
        <v>949</v>
      </c>
      <c r="AB35" s="85" t="s">
        <v>1084</v>
      </c>
      <c r="AC35" s="79" t="b">
        <v>0</v>
      </c>
      <c r="AD35" s="79">
        <v>5</v>
      </c>
      <c r="AE35" s="85" t="s">
        <v>1103</v>
      </c>
      <c r="AF35" s="79" t="b">
        <v>0</v>
      </c>
      <c r="AG35" s="79" t="s">
        <v>1105</v>
      </c>
      <c r="AH35" s="79"/>
      <c r="AI35" s="85" t="s">
        <v>1101</v>
      </c>
      <c r="AJ35" s="79" t="b">
        <v>0</v>
      </c>
      <c r="AK35" s="79">
        <v>4</v>
      </c>
      <c r="AL35" s="85" t="s">
        <v>1101</v>
      </c>
      <c r="AM35" s="79" t="s">
        <v>1115</v>
      </c>
      <c r="AN35" s="79" t="b">
        <v>0</v>
      </c>
      <c r="AO35" s="85" t="s">
        <v>1084</v>
      </c>
      <c r="AP35" s="79" t="s">
        <v>1131</v>
      </c>
      <c r="AQ35" s="79">
        <v>0</v>
      </c>
      <c r="AR35" s="79">
        <v>0</v>
      </c>
      <c r="AS35" s="79"/>
      <c r="AT35" s="79"/>
      <c r="AU35" s="79"/>
      <c r="AV35" s="79"/>
      <c r="AW35" s="79"/>
      <c r="AX35" s="79"/>
      <c r="AY35" s="79"/>
      <c r="AZ35" s="79"/>
      <c r="BA35">
        <v>1</v>
      </c>
      <c r="BB35" s="78" t="str">
        <f>REPLACE(INDEX(GroupVertices[Group],MATCH(Edges24[[#This Row],[Vertex 1]],GroupVertices[Vertex],0)),1,1,"")</f>
        <v>25</v>
      </c>
      <c r="BC35" s="78" t="str">
        <f>REPLACE(INDEX(GroupVertices[Group],MATCH(Edges24[[#This Row],[Vertex 2]],GroupVertices[Vertex],0)),1,1,"")</f>
        <v>25</v>
      </c>
      <c r="BD35" s="48">
        <v>1</v>
      </c>
      <c r="BE35" s="49">
        <v>12.5</v>
      </c>
      <c r="BF35" s="48">
        <v>0</v>
      </c>
      <c r="BG35" s="49">
        <v>0</v>
      </c>
      <c r="BH35" s="48">
        <v>0</v>
      </c>
      <c r="BI35" s="49">
        <v>0</v>
      </c>
      <c r="BJ35" s="48">
        <v>7</v>
      </c>
      <c r="BK35" s="49">
        <v>87.5</v>
      </c>
      <c r="BL35" s="48">
        <v>8</v>
      </c>
    </row>
    <row r="36" spans="1:64" ht="15">
      <c r="A36" s="64" t="s">
        <v>243</v>
      </c>
      <c r="B36" s="64" t="s">
        <v>242</v>
      </c>
      <c r="C36" s="65"/>
      <c r="D36" s="66"/>
      <c r="E36" s="67"/>
      <c r="F36" s="68"/>
      <c r="G36" s="65"/>
      <c r="H36" s="69"/>
      <c r="I36" s="70"/>
      <c r="J36" s="70"/>
      <c r="K36" s="34" t="s">
        <v>65</v>
      </c>
      <c r="L36" s="77">
        <v>44</v>
      </c>
      <c r="M36" s="77"/>
      <c r="N36" s="72"/>
      <c r="O36" s="79" t="s">
        <v>361</v>
      </c>
      <c r="P36" s="81">
        <v>43628.71457175926</v>
      </c>
      <c r="Q36" s="79" t="s">
        <v>381</v>
      </c>
      <c r="R36" s="83" t="s">
        <v>483</v>
      </c>
      <c r="S36" s="79" t="s">
        <v>532</v>
      </c>
      <c r="T36" s="79" t="s">
        <v>573</v>
      </c>
      <c r="U36" s="79"/>
      <c r="V36" s="83" t="s">
        <v>700</v>
      </c>
      <c r="W36" s="81">
        <v>43628.71457175926</v>
      </c>
      <c r="X36" s="83" t="s">
        <v>784</v>
      </c>
      <c r="Y36" s="79"/>
      <c r="Z36" s="79"/>
      <c r="AA36" s="85" t="s">
        <v>950</v>
      </c>
      <c r="AB36" s="79"/>
      <c r="AC36" s="79" t="b">
        <v>0</v>
      </c>
      <c r="AD36" s="79">
        <v>0</v>
      </c>
      <c r="AE36" s="85" t="s">
        <v>1101</v>
      </c>
      <c r="AF36" s="79" t="b">
        <v>0</v>
      </c>
      <c r="AG36" s="79" t="s">
        <v>1105</v>
      </c>
      <c r="AH36" s="79"/>
      <c r="AI36" s="85" t="s">
        <v>1101</v>
      </c>
      <c r="AJ36" s="79" t="b">
        <v>0</v>
      </c>
      <c r="AK36" s="79">
        <v>4</v>
      </c>
      <c r="AL36" s="85" t="s">
        <v>949</v>
      </c>
      <c r="AM36" s="79" t="s">
        <v>1118</v>
      </c>
      <c r="AN36" s="79" t="b">
        <v>0</v>
      </c>
      <c r="AO36" s="85" t="s">
        <v>949</v>
      </c>
      <c r="AP36" s="79" t="s">
        <v>176</v>
      </c>
      <c r="AQ36" s="79">
        <v>0</v>
      </c>
      <c r="AR36" s="79">
        <v>0</v>
      </c>
      <c r="AS36" s="79"/>
      <c r="AT36" s="79"/>
      <c r="AU36" s="79"/>
      <c r="AV36" s="79"/>
      <c r="AW36" s="79"/>
      <c r="AX36" s="79"/>
      <c r="AY36" s="79"/>
      <c r="AZ36" s="79"/>
      <c r="BA36">
        <v>1</v>
      </c>
      <c r="BB36" s="78" t="str">
        <f>REPLACE(INDEX(GroupVertices[Group],MATCH(Edges24[[#This Row],[Vertex 1]],GroupVertices[Vertex],0)),1,1,"")</f>
        <v>25</v>
      </c>
      <c r="BC36" s="78" t="str">
        <f>REPLACE(INDEX(GroupVertices[Group],MATCH(Edges24[[#This Row],[Vertex 2]],GroupVertices[Vertex],0)),1,1,"")</f>
        <v>25</v>
      </c>
      <c r="BD36" s="48">
        <v>1</v>
      </c>
      <c r="BE36" s="49">
        <v>11.11111111111111</v>
      </c>
      <c r="BF36" s="48">
        <v>0</v>
      </c>
      <c r="BG36" s="49">
        <v>0</v>
      </c>
      <c r="BH36" s="48">
        <v>0</v>
      </c>
      <c r="BI36" s="49">
        <v>0</v>
      </c>
      <c r="BJ36" s="48">
        <v>8</v>
      </c>
      <c r="BK36" s="49">
        <v>88.88888888888889</v>
      </c>
      <c r="BL36" s="48">
        <v>9</v>
      </c>
    </row>
    <row r="37" spans="1:64" ht="15">
      <c r="A37" s="64" t="s">
        <v>244</v>
      </c>
      <c r="B37" s="64" t="s">
        <v>307</v>
      </c>
      <c r="C37" s="65"/>
      <c r="D37" s="66"/>
      <c r="E37" s="67"/>
      <c r="F37" s="68"/>
      <c r="G37" s="65"/>
      <c r="H37" s="69"/>
      <c r="I37" s="70"/>
      <c r="J37" s="70"/>
      <c r="K37" s="34" t="s">
        <v>65</v>
      </c>
      <c r="L37" s="77">
        <v>45</v>
      </c>
      <c r="M37" s="77"/>
      <c r="N37" s="72"/>
      <c r="O37" s="79" t="s">
        <v>361</v>
      </c>
      <c r="P37" s="81">
        <v>43628.89747685185</v>
      </c>
      <c r="Q37" s="79" t="s">
        <v>382</v>
      </c>
      <c r="R37" s="79"/>
      <c r="S37" s="79"/>
      <c r="T37" s="79" t="s">
        <v>567</v>
      </c>
      <c r="U37" s="79"/>
      <c r="V37" s="83" t="s">
        <v>701</v>
      </c>
      <c r="W37" s="81">
        <v>43628.89747685185</v>
      </c>
      <c r="X37" s="83" t="s">
        <v>785</v>
      </c>
      <c r="Y37" s="79"/>
      <c r="Z37" s="79"/>
      <c r="AA37" s="85" t="s">
        <v>951</v>
      </c>
      <c r="AB37" s="79"/>
      <c r="AC37" s="79" t="b">
        <v>0</v>
      </c>
      <c r="AD37" s="79">
        <v>0</v>
      </c>
      <c r="AE37" s="85" t="s">
        <v>1101</v>
      </c>
      <c r="AF37" s="79" t="b">
        <v>0</v>
      </c>
      <c r="AG37" s="79" t="s">
        <v>1105</v>
      </c>
      <c r="AH37" s="79"/>
      <c r="AI37" s="85" t="s">
        <v>1101</v>
      </c>
      <c r="AJ37" s="79" t="b">
        <v>0</v>
      </c>
      <c r="AK37" s="79">
        <v>3</v>
      </c>
      <c r="AL37" s="85" t="s">
        <v>1081</v>
      </c>
      <c r="AM37" s="79" t="s">
        <v>1115</v>
      </c>
      <c r="AN37" s="79" t="b">
        <v>0</v>
      </c>
      <c r="AO37" s="85" t="s">
        <v>1081</v>
      </c>
      <c r="AP37" s="79" t="s">
        <v>176</v>
      </c>
      <c r="AQ37" s="79">
        <v>0</v>
      </c>
      <c r="AR37" s="79">
        <v>0</v>
      </c>
      <c r="AS37" s="79"/>
      <c r="AT37" s="79"/>
      <c r="AU37" s="79"/>
      <c r="AV37" s="79"/>
      <c r="AW37" s="79"/>
      <c r="AX37" s="79"/>
      <c r="AY37" s="79"/>
      <c r="AZ37" s="79"/>
      <c r="BA37">
        <v>1</v>
      </c>
      <c r="BB37" s="78" t="str">
        <f>REPLACE(INDEX(GroupVertices[Group],MATCH(Edges24[[#This Row],[Vertex 1]],GroupVertices[Vertex],0)),1,1,"")</f>
        <v>10</v>
      </c>
      <c r="BC37" s="78" t="str">
        <f>REPLACE(INDEX(GroupVertices[Group],MATCH(Edges24[[#This Row],[Vertex 2]],GroupVertices[Vertex],0)),1,1,"")</f>
        <v>10</v>
      </c>
      <c r="BD37" s="48">
        <v>0</v>
      </c>
      <c r="BE37" s="49">
        <v>0</v>
      </c>
      <c r="BF37" s="48">
        <v>0</v>
      </c>
      <c r="BG37" s="49">
        <v>0</v>
      </c>
      <c r="BH37" s="48">
        <v>0</v>
      </c>
      <c r="BI37" s="49">
        <v>0</v>
      </c>
      <c r="BJ37" s="48">
        <v>24</v>
      </c>
      <c r="BK37" s="49">
        <v>100</v>
      </c>
      <c r="BL37" s="48">
        <v>24</v>
      </c>
    </row>
    <row r="38" spans="1:64" ht="15">
      <c r="A38" s="64" t="s">
        <v>245</v>
      </c>
      <c r="B38" s="64" t="s">
        <v>307</v>
      </c>
      <c r="C38" s="65"/>
      <c r="D38" s="66"/>
      <c r="E38" s="67"/>
      <c r="F38" s="68"/>
      <c r="G38" s="65"/>
      <c r="H38" s="69"/>
      <c r="I38" s="70"/>
      <c r="J38" s="70"/>
      <c r="K38" s="34" t="s">
        <v>65</v>
      </c>
      <c r="L38" s="77">
        <v>46</v>
      </c>
      <c r="M38" s="77"/>
      <c r="N38" s="72"/>
      <c r="O38" s="79" t="s">
        <v>361</v>
      </c>
      <c r="P38" s="81">
        <v>43628.9155787037</v>
      </c>
      <c r="Q38" s="79" t="s">
        <v>382</v>
      </c>
      <c r="R38" s="79"/>
      <c r="S38" s="79"/>
      <c r="T38" s="79" t="s">
        <v>567</v>
      </c>
      <c r="U38" s="79"/>
      <c r="V38" s="83" t="s">
        <v>702</v>
      </c>
      <c r="W38" s="81">
        <v>43628.9155787037</v>
      </c>
      <c r="X38" s="83" t="s">
        <v>786</v>
      </c>
      <c r="Y38" s="79"/>
      <c r="Z38" s="79"/>
      <c r="AA38" s="85" t="s">
        <v>952</v>
      </c>
      <c r="AB38" s="79"/>
      <c r="AC38" s="79" t="b">
        <v>0</v>
      </c>
      <c r="AD38" s="79">
        <v>0</v>
      </c>
      <c r="AE38" s="85" t="s">
        <v>1101</v>
      </c>
      <c r="AF38" s="79" t="b">
        <v>0</v>
      </c>
      <c r="AG38" s="79" t="s">
        <v>1105</v>
      </c>
      <c r="AH38" s="79"/>
      <c r="AI38" s="85" t="s">
        <v>1101</v>
      </c>
      <c r="AJ38" s="79" t="b">
        <v>0</v>
      </c>
      <c r="AK38" s="79">
        <v>3</v>
      </c>
      <c r="AL38" s="85" t="s">
        <v>1081</v>
      </c>
      <c r="AM38" s="79" t="s">
        <v>1114</v>
      </c>
      <c r="AN38" s="79" t="b">
        <v>0</v>
      </c>
      <c r="AO38" s="85" t="s">
        <v>1081</v>
      </c>
      <c r="AP38" s="79" t="s">
        <v>176</v>
      </c>
      <c r="AQ38" s="79">
        <v>0</v>
      </c>
      <c r="AR38" s="79">
        <v>0</v>
      </c>
      <c r="AS38" s="79"/>
      <c r="AT38" s="79"/>
      <c r="AU38" s="79"/>
      <c r="AV38" s="79"/>
      <c r="AW38" s="79"/>
      <c r="AX38" s="79"/>
      <c r="AY38" s="79"/>
      <c r="AZ38" s="79"/>
      <c r="BA38">
        <v>1</v>
      </c>
      <c r="BB38" s="78" t="str">
        <f>REPLACE(INDEX(GroupVertices[Group],MATCH(Edges24[[#This Row],[Vertex 1]],GroupVertices[Vertex],0)),1,1,"")</f>
        <v>10</v>
      </c>
      <c r="BC38" s="78" t="str">
        <f>REPLACE(INDEX(GroupVertices[Group],MATCH(Edges24[[#This Row],[Vertex 2]],GroupVertices[Vertex],0)),1,1,"")</f>
        <v>10</v>
      </c>
      <c r="BD38" s="48">
        <v>0</v>
      </c>
      <c r="BE38" s="49">
        <v>0</v>
      </c>
      <c r="BF38" s="48">
        <v>0</v>
      </c>
      <c r="BG38" s="49">
        <v>0</v>
      </c>
      <c r="BH38" s="48">
        <v>0</v>
      </c>
      <c r="BI38" s="49">
        <v>0</v>
      </c>
      <c r="BJ38" s="48">
        <v>24</v>
      </c>
      <c r="BK38" s="49">
        <v>100</v>
      </c>
      <c r="BL38" s="48">
        <v>24</v>
      </c>
    </row>
    <row r="39" spans="1:64" ht="15">
      <c r="A39" s="64" t="s">
        <v>246</v>
      </c>
      <c r="B39" s="64" t="s">
        <v>307</v>
      </c>
      <c r="C39" s="65"/>
      <c r="D39" s="66"/>
      <c r="E39" s="67"/>
      <c r="F39" s="68"/>
      <c r="G39" s="65"/>
      <c r="H39" s="69"/>
      <c r="I39" s="70"/>
      <c r="J39" s="70"/>
      <c r="K39" s="34" t="s">
        <v>65</v>
      </c>
      <c r="L39" s="77">
        <v>47</v>
      </c>
      <c r="M39" s="77"/>
      <c r="N39" s="72"/>
      <c r="O39" s="79" t="s">
        <v>361</v>
      </c>
      <c r="P39" s="81">
        <v>43628.916597222225</v>
      </c>
      <c r="Q39" s="79" t="s">
        <v>382</v>
      </c>
      <c r="R39" s="79"/>
      <c r="S39" s="79"/>
      <c r="T39" s="79" t="s">
        <v>567</v>
      </c>
      <c r="U39" s="79"/>
      <c r="V39" s="83" t="s">
        <v>703</v>
      </c>
      <c r="W39" s="81">
        <v>43628.916597222225</v>
      </c>
      <c r="X39" s="83" t="s">
        <v>787</v>
      </c>
      <c r="Y39" s="79"/>
      <c r="Z39" s="79"/>
      <c r="AA39" s="85" t="s">
        <v>953</v>
      </c>
      <c r="AB39" s="79"/>
      <c r="AC39" s="79" t="b">
        <v>0</v>
      </c>
      <c r="AD39" s="79">
        <v>0</v>
      </c>
      <c r="AE39" s="85" t="s">
        <v>1101</v>
      </c>
      <c r="AF39" s="79" t="b">
        <v>0</v>
      </c>
      <c r="AG39" s="79" t="s">
        <v>1105</v>
      </c>
      <c r="AH39" s="79"/>
      <c r="AI39" s="85" t="s">
        <v>1101</v>
      </c>
      <c r="AJ39" s="79" t="b">
        <v>0</v>
      </c>
      <c r="AK39" s="79">
        <v>3</v>
      </c>
      <c r="AL39" s="85" t="s">
        <v>1081</v>
      </c>
      <c r="AM39" s="79" t="s">
        <v>1114</v>
      </c>
      <c r="AN39" s="79" t="b">
        <v>0</v>
      </c>
      <c r="AO39" s="85" t="s">
        <v>1081</v>
      </c>
      <c r="AP39" s="79" t="s">
        <v>176</v>
      </c>
      <c r="AQ39" s="79">
        <v>0</v>
      </c>
      <c r="AR39" s="79">
        <v>0</v>
      </c>
      <c r="AS39" s="79"/>
      <c r="AT39" s="79"/>
      <c r="AU39" s="79"/>
      <c r="AV39" s="79"/>
      <c r="AW39" s="79"/>
      <c r="AX39" s="79"/>
      <c r="AY39" s="79"/>
      <c r="AZ39" s="79"/>
      <c r="BA39">
        <v>1</v>
      </c>
      <c r="BB39" s="78" t="str">
        <f>REPLACE(INDEX(GroupVertices[Group],MATCH(Edges24[[#This Row],[Vertex 1]],GroupVertices[Vertex],0)),1,1,"")</f>
        <v>10</v>
      </c>
      <c r="BC39" s="78" t="str">
        <f>REPLACE(INDEX(GroupVertices[Group],MATCH(Edges24[[#This Row],[Vertex 2]],GroupVertices[Vertex],0)),1,1,"")</f>
        <v>10</v>
      </c>
      <c r="BD39" s="48">
        <v>0</v>
      </c>
      <c r="BE39" s="49">
        <v>0</v>
      </c>
      <c r="BF39" s="48">
        <v>0</v>
      </c>
      <c r="BG39" s="49">
        <v>0</v>
      </c>
      <c r="BH39" s="48">
        <v>0</v>
      </c>
      <c r="BI39" s="49">
        <v>0</v>
      </c>
      <c r="BJ39" s="48">
        <v>24</v>
      </c>
      <c r="BK39" s="49">
        <v>100</v>
      </c>
      <c r="BL39" s="48">
        <v>24</v>
      </c>
    </row>
    <row r="40" spans="1:64" ht="15">
      <c r="A40" s="64" t="s">
        <v>247</v>
      </c>
      <c r="B40" s="64" t="s">
        <v>319</v>
      </c>
      <c r="C40" s="65"/>
      <c r="D40" s="66"/>
      <c r="E40" s="67"/>
      <c r="F40" s="68"/>
      <c r="G40" s="65"/>
      <c r="H40" s="69"/>
      <c r="I40" s="70"/>
      <c r="J40" s="70"/>
      <c r="K40" s="34" t="s">
        <v>65</v>
      </c>
      <c r="L40" s="77">
        <v>48</v>
      </c>
      <c r="M40" s="77"/>
      <c r="N40" s="72"/>
      <c r="O40" s="79" t="s">
        <v>361</v>
      </c>
      <c r="P40" s="81">
        <v>43629.03193287037</v>
      </c>
      <c r="Q40" s="79" t="s">
        <v>383</v>
      </c>
      <c r="R40" s="79"/>
      <c r="S40" s="79"/>
      <c r="T40" s="79" t="s">
        <v>574</v>
      </c>
      <c r="U40" s="83" t="s">
        <v>648</v>
      </c>
      <c r="V40" s="83" t="s">
        <v>648</v>
      </c>
      <c r="W40" s="81">
        <v>43629.03193287037</v>
      </c>
      <c r="X40" s="83" t="s">
        <v>788</v>
      </c>
      <c r="Y40" s="79"/>
      <c r="Z40" s="79"/>
      <c r="AA40" s="85" t="s">
        <v>954</v>
      </c>
      <c r="AB40" s="79"/>
      <c r="AC40" s="79" t="b">
        <v>0</v>
      </c>
      <c r="AD40" s="79">
        <v>1</v>
      </c>
      <c r="AE40" s="85" t="s">
        <v>1101</v>
      </c>
      <c r="AF40" s="79" t="b">
        <v>0</v>
      </c>
      <c r="AG40" s="79" t="s">
        <v>1105</v>
      </c>
      <c r="AH40" s="79"/>
      <c r="AI40" s="85" t="s">
        <v>1101</v>
      </c>
      <c r="AJ40" s="79" t="b">
        <v>0</v>
      </c>
      <c r="AK40" s="79">
        <v>0</v>
      </c>
      <c r="AL40" s="85" t="s">
        <v>1101</v>
      </c>
      <c r="AM40" s="79" t="s">
        <v>1115</v>
      </c>
      <c r="AN40" s="79" t="b">
        <v>0</v>
      </c>
      <c r="AO40" s="85" t="s">
        <v>954</v>
      </c>
      <c r="AP40" s="79" t="s">
        <v>176</v>
      </c>
      <c r="AQ40" s="79">
        <v>0</v>
      </c>
      <c r="AR40" s="79">
        <v>0</v>
      </c>
      <c r="AS40" s="79"/>
      <c r="AT40" s="79"/>
      <c r="AU40" s="79"/>
      <c r="AV40" s="79"/>
      <c r="AW40" s="79"/>
      <c r="AX40" s="79"/>
      <c r="AY40" s="79"/>
      <c r="AZ40" s="79"/>
      <c r="BA40">
        <v>1</v>
      </c>
      <c r="BB40" s="78" t="str">
        <f>REPLACE(INDEX(GroupVertices[Group],MATCH(Edges24[[#This Row],[Vertex 1]],GroupVertices[Vertex],0)),1,1,"")</f>
        <v>9</v>
      </c>
      <c r="BC40" s="78" t="str">
        <f>REPLACE(INDEX(GroupVertices[Group],MATCH(Edges24[[#This Row],[Vertex 2]],GroupVertices[Vertex],0)),1,1,"")</f>
        <v>9</v>
      </c>
      <c r="BD40" s="48"/>
      <c r="BE40" s="49"/>
      <c r="BF40" s="48"/>
      <c r="BG40" s="49"/>
      <c r="BH40" s="48"/>
      <c r="BI40" s="49"/>
      <c r="BJ40" s="48"/>
      <c r="BK40" s="49"/>
      <c r="BL40" s="48"/>
    </row>
    <row r="41" spans="1:64" ht="15">
      <c r="A41" s="64" t="s">
        <v>248</v>
      </c>
      <c r="B41" s="64" t="s">
        <v>248</v>
      </c>
      <c r="C41" s="65"/>
      <c r="D41" s="66"/>
      <c r="E41" s="67"/>
      <c r="F41" s="68"/>
      <c r="G41" s="65"/>
      <c r="H41" s="69"/>
      <c r="I41" s="70"/>
      <c r="J41" s="70"/>
      <c r="K41" s="34" t="s">
        <v>65</v>
      </c>
      <c r="L41" s="77">
        <v>54</v>
      </c>
      <c r="M41" s="77"/>
      <c r="N41" s="72"/>
      <c r="O41" s="79" t="s">
        <v>176</v>
      </c>
      <c r="P41" s="81">
        <v>43625.791666666664</v>
      </c>
      <c r="Q41" s="79" t="s">
        <v>384</v>
      </c>
      <c r="R41" s="83" t="s">
        <v>477</v>
      </c>
      <c r="S41" s="79" t="s">
        <v>526</v>
      </c>
      <c r="T41" s="79" t="s">
        <v>560</v>
      </c>
      <c r="U41" s="79"/>
      <c r="V41" s="83" t="s">
        <v>704</v>
      </c>
      <c r="W41" s="81">
        <v>43625.791666666664</v>
      </c>
      <c r="X41" s="83" t="s">
        <v>789</v>
      </c>
      <c r="Y41" s="79"/>
      <c r="Z41" s="79"/>
      <c r="AA41" s="85" t="s">
        <v>955</v>
      </c>
      <c r="AB41" s="79"/>
      <c r="AC41" s="79" t="b">
        <v>0</v>
      </c>
      <c r="AD41" s="79">
        <v>11</v>
      </c>
      <c r="AE41" s="85" t="s">
        <v>1101</v>
      </c>
      <c r="AF41" s="79" t="b">
        <v>0</v>
      </c>
      <c r="AG41" s="79" t="s">
        <v>1105</v>
      </c>
      <c r="AH41" s="79"/>
      <c r="AI41" s="85" t="s">
        <v>1101</v>
      </c>
      <c r="AJ41" s="79" t="b">
        <v>0</v>
      </c>
      <c r="AK41" s="79">
        <v>2</v>
      </c>
      <c r="AL41" s="85" t="s">
        <v>1101</v>
      </c>
      <c r="AM41" s="79" t="s">
        <v>1122</v>
      </c>
      <c r="AN41" s="79" t="b">
        <v>0</v>
      </c>
      <c r="AO41" s="85" t="s">
        <v>955</v>
      </c>
      <c r="AP41" s="79" t="s">
        <v>1131</v>
      </c>
      <c r="AQ41" s="79">
        <v>0</v>
      </c>
      <c r="AR41" s="79">
        <v>0</v>
      </c>
      <c r="AS41" s="79"/>
      <c r="AT41" s="79"/>
      <c r="AU41" s="79"/>
      <c r="AV41" s="79"/>
      <c r="AW41" s="79"/>
      <c r="AX41" s="79"/>
      <c r="AY41" s="79"/>
      <c r="AZ41" s="79"/>
      <c r="BA41">
        <v>1</v>
      </c>
      <c r="BB41" s="78" t="str">
        <f>REPLACE(INDEX(GroupVertices[Group],MATCH(Edges24[[#This Row],[Vertex 1]],GroupVertices[Vertex],0)),1,1,"")</f>
        <v>24</v>
      </c>
      <c r="BC41" s="78" t="str">
        <f>REPLACE(INDEX(GroupVertices[Group],MATCH(Edges24[[#This Row],[Vertex 2]],GroupVertices[Vertex],0)),1,1,"")</f>
        <v>24</v>
      </c>
      <c r="BD41" s="48">
        <v>0</v>
      </c>
      <c r="BE41" s="49">
        <v>0</v>
      </c>
      <c r="BF41" s="48">
        <v>0</v>
      </c>
      <c r="BG41" s="49">
        <v>0</v>
      </c>
      <c r="BH41" s="48">
        <v>0</v>
      </c>
      <c r="BI41" s="49">
        <v>0</v>
      </c>
      <c r="BJ41" s="48">
        <v>15</v>
      </c>
      <c r="BK41" s="49">
        <v>100</v>
      </c>
      <c r="BL41" s="48">
        <v>15</v>
      </c>
    </row>
    <row r="42" spans="1:64" ht="15">
      <c r="A42" s="64" t="s">
        <v>249</v>
      </c>
      <c r="B42" s="64" t="s">
        <v>248</v>
      </c>
      <c r="C42" s="65"/>
      <c r="D42" s="66"/>
      <c r="E42" s="67"/>
      <c r="F42" s="68"/>
      <c r="G42" s="65"/>
      <c r="H42" s="69"/>
      <c r="I42" s="70"/>
      <c r="J42" s="70"/>
      <c r="K42" s="34" t="s">
        <v>65</v>
      </c>
      <c r="L42" s="77">
        <v>55</v>
      </c>
      <c r="M42" s="77"/>
      <c r="N42" s="72"/>
      <c r="O42" s="79" t="s">
        <v>361</v>
      </c>
      <c r="P42" s="81">
        <v>43629.19688657407</v>
      </c>
      <c r="Q42" s="79" t="s">
        <v>385</v>
      </c>
      <c r="R42" s="83" t="s">
        <v>477</v>
      </c>
      <c r="S42" s="79" t="s">
        <v>526</v>
      </c>
      <c r="T42" s="79" t="s">
        <v>575</v>
      </c>
      <c r="U42" s="79"/>
      <c r="V42" s="83" t="s">
        <v>705</v>
      </c>
      <c r="W42" s="81">
        <v>43629.19688657407</v>
      </c>
      <c r="X42" s="83" t="s">
        <v>790</v>
      </c>
      <c r="Y42" s="79"/>
      <c r="Z42" s="79"/>
      <c r="AA42" s="85" t="s">
        <v>956</v>
      </c>
      <c r="AB42" s="79"/>
      <c r="AC42" s="79" t="b">
        <v>0</v>
      </c>
      <c r="AD42" s="79">
        <v>0</v>
      </c>
      <c r="AE42" s="85" t="s">
        <v>1101</v>
      </c>
      <c r="AF42" s="79" t="b">
        <v>0</v>
      </c>
      <c r="AG42" s="79" t="s">
        <v>1105</v>
      </c>
      <c r="AH42" s="79"/>
      <c r="AI42" s="85" t="s">
        <v>1101</v>
      </c>
      <c r="AJ42" s="79" t="b">
        <v>0</v>
      </c>
      <c r="AK42" s="79">
        <v>2</v>
      </c>
      <c r="AL42" s="85" t="s">
        <v>955</v>
      </c>
      <c r="AM42" s="79" t="s">
        <v>1115</v>
      </c>
      <c r="AN42" s="79" t="b">
        <v>0</v>
      </c>
      <c r="AO42" s="85" t="s">
        <v>955</v>
      </c>
      <c r="AP42" s="79" t="s">
        <v>176</v>
      </c>
      <c r="AQ42" s="79">
        <v>0</v>
      </c>
      <c r="AR42" s="79">
        <v>0</v>
      </c>
      <c r="AS42" s="79"/>
      <c r="AT42" s="79"/>
      <c r="AU42" s="79"/>
      <c r="AV42" s="79"/>
      <c r="AW42" s="79"/>
      <c r="AX42" s="79"/>
      <c r="AY42" s="79"/>
      <c r="AZ42" s="79"/>
      <c r="BA42">
        <v>1</v>
      </c>
      <c r="BB42" s="78" t="str">
        <f>REPLACE(INDEX(GroupVertices[Group],MATCH(Edges24[[#This Row],[Vertex 1]],GroupVertices[Vertex],0)),1,1,"")</f>
        <v>24</v>
      </c>
      <c r="BC42" s="78" t="str">
        <f>REPLACE(INDEX(GroupVertices[Group],MATCH(Edges24[[#This Row],[Vertex 2]],GroupVertices[Vertex],0)),1,1,"")</f>
        <v>24</v>
      </c>
      <c r="BD42" s="48">
        <v>0</v>
      </c>
      <c r="BE42" s="49">
        <v>0</v>
      </c>
      <c r="BF42" s="48">
        <v>0</v>
      </c>
      <c r="BG42" s="49">
        <v>0</v>
      </c>
      <c r="BH42" s="48">
        <v>0</v>
      </c>
      <c r="BI42" s="49">
        <v>0</v>
      </c>
      <c r="BJ42" s="48">
        <v>16</v>
      </c>
      <c r="BK42" s="49">
        <v>100</v>
      </c>
      <c r="BL42" s="48">
        <v>16</v>
      </c>
    </row>
    <row r="43" spans="1:64" ht="15">
      <c r="A43" s="64" t="s">
        <v>250</v>
      </c>
      <c r="B43" s="64" t="s">
        <v>260</v>
      </c>
      <c r="C43" s="65"/>
      <c r="D43" s="66"/>
      <c r="E43" s="67"/>
      <c r="F43" s="68"/>
      <c r="G43" s="65"/>
      <c r="H43" s="69"/>
      <c r="I43" s="70"/>
      <c r="J43" s="70"/>
      <c r="K43" s="34" t="s">
        <v>65</v>
      </c>
      <c r="L43" s="77">
        <v>56</v>
      </c>
      <c r="M43" s="77"/>
      <c r="N43" s="72"/>
      <c r="O43" s="79" t="s">
        <v>361</v>
      </c>
      <c r="P43" s="81">
        <v>43629.95767361111</v>
      </c>
      <c r="Q43" s="79" t="s">
        <v>386</v>
      </c>
      <c r="R43" s="79"/>
      <c r="S43" s="79"/>
      <c r="T43" s="79" t="s">
        <v>576</v>
      </c>
      <c r="U43" s="79"/>
      <c r="V43" s="83" t="s">
        <v>706</v>
      </c>
      <c r="W43" s="81">
        <v>43629.95767361111</v>
      </c>
      <c r="X43" s="83" t="s">
        <v>791</v>
      </c>
      <c r="Y43" s="79"/>
      <c r="Z43" s="79"/>
      <c r="AA43" s="85" t="s">
        <v>957</v>
      </c>
      <c r="AB43" s="79"/>
      <c r="AC43" s="79" t="b">
        <v>0</v>
      </c>
      <c r="AD43" s="79">
        <v>0</v>
      </c>
      <c r="AE43" s="85" t="s">
        <v>1101</v>
      </c>
      <c r="AF43" s="79" t="b">
        <v>1</v>
      </c>
      <c r="AG43" s="79" t="s">
        <v>1107</v>
      </c>
      <c r="AH43" s="79"/>
      <c r="AI43" s="85" t="s">
        <v>1109</v>
      </c>
      <c r="AJ43" s="79" t="b">
        <v>0</v>
      </c>
      <c r="AK43" s="79">
        <v>4</v>
      </c>
      <c r="AL43" s="85" t="s">
        <v>971</v>
      </c>
      <c r="AM43" s="79" t="s">
        <v>1114</v>
      </c>
      <c r="AN43" s="79" t="b">
        <v>0</v>
      </c>
      <c r="AO43" s="85" t="s">
        <v>971</v>
      </c>
      <c r="AP43" s="79" t="s">
        <v>176</v>
      </c>
      <c r="AQ43" s="79">
        <v>0</v>
      </c>
      <c r="AR43" s="79">
        <v>0</v>
      </c>
      <c r="AS43" s="79"/>
      <c r="AT43" s="79"/>
      <c r="AU43" s="79"/>
      <c r="AV43" s="79"/>
      <c r="AW43" s="79"/>
      <c r="AX43" s="79"/>
      <c r="AY43" s="79"/>
      <c r="AZ43" s="79"/>
      <c r="BA43">
        <v>1</v>
      </c>
      <c r="BB43" s="78" t="str">
        <f>REPLACE(INDEX(GroupVertices[Group],MATCH(Edges24[[#This Row],[Vertex 1]],GroupVertices[Vertex],0)),1,1,"")</f>
        <v>4</v>
      </c>
      <c r="BC43" s="78" t="str">
        <f>REPLACE(INDEX(GroupVertices[Group],MATCH(Edges24[[#This Row],[Vertex 2]],GroupVertices[Vertex],0)),1,1,"")</f>
        <v>4</v>
      </c>
      <c r="BD43" s="48">
        <v>0</v>
      </c>
      <c r="BE43" s="49">
        <v>0</v>
      </c>
      <c r="BF43" s="48">
        <v>0</v>
      </c>
      <c r="BG43" s="49">
        <v>0</v>
      </c>
      <c r="BH43" s="48">
        <v>0</v>
      </c>
      <c r="BI43" s="49">
        <v>0</v>
      </c>
      <c r="BJ43" s="48">
        <v>11</v>
      </c>
      <c r="BK43" s="49">
        <v>100</v>
      </c>
      <c r="BL43" s="48">
        <v>11</v>
      </c>
    </row>
    <row r="44" spans="1:64" ht="15">
      <c r="A44" s="64" t="s">
        <v>251</v>
      </c>
      <c r="B44" s="64" t="s">
        <v>260</v>
      </c>
      <c r="C44" s="65"/>
      <c r="D44" s="66"/>
      <c r="E44" s="67"/>
      <c r="F44" s="68"/>
      <c r="G44" s="65"/>
      <c r="H44" s="69"/>
      <c r="I44" s="70"/>
      <c r="J44" s="70"/>
      <c r="K44" s="34" t="s">
        <v>65</v>
      </c>
      <c r="L44" s="77">
        <v>57</v>
      </c>
      <c r="M44" s="77"/>
      <c r="N44" s="72"/>
      <c r="O44" s="79" t="s">
        <v>361</v>
      </c>
      <c r="P44" s="81">
        <v>43629.975648148145</v>
      </c>
      <c r="Q44" s="79" t="s">
        <v>386</v>
      </c>
      <c r="R44" s="79"/>
      <c r="S44" s="79"/>
      <c r="T44" s="79" t="s">
        <v>576</v>
      </c>
      <c r="U44" s="79"/>
      <c r="V44" s="83" t="s">
        <v>707</v>
      </c>
      <c r="W44" s="81">
        <v>43629.975648148145</v>
      </c>
      <c r="X44" s="83" t="s">
        <v>792</v>
      </c>
      <c r="Y44" s="79"/>
      <c r="Z44" s="79"/>
      <c r="AA44" s="85" t="s">
        <v>958</v>
      </c>
      <c r="AB44" s="79"/>
      <c r="AC44" s="79" t="b">
        <v>0</v>
      </c>
      <c r="AD44" s="79">
        <v>0</v>
      </c>
      <c r="AE44" s="85" t="s">
        <v>1101</v>
      </c>
      <c r="AF44" s="79" t="b">
        <v>1</v>
      </c>
      <c r="AG44" s="79" t="s">
        <v>1107</v>
      </c>
      <c r="AH44" s="79"/>
      <c r="AI44" s="85" t="s">
        <v>1109</v>
      </c>
      <c r="AJ44" s="79" t="b">
        <v>0</v>
      </c>
      <c r="AK44" s="79">
        <v>4</v>
      </c>
      <c r="AL44" s="85" t="s">
        <v>971</v>
      </c>
      <c r="AM44" s="79" t="s">
        <v>1116</v>
      </c>
      <c r="AN44" s="79" t="b">
        <v>0</v>
      </c>
      <c r="AO44" s="85" t="s">
        <v>971</v>
      </c>
      <c r="AP44" s="79" t="s">
        <v>176</v>
      </c>
      <c r="AQ44" s="79">
        <v>0</v>
      </c>
      <c r="AR44" s="79">
        <v>0</v>
      </c>
      <c r="AS44" s="79"/>
      <c r="AT44" s="79"/>
      <c r="AU44" s="79"/>
      <c r="AV44" s="79"/>
      <c r="AW44" s="79"/>
      <c r="AX44" s="79"/>
      <c r="AY44" s="79"/>
      <c r="AZ44" s="79"/>
      <c r="BA44">
        <v>1</v>
      </c>
      <c r="BB44" s="78" t="str">
        <f>REPLACE(INDEX(GroupVertices[Group],MATCH(Edges24[[#This Row],[Vertex 1]],GroupVertices[Vertex],0)),1,1,"")</f>
        <v>4</v>
      </c>
      <c r="BC44" s="78" t="str">
        <f>REPLACE(INDEX(GroupVertices[Group],MATCH(Edges24[[#This Row],[Vertex 2]],GroupVertices[Vertex],0)),1,1,"")</f>
        <v>4</v>
      </c>
      <c r="BD44" s="48">
        <v>0</v>
      </c>
      <c r="BE44" s="49">
        <v>0</v>
      </c>
      <c r="BF44" s="48">
        <v>0</v>
      </c>
      <c r="BG44" s="49">
        <v>0</v>
      </c>
      <c r="BH44" s="48">
        <v>0</v>
      </c>
      <c r="BI44" s="49">
        <v>0</v>
      </c>
      <c r="BJ44" s="48">
        <v>11</v>
      </c>
      <c r="BK44" s="49">
        <v>100</v>
      </c>
      <c r="BL44" s="48">
        <v>11</v>
      </c>
    </row>
    <row r="45" spans="1:64" ht="15">
      <c r="A45" s="64" t="s">
        <v>252</v>
      </c>
      <c r="B45" s="64" t="s">
        <v>260</v>
      </c>
      <c r="C45" s="65"/>
      <c r="D45" s="66"/>
      <c r="E45" s="67"/>
      <c r="F45" s="68"/>
      <c r="G45" s="65"/>
      <c r="H45" s="69"/>
      <c r="I45" s="70"/>
      <c r="J45" s="70"/>
      <c r="K45" s="34" t="s">
        <v>65</v>
      </c>
      <c r="L45" s="77">
        <v>58</v>
      </c>
      <c r="M45" s="77"/>
      <c r="N45" s="72"/>
      <c r="O45" s="79" t="s">
        <v>361</v>
      </c>
      <c r="P45" s="81">
        <v>43630.44152777778</v>
      </c>
      <c r="Q45" s="79" t="s">
        <v>386</v>
      </c>
      <c r="R45" s="79"/>
      <c r="S45" s="79"/>
      <c r="T45" s="79" t="s">
        <v>576</v>
      </c>
      <c r="U45" s="79"/>
      <c r="V45" s="83" t="s">
        <v>708</v>
      </c>
      <c r="W45" s="81">
        <v>43630.44152777778</v>
      </c>
      <c r="X45" s="83" t="s">
        <v>793</v>
      </c>
      <c r="Y45" s="79"/>
      <c r="Z45" s="79"/>
      <c r="AA45" s="85" t="s">
        <v>959</v>
      </c>
      <c r="AB45" s="79"/>
      <c r="AC45" s="79" t="b">
        <v>0</v>
      </c>
      <c r="AD45" s="79">
        <v>0</v>
      </c>
      <c r="AE45" s="85" t="s">
        <v>1101</v>
      </c>
      <c r="AF45" s="79" t="b">
        <v>1</v>
      </c>
      <c r="AG45" s="79" t="s">
        <v>1107</v>
      </c>
      <c r="AH45" s="79"/>
      <c r="AI45" s="85" t="s">
        <v>1109</v>
      </c>
      <c r="AJ45" s="79" t="b">
        <v>0</v>
      </c>
      <c r="AK45" s="79">
        <v>4</v>
      </c>
      <c r="AL45" s="85" t="s">
        <v>971</v>
      </c>
      <c r="AM45" s="79" t="s">
        <v>1114</v>
      </c>
      <c r="AN45" s="79" t="b">
        <v>0</v>
      </c>
      <c r="AO45" s="85" t="s">
        <v>971</v>
      </c>
      <c r="AP45" s="79" t="s">
        <v>176</v>
      </c>
      <c r="AQ45" s="79">
        <v>0</v>
      </c>
      <c r="AR45" s="79">
        <v>0</v>
      </c>
      <c r="AS45" s="79"/>
      <c r="AT45" s="79"/>
      <c r="AU45" s="79"/>
      <c r="AV45" s="79"/>
      <c r="AW45" s="79"/>
      <c r="AX45" s="79"/>
      <c r="AY45" s="79"/>
      <c r="AZ45" s="79"/>
      <c r="BA45">
        <v>1</v>
      </c>
      <c r="BB45" s="78" t="str">
        <f>REPLACE(INDEX(GroupVertices[Group],MATCH(Edges24[[#This Row],[Vertex 1]],GroupVertices[Vertex],0)),1,1,"")</f>
        <v>4</v>
      </c>
      <c r="BC45" s="78" t="str">
        <f>REPLACE(INDEX(GroupVertices[Group],MATCH(Edges24[[#This Row],[Vertex 2]],GroupVertices[Vertex],0)),1,1,"")</f>
        <v>4</v>
      </c>
      <c r="BD45" s="48">
        <v>0</v>
      </c>
      <c r="BE45" s="49">
        <v>0</v>
      </c>
      <c r="BF45" s="48">
        <v>0</v>
      </c>
      <c r="BG45" s="49">
        <v>0</v>
      </c>
      <c r="BH45" s="48">
        <v>0</v>
      </c>
      <c r="BI45" s="49">
        <v>0</v>
      </c>
      <c r="BJ45" s="48">
        <v>11</v>
      </c>
      <c r="BK45" s="49">
        <v>100</v>
      </c>
      <c r="BL45" s="48">
        <v>11</v>
      </c>
    </row>
    <row r="46" spans="1:64" ht="15">
      <c r="A46" s="64" t="s">
        <v>253</v>
      </c>
      <c r="B46" s="64" t="s">
        <v>260</v>
      </c>
      <c r="C46" s="65"/>
      <c r="D46" s="66"/>
      <c r="E46" s="67"/>
      <c r="F46" s="68"/>
      <c r="G46" s="65"/>
      <c r="H46" s="69"/>
      <c r="I46" s="70"/>
      <c r="J46" s="70"/>
      <c r="K46" s="34" t="s">
        <v>65</v>
      </c>
      <c r="L46" s="77">
        <v>59</v>
      </c>
      <c r="M46" s="77"/>
      <c r="N46" s="72"/>
      <c r="O46" s="79" t="s">
        <v>361</v>
      </c>
      <c r="P46" s="81">
        <v>43630.66577546296</v>
      </c>
      <c r="Q46" s="79" t="s">
        <v>386</v>
      </c>
      <c r="R46" s="79"/>
      <c r="S46" s="79"/>
      <c r="T46" s="79" t="s">
        <v>576</v>
      </c>
      <c r="U46" s="79"/>
      <c r="V46" s="83" t="s">
        <v>709</v>
      </c>
      <c r="W46" s="81">
        <v>43630.66577546296</v>
      </c>
      <c r="X46" s="83" t="s">
        <v>794</v>
      </c>
      <c r="Y46" s="79"/>
      <c r="Z46" s="79"/>
      <c r="AA46" s="85" t="s">
        <v>960</v>
      </c>
      <c r="AB46" s="79"/>
      <c r="AC46" s="79" t="b">
        <v>0</v>
      </c>
      <c r="AD46" s="79">
        <v>0</v>
      </c>
      <c r="AE46" s="85" t="s">
        <v>1101</v>
      </c>
      <c r="AF46" s="79" t="b">
        <v>1</v>
      </c>
      <c r="AG46" s="79" t="s">
        <v>1107</v>
      </c>
      <c r="AH46" s="79"/>
      <c r="AI46" s="85" t="s">
        <v>1109</v>
      </c>
      <c r="AJ46" s="79" t="b">
        <v>0</v>
      </c>
      <c r="AK46" s="79">
        <v>4</v>
      </c>
      <c r="AL46" s="85" t="s">
        <v>971</v>
      </c>
      <c r="AM46" s="79" t="s">
        <v>1117</v>
      </c>
      <c r="AN46" s="79" t="b">
        <v>0</v>
      </c>
      <c r="AO46" s="85" t="s">
        <v>971</v>
      </c>
      <c r="AP46" s="79" t="s">
        <v>176</v>
      </c>
      <c r="AQ46" s="79">
        <v>0</v>
      </c>
      <c r="AR46" s="79">
        <v>0</v>
      </c>
      <c r="AS46" s="79"/>
      <c r="AT46" s="79"/>
      <c r="AU46" s="79"/>
      <c r="AV46" s="79"/>
      <c r="AW46" s="79"/>
      <c r="AX46" s="79"/>
      <c r="AY46" s="79"/>
      <c r="AZ46" s="79"/>
      <c r="BA46">
        <v>1</v>
      </c>
      <c r="BB46" s="78" t="str">
        <f>REPLACE(INDEX(GroupVertices[Group],MATCH(Edges24[[#This Row],[Vertex 1]],GroupVertices[Vertex],0)),1,1,"")</f>
        <v>4</v>
      </c>
      <c r="BC46" s="78" t="str">
        <f>REPLACE(INDEX(GroupVertices[Group],MATCH(Edges24[[#This Row],[Vertex 2]],GroupVertices[Vertex],0)),1,1,"")</f>
        <v>4</v>
      </c>
      <c r="BD46" s="48">
        <v>0</v>
      </c>
      <c r="BE46" s="49">
        <v>0</v>
      </c>
      <c r="BF46" s="48">
        <v>0</v>
      </c>
      <c r="BG46" s="49">
        <v>0</v>
      </c>
      <c r="BH46" s="48">
        <v>0</v>
      </c>
      <c r="BI46" s="49">
        <v>0</v>
      </c>
      <c r="BJ46" s="48">
        <v>11</v>
      </c>
      <c r="BK46" s="49">
        <v>100</v>
      </c>
      <c r="BL46" s="48">
        <v>11</v>
      </c>
    </row>
    <row r="47" spans="1:64" ht="15">
      <c r="A47" s="64" t="s">
        <v>254</v>
      </c>
      <c r="B47" s="64" t="s">
        <v>254</v>
      </c>
      <c r="C47" s="65"/>
      <c r="D47" s="66"/>
      <c r="E47" s="67"/>
      <c r="F47" s="68"/>
      <c r="G47" s="65"/>
      <c r="H47" s="69"/>
      <c r="I47" s="70"/>
      <c r="J47" s="70"/>
      <c r="K47" s="34" t="s">
        <v>65</v>
      </c>
      <c r="L47" s="77">
        <v>60</v>
      </c>
      <c r="M47" s="77"/>
      <c r="N47" s="72"/>
      <c r="O47" s="79" t="s">
        <v>176</v>
      </c>
      <c r="P47" s="81">
        <v>43630.55747685185</v>
      </c>
      <c r="Q47" s="79" t="s">
        <v>387</v>
      </c>
      <c r="R47" s="83" t="s">
        <v>484</v>
      </c>
      <c r="S47" s="79" t="s">
        <v>533</v>
      </c>
      <c r="T47" s="79" t="s">
        <v>577</v>
      </c>
      <c r="U47" s="79"/>
      <c r="V47" s="83" t="s">
        <v>710</v>
      </c>
      <c r="W47" s="81">
        <v>43630.55747685185</v>
      </c>
      <c r="X47" s="83" t="s">
        <v>795</v>
      </c>
      <c r="Y47" s="79"/>
      <c r="Z47" s="79"/>
      <c r="AA47" s="85" t="s">
        <v>961</v>
      </c>
      <c r="AB47" s="79"/>
      <c r="AC47" s="79" t="b">
        <v>0</v>
      </c>
      <c r="AD47" s="79">
        <v>2</v>
      </c>
      <c r="AE47" s="85" t="s">
        <v>1101</v>
      </c>
      <c r="AF47" s="79" t="b">
        <v>0</v>
      </c>
      <c r="AG47" s="79" t="s">
        <v>1105</v>
      </c>
      <c r="AH47" s="79"/>
      <c r="AI47" s="85" t="s">
        <v>1101</v>
      </c>
      <c r="AJ47" s="79" t="b">
        <v>0</v>
      </c>
      <c r="AK47" s="79">
        <v>1</v>
      </c>
      <c r="AL47" s="85" t="s">
        <v>1101</v>
      </c>
      <c r="AM47" s="79" t="s">
        <v>1123</v>
      </c>
      <c r="AN47" s="79" t="b">
        <v>0</v>
      </c>
      <c r="AO47" s="85" t="s">
        <v>961</v>
      </c>
      <c r="AP47" s="79" t="s">
        <v>176</v>
      </c>
      <c r="AQ47" s="79">
        <v>0</v>
      </c>
      <c r="AR47" s="79">
        <v>0</v>
      </c>
      <c r="AS47" s="79"/>
      <c r="AT47" s="79"/>
      <c r="AU47" s="79"/>
      <c r="AV47" s="79"/>
      <c r="AW47" s="79"/>
      <c r="AX47" s="79"/>
      <c r="AY47" s="79"/>
      <c r="AZ47" s="79"/>
      <c r="BA47">
        <v>1</v>
      </c>
      <c r="BB47" s="78" t="str">
        <f>REPLACE(INDEX(GroupVertices[Group],MATCH(Edges24[[#This Row],[Vertex 1]],GroupVertices[Vertex],0)),1,1,"")</f>
        <v>23</v>
      </c>
      <c r="BC47" s="78" t="str">
        <f>REPLACE(INDEX(GroupVertices[Group],MATCH(Edges24[[#This Row],[Vertex 2]],GroupVertices[Vertex],0)),1,1,"")</f>
        <v>23</v>
      </c>
      <c r="BD47" s="48">
        <v>1</v>
      </c>
      <c r="BE47" s="49">
        <v>2.7777777777777777</v>
      </c>
      <c r="BF47" s="48">
        <v>0</v>
      </c>
      <c r="BG47" s="49">
        <v>0</v>
      </c>
      <c r="BH47" s="48">
        <v>0</v>
      </c>
      <c r="BI47" s="49">
        <v>0</v>
      </c>
      <c r="BJ47" s="48">
        <v>35</v>
      </c>
      <c r="BK47" s="49">
        <v>97.22222222222223</v>
      </c>
      <c r="BL47" s="48">
        <v>36</v>
      </c>
    </row>
    <row r="48" spans="1:64" ht="15">
      <c r="A48" s="64" t="s">
        <v>255</v>
      </c>
      <c r="B48" s="64" t="s">
        <v>254</v>
      </c>
      <c r="C48" s="65"/>
      <c r="D48" s="66"/>
      <c r="E48" s="67"/>
      <c r="F48" s="68"/>
      <c r="G48" s="65"/>
      <c r="H48" s="69"/>
      <c r="I48" s="70"/>
      <c r="J48" s="70"/>
      <c r="K48" s="34" t="s">
        <v>65</v>
      </c>
      <c r="L48" s="77">
        <v>61</v>
      </c>
      <c r="M48" s="77"/>
      <c r="N48" s="72"/>
      <c r="O48" s="79" t="s">
        <v>361</v>
      </c>
      <c r="P48" s="81">
        <v>43630.671944444446</v>
      </c>
      <c r="Q48" s="79" t="s">
        <v>388</v>
      </c>
      <c r="R48" s="79"/>
      <c r="S48" s="79"/>
      <c r="T48" s="79"/>
      <c r="U48" s="79"/>
      <c r="V48" s="83" t="s">
        <v>711</v>
      </c>
      <c r="W48" s="81">
        <v>43630.671944444446</v>
      </c>
      <c r="X48" s="83" t="s">
        <v>796</v>
      </c>
      <c r="Y48" s="79"/>
      <c r="Z48" s="79"/>
      <c r="AA48" s="85" t="s">
        <v>962</v>
      </c>
      <c r="AB48" s="79"/>
      <c r="AC48" s="79" t="b">
        <v>0</v>
      </c>
      <c r="AD48" s="79">
        <v>0</v>
      </c>
      <c r="AE48" s="85" t="s">
        <v>1101</v>
      </c>
      <c r="AF48" s="79" t="b">
        <v>0</v>
      </c>
      <c r="AG48" s="79" t="s">
        <v>1105</v>
      </c>
      <c r="AH48" s="79"/>
      <c r="AI48" s="85" t="s">
        <v>1101</v>
      </c>
      <c r="AJ48" s="79" t="b">
        <v>0</v>
      </c>
      <c r="AK48" s="79">
        <v>1</v>
      </c>
      <c r="AL48" s="85" t="s">
        <v>961</v>
      </c>
      <c r="AM48" s="79" t="s">
        <v>1115</v>
      </c>
      <c r="AN48" s="79" t="b">
        <v>0</v>
      </c>
      <c r="AO48" s="85" t="s">
        <v>961</v>
      </c>
      <c r="AP48" s="79" t="s">
        <v>176</v>
      </c>
      <c r="AQ48" s="79">
        <v>0</v>
      </c>
      <c r="AR48" s="79">
        <v>0</v>
      </c>
      <c r="AS48" s="79"/>
      <c r="AT48" s="79"/>
      <c r="AU48" s="79"/>
      <c r="AV48" s="79"/>
      <c r="AW48" s="79"/>
      <c r="AX48" s="79"/>
      <c r="AY48" s="79"/>
      <c r="AZ48" s="79"/>
      <c r="BA48">
        <v>1</v>
      </c>
      <c r="BB48" s="78" t="str">
        <f>REPLACE(INDEX(GroupVertices[Group],MATCH(Edges24[[#This Row],[Vertex 1]],GroupVertices[Vertex],0)),1,1,"")</f>
        <v>23</v>
      </c>
      <c r="BC48" s="78" t="str">
        <f>REPLACE(INDEX(GroupVertices[Group],MATCH(Edges24[[#This Row],[Vertex 2]],GroupVertices[Vertex],0)),1,1,"")</f>
        <v>23</v>
      </c>
      <c r="BD48" s="48">
        <v>1</v>
      </c>
      <c r="BE48" s="49">
        <v>4.3478260869565215</v>
      </c>
      <c r="BF48" s="48">
        <v>0</v>
      </c>
      <c r="BG48" s="49">
        <v>0</v>
      </c>
      <c r="BH48" s="48">
        <v>0</v>
      </c>
      <c r="BI48" s="49">
        <v>0</v>
      </c>
      <c r="BJ48" s="48">
        <v>22</v>
      </c>
      <c r="BK48" s="49">
        <v>95.65217391304348</v>
      </c>
      <c r="BL48" s="48">
        <v>23</v>
      </c>
    </row>
    <row r="49" spans="1:64" ht="15">
      <c r="A49" s="64" t="s">
        <v>256</v>
      </c>
      <c r="B49" s="64" t="s">
        <v>257</v>
      </c>
      <c r="C49" s="65"/>
      <c r="D49" s="66"/>
      <c r="E49" s="67"/>
      <c r="F49" s="68"/>
      <c r="G49" s="65"/>
      <c r="H49" s="69"/>
      <c r="I49" s="70"/>
      <c r="J49" s="70"/>
      <c r="K49" s="34" t="s">
        <v>65</v>
      </c>
      <c r="L49" s="77">
        <v>62</v>
      </c>
      <c r="M49" s="77"/>
      <c r="N49" s="72"/>
      <c r="O49" s="79" t="s">
        <v>361</v>
      </c>
      <c r="P49" s="81">
        <v>43631.26476851852</v>
      </c>
      <c r="Q49" s="79" t="s">
        <v>389</v>
      </c>
      <c r="R49" s="79"/>
      <c r="S49" s="79"/>
      <c r="T49" s="79" t="s">
        <v>578</v>
      </c>
      <c r="U49" s="79"/>
      <c r="V49" s="83" t="s">
        <v>712</v>
      </c>
      <c r="W49" s="81">
        <v>43631.26476851852</v>
      </c>
      <c r="X49" s="83" t="s">
        <v>797</v>
      </c>
      <c r="Y49" s="79"/>
      <c r="Z49" s="79"/>
      <c r="AA49" s="85" t="s">
        <v>963</v>
      </c>
      <c r="AB49" s="79"/>
      <c r="AC49" s="79" t="b">
        <v>0</v>
      </c>
      <c r="AD49" s="79">
        <v>0</v>
      </c>
      <c r="AE49" s="85" t="s">
        <v>1101</v>
      </c>
      <c r="AF49" s="79" t="b">
        <v>0</v>
      </c>
      <c r="AG49" s="79" t="s">
        <v>1105</v>
      </c>
      <c r="AH49" s="79"/>
      <c r="AI49" s="85" t="s">
        <v>1101</v>
      </c>
      <c r="AJ49" s="79" t="b">
        <v>0</v>
      </c>
      <c r="AK49" s="79">
        <v>2</v>
      </c>
      <c r="AL49" s="85" t="s">
        <v>965</v>
      </c>
      <c r="AM49" s="79" t="s">
        <v>1124</v>
      </c>
      <c r="AN49" s="79" t="b">
        <v>0</v>
      </c>
      <c r="AO49" s="85" t="s">
        <v>965</v>
      </c>
      <c r="AP49" s="79" t="s">
        <v>176</v>
      </c>
      <c r="AQ49" s="79">
        <v>0</v>
      </c>
      <c r="AR49" s="79">
        <v>0</v>
      </c>
      <c r="AS49" s="79"/>
      <c r="AT49" s="79"/>
      <c r="AU49" s="79"/>
      <c r="AV49" s="79"/>
      <c r="AW49" s="79"/>
      <c r="AX49" s="79"/>
      <c r="AY49" s="79"/>
      <c r="AZ49" s="79"/>
      <c r="BA49">
        <v>1</v>
      </c>
      <c r="BB49" s="78" t="str">
        <f>REPLACE(INDEX(GroupVertices[Group],MATCH(Edges24[[#This Row],[Vertex 1]],GroupVertices[Vertex],0)),1,1,"")</f>
        <v>17</v>
      </c>
      <c r="BC49" s="78" t="str">
        <f>REPLACE(INDEX(GroupVertices[Group],MATCH(Edges24[[#This Row],[Vertex 2]],GroupVertices[Vertex],0)),1,1,"")</f>
        <v>17</v>
      </c>
      <c r="BD49" s="48">
        <v>1</v>
      </c>
      <c r="BE49" s="49">
        <v>5</v>
      </c>
      <c r="BF49" s="48">
        <v>0</v>
      </c>
      <c r="BG49" s="49">
        <v>0</v>
      </c>
      <c r="BH49" s="48">
        <v>0</v>
      </c>
      <c r="BI49" s="49">
        <v>0</v>
      </c>
      <c r="BJ49" s="48">
        <v>19</v>
      </c>
      <c r="BK49" s="49">
        <v>95</v>
      </c>
      <c r="BL49" s="48">
        <v>20</v>
      </c>
    </row>
    <row r="50" spans="1:64" ht="15">
      <c r="A50" s="64" t="s">
        <v>257</v>
      </c>
      <c r="B50" s="64" t="s">
        <v>257</v>
      </c>
      <c r="C50" s="65"/>
      <c r="D50" s="66"/>
      <c r="E50" s="67"/>
      <c r="F50" s="68"/>
      <c r="G50" s="65"/>
      <c r="H50" s="69"/>
      <c r="I50" s="70"/>
      <c r="J50" s="70"/>
      <c r="K50" s="34" t="s">
        <v>65</v>
      </c>
      <c r="L50" s="77">
        <v>63</v>
      </c>
      <c r="M50" s="77"/>
      <c r="N50" s="72"/>
      <c r="O50" s="79" t="s">
        <v>176</v>
      </c>
      <c r="P50" s="81">
        <v>43627.50393518519</v>
      </c>
      <c r="Q50" s="79" t="s">
        <v>390</v>
      </c>
      <c r="R50" s="83" t="s">
        <v>485</v>
      </c>
      <c r="S50" s="79" t="s">
        <v>534</v>
      </c>
      <c r="T50" s="79" t="s">
        <v>579</v>
      </c>
      <c r="U50" s="83" t="s">
        <v>649</v>
      </c>
      <c r="V50" s="83" t="s">
        <v>649</v>
      </c>
      <c r="W50" s="81">
        <v>43627.50393518519</v>
      </c>
      <c r="X50" s="83" t="s">
        <v>798</v>
      </c>
      <c r="Y50" s="79"/>
      <c r="Z50" s="79"/>
      <c r="AA50" s="85" t="s">
        <v>964</v>
      </c>
      <c r="AB50" s="79"/>
      <c r="AC50" s="79" t="b">
        <v>0</v>
      </c>
      <c r="AD50" s="79">
        <v>0</v>
      </c>
      <c r="AE50" s="85" t="s">
        <v>1101</v>
      </c>
      <c r="AF50" s="79" t="b">
        <v>0</v>
      </c>
      <c r="AG50" s="79" t="s">
        <v>1105</v>
      </c>
      <c r="AH50" s="79"/>
      <c r="AI50" s="85" t="s">
        <v>1101</v>
      </c>
      <c r="AJ50" s="79" t="b">
        <v>0</v>
      </c>
      <c r="AK50" s="79">
        <v>0</v>
      </c>
      <c r="AL50" s="85" t="s">
        <v>1101</v>
      </c>
      <c r="AM50" s="79" t="s">
        <v>1114</v>
      </c>
      <c r="AN50" s="79" t="b">
        <v>0</v>
      </c>
      <c r="AO50" s="85" t="s">
        <v>964</v>
      </c>
      <c r="AP50" s="79" t="s">
        <v>176</v>
      </c>
      <c r="AQ50" s="79">
        <v>0</v>
      </c>
      <c r="AR50" s="79">
        <v>0</v>
      </c>
      <c r="AS50" s="79"/>
      <c r="AT50" s="79"/>
      <c r="AU50" s="79"/>
      <c r="AV50" s="79"/>
      <c r="AW50" s="79"/>
      <c r="AX50" s="79"/>
      <c r="AY50" s="79"/>
      <c r="AZ50" s="79"/>
      <c r="BA50">
        <v>2</v>
      </c>
      <c r="BB50" s="78" t="str">
        <f>REPLACE(INDEX(GroupVertices[Group],MATCH(Edges24[[#This Row],[Vertex 1]],GroupVertices[Vertex],0)),1,1,"")</f>
        <v>17</v>
      </c>
      <c r="BC50" s="78" t="str">
        <f>REPLACE(INDEX(GroupVertices[Group],MATCH(Edges24[[#This Row],[Vertex 2]],GroupVertices[Vertex],0)),1,1,"")</f>
        <v>17</v>
      </c>
      <c r="BD50" s="48">
        <v>0</v>
      </c>
      <c r="BE50" s="49">
        <v>0</v>
      </c>
      <c r="BF50" s="48">
        <v>0</v>
      </c>
      <c r="BG50" s="49">
        <v>0</v>
      </c>
      <c r="BH50" s="48">
        <v>0</v>
      </c>
      <c r="BI50" s="49">
        <v>0</v>
      </c>
      <c r="BJ50" s="48">
        <v>30</v>
      </c>
      <c r="BK50" s="49">
        <v>100</v>
      </c>
      <c r="BL50" s="48">
        <v>30</v>
      </c>
    </row>
    <row r="51" spans="1:64" ht="15">
      <c r="A51" s="64" t="s">
        <v>257</v>
      </c>
      <c r="B51" s="64" t="s">
        <v>257</v>
      </c>
      <c r="C51" s="65"/>
      <c r="D51" s="66"/>
      <c r="E51" s="67"/>
      <c r="F51" s="68"/>
      <c r="G51" s="65"/>
      <c r="H51" s="69"/>
      <c r="I51" s="70"/>
      <c r="J51" s="70"/>
      <c r="K51" s="34" t="s">
        <v>65</v>
      </c>
      <c r="L51" s="77">
        <v>64</v>
      </c>
      <c r="M51" s="77"/>
      <c r="N51" s="72"/>
      <c r="O51" s="79" t="s">
        <v>176</v>
      </c>
      <c r="P51" s="81">
        <v>43631.2565625</v>
      </c>
      <c r="Q51" s="79" t="s">
        <v>391</v>
      </c>
      <c r="R51" s="83" t="s">
        <v>485</v>
      </c>
      <c r="S51" s="79" t="s">
        <v>534</v>
      </c>
      <c r="T51" s="79" t="s">
        <v>580</v>
      </c>
      <c r="U51" s="83" t="s">
        <v>650</v>
      </c>
      <c r="V51" s="83" t="s">
        <v>650</v>
      </c>
      <c r="W51" s="81">
        <v>43631.2565625</v>
      </c>
      <c r="X51" s="83" t="s">
        <v>799</v>
      </c>
      <c r="Y51" s="79"/>
      <c r="Z51" s="79"/>
      <c r="AA51" s="85" t="s">
        <v>965</v>
      </c>
      <c r="AB51" s="79"/>
      <c r="AC51" s="79" t="b">
        <v>0</v>
      </c>
      <c r="AD51" s="79">
        <v>3</v>
      </c>
      <c r="AE51" s="85" t="s">
        <v>1101</v>
      </c>
      <c r="AF51" s="79" t="b">
        <v>0</v>
      </c>
      <c r="AG51" s="79" t="s">
        <v>1105</v>
      </c>
      <c r="AH51" s="79"/>
      <c r="AI51" s="85" t="s">
        <v>1101</v>
      </c>
      <c r="AJ51" s="79" t="b">
        <v>0</v>
      </c>
      <c r="AK51" s="79">
        <v>2</v>
      </c>
      <c r="AL51" s="85" t="s">
        <v>1101</v>
      </c>
      <c r="AM51" s="79" t="s">
        <v>1114</v>
      </c>
      <c r="AN51" s="79" t="b">
        <v>0</v>
      </c>
      <c r="AO51" s="85" t="s">
        <v>965</v>
      </c>
      <c r="AP51" s="79" t="s">
        <v>176</v>
      </c>
      <c r="AQ51" s="79">
        <v>0</v>
      </c>
      <c r="AR51" s="79">
        <v>0</v>
      </c>
      <c r="AS51" s="79"/>
      <c r="AT51" s="79"/>
      <c r="AU51" s="79"/>
      <c r="AV51" s="79"/>
      <c r="AW51" s="79"/>
      <c r="AX51" s="79"/>
      <c r="AY51" s="79"/>
      <c r="AZ51" s="79"/>
      <c r="BA51">
        <v>2</v>
      </c>
      <c r="BB51" s="78" t="str">
        <f>REPLACE(INDEX(GroupVertices[Group],MATCH(Edges24[[#This Row],[Vertex 1]],GroupVertices[Vertex],0)),1,1,"")</f>
        <v>17</v>
      </c>
      <c r="BC51" s="78" t="str">
        <f>REPLACE(INDEX(GroupVertices[Group],MATCH(Edges24[[#This Row],[Vertex 2]],GroupVertices[Vertex],0)),1,1,"")</f>
        <v>17</v>
      </c>
      <c r="BD51" s="48">
        <v>1</v>
      </c>
      <c r="BE51" s="49">
        <v>3.5714285714285716</v>
      </c>
      <c r="BF51" s="48">
        <v>0</v>
      </c>
      <c r="BG51" s="49">
        <v>0</v>
      </c>
      <c r="BH51" s="48">
        <v>0</v>
      </c>
      <c r="BI51" s="49">
        <v>0</v>
      </c>
      <c r="BJ51" s="48">
        <v>27</v>
      </c>
      <c r="BK51" s="49">
        <v>96.42857142857143</v>
      </c>
      <c r="BL51" s="48">
        <v>28</v>
      </c>
    </row>
    <row r="52" spans="1:64" ht="15">
      <c r="A52" s="64" t="s">
        <v>258</v>
      </c>
      <c r="B52" s="64" t="s">
        <v>257</v>
      </c>
      <c r="C52" s="65"/>
      <c r="D52" s="66"/>
      <c r="E52" s="67"/>
      <c r="F52" s="68"/>
      <c r="G52" s="65"/>
      <c r="H52" s="69"/>
      <c r="I52" s="70"/>
      <c r="J52" s="70"/>
      <c r="K52" s="34" t="s">
        <v>65</v>
      </c>
      <c r="L52" s="77">
        <v>65</v>
      </c>
      <c r="M52" s="77"/>
      <c r="N52" s="72"/>
      <c r="O52" s="79" t="s">
        <v>361</v>
      </c>
      <c r="P52" s="81">
        <v>43631.436689814815</v>
      </c>
      <c r="Q52" s="79" t="s">
        <v>389</v>
      </c>
      <c r="R52" s="79"/>
      <c r="S52" s="79"/>
      <c r="T52" s="79" t="s">
        <v>578</v>
      </c>
      <c r="U52" s="79"/>
      <c r="V52" s="83" t="s">
        <v>713</v>
      </c>
      <c r="W52" s="81">
        <v>43631.436689814815</v>
      </c>
      <c r="X52" s="83" t="s">
        <v>800</v>
      </c>
      <c r="Y52" s="79"/>
      <c r="Z52" s="79"/>
      <c r="AA52" s="85" t="s">
        <v>966</v>
      </c>
      <c r="AB52" s="79"/>
      <c r="AC52" s="79" t="b">
        <v>0</v>
      </c>
      <c r="AD52" s="79">
        <v>0</v>
      </c>
      <c r="AE52" s="85" t="s">
        <v>1101</v>
      </c>
      <c r="AF52" s="79" t="b">
        <v>0</v>
      </c>
      <c r="AG52" s="79" t="s">
        <v>1105</v>
      </c>
      <c r="AH52" s="79"/>
      <c r="AI52" s="85" t="s">
        <v>1101</v>
      </c>
      <c r="AJ52" s="79" t="b">
        <v>0</v>
      </c>
      <c r="AK52" s="79">
        <v>2</v>
      </c>
      <c r="AL52" s="85" t="s">
        <v>965</v>
      </c>
      <c r="AM52" s="79" t="s">
        <v>1114</v>
      </c>
      <c r="AN52" s="79" t="b">
        <v>0</v>
      </c>
      <c r="AO52" s="85" t="s">
        <v>965</v>
      </c>
      <c r="AP52" s="79" t="s">
        <v>176</v>
      </c>
      <c r="AQ52" s="79">
        <v>0</v>
      </c>
      <c r="AR52" s="79">
        <v>0</v>
      </c>
      <c r="AS52" s="79"/>
      <c r="AT52" s="79"/>
      <c r="AU52" s="79"/>
      <c r="AV52" s="79"/>
      <c r="AW52" s="79"/>
      <c r="AX52" s="79"/>
      <c r="AY52" s="79"/>
      <c r="AZ52" s="79"/>
      <c r="BA52">
        <v>1</v>
      </c>
      <c r="BB52" s="78" t="str">
        <f>REPLACE(INDEX(GroupVertices[Group],MATCH(Edges24[[#This Row],[Vertex 1]],GroupVertices[Vertex],0)),1,1,"")</f>
        <v>17</v>
      </c>
      <c r="BC52" s="78" t="str">
        <f>REPLACE(INDEX(GroupVertices[Group],MATCH(Edges24[[#This Row],[Vertex 2]],GroupVertices[Vertex],0)),1,1,"")</f>
        <v>17</v>
      </c>
      <c r="BD52" s="48">
        <v>1</v>
      </c>
      <c r="BE52" s="49">
        <v>5</v>
      </c>
      <c r="BF52" s="48">
        <v>0</v>
      </c>
      <c r="BG52" s="49">
        <v>0</v>
      </c>
      <c r="BH52" s="48">
        <v>0</v>
      </c>
      <c r="BI52" s="49">
        <v>0</v>
      </c>
      <c r="BJ52" s="48">
        <v>19</v>
      </c>
      <c r="BK52" s="49">
        <v>95</v>
      </c>
      <c r="BL52" s="48">
        <v>20</v>
      </c>
    </row>
    <row r="53" spans="1:64" ht="15">
      <c r="A53" s="64" t="s">
        <v>259</v>
      </c>
      <c r="B53" s="64" t="s">
        <v>325</v>
      </c>
      <c r="C53" s="65"/>
      <c r="D53" s="66"/>
      <c r="E53" s="67"/>
      <c r="F53" s="68"/>
      <c r="G53" s="65"/>
      <c r="H53" s="69"/>
      <c r="I53" s="70"/>
      <c r="J53" s="70"/>
      <c r="K53" s="34" t="s">
        <v>65</v>
      </c>
      <c r="L53" s="77">
        <v>66</v>
      </c>
      <c r="M53" s="77"/>
      <c r="N53" s="72"/>
      <c r="O53" s="79" t="s">
        <v>361</v>
      </c>
      <c r="P53" s="81">
        <v>43631.58640046296</v>
      </c>
      <c r="Q53" s="79" t="s">
        <v>392</v>
      </c>
      <c r="R53" s="79"/>
      <c r="S53" s="79"/>
      <c r="T53" s="79" t="s">
        <v>581</v>
      </c>
      <c r="U53" s="79"/>
      <c r="V53" s="83" t="s">
        <v>714</v>
      </c>
      <c r="W53" s="81">
        <v>43631.58640046296</v>
      </c>
      <c r="X53" s="83" t="s">
        <v>801</v>
      </c>
      <c r="Y53" s="79"/>
      <c r="Z53" s="79"/>
      <c r="AA53" s="85" t="s">
        <v>967</v>
      </c>
      <c r="AB53" s="79"/>
      <c r="AC53" s="79" t="b">
        <v>0</v>
      </c>
      <c r="AD53" s="79">
        <v>0</v>
      </c>
      <c r="AE53" s="85" t="s">
        <v>1101</v>
      </c>
      <c r="AF53" s="79" t="b">
        <v>1</v>
      </c>
      <c r="AG53" s="79" t="s">
        <v>1107</v>
      </c>
      <c r="AH53" s="79"/>
      <c r="AI53" s="85" t="s">
        <v>1110</v>
      </c>
      <c r="AJ53" s="79" t="b">
        <v>0</v>
      </c>
      <c r="AK53" s="79">
        <v>2</v>
      </c>
      <c r="AL53" s="85" t="s">
        <v>969</v>
      </c>
      <c r="AM53" s="79" t="s">
        <v>1118</v>
      </c>
      <c r="AN53" s="79" t="b">
        <v>0</v>
      </c>
      <c r="AO53" s="85" t="s">
        <v>969</v>
      </c>
      <c r="AP53" s="79" t="s">
        <v>176</v>
      </c>
      <c r="AQ53" s="79">
        <v>0</v>
      </c>
      <c r="AR53" s="79">
        <v>0</v>
      </c>
      <c r="AS53" s="79"/>
      <c r="AT53" s="79"/>
      <c r="AU53" s="79"/>
      <c r="AV53" s="79"/>
      <c r="AW53" s="79"/>
      <c r="AX53" s="79"/>
      <c r="AY53" s="79"/>
      <c r="AZ53" s="79"/>
      <c r="BA53">
        <v>1</v>
      </c>
      <c r="BB53" s="78" t="str">
        <f>REPLACE(INDEX(GroupVertices[Group],MATCH(Edges24[[#This Row],[Vertex 1]],GroupVertices[Vertex],0)),1,1,"")</f>
        <v>4</v>
      </c>
      <c r="BC53" s="78" t="str">
        <f>REPLACE(INDEX(GroupVertices[Group],MATCH(Edges24[[#This Row],[Vertex 2]],GroupVertices[Vertex],0)),1,1,"")</f>
        <v>4</v>
      </c>
      <c r="BD53" s="48"/>
      <c r="BE53" s="49"/>
      <c r="BF53" s="48"/>
      <c r="BG53" s="49"/>
      <c r="BH53" s="48"/>
      <c r="BI53" s="49"/>
      <c r="BJ53" s="48"/>
      <c r="BK53" s="49"/>
      <c r="BL53" s="48"/>
    </row>
    <row r="54" spans="1:64" ht="15">
      <c r="A54" s="64" t="s">
        <v>260</v>
      </c>
      <c r="B54" s="64" t="s">
        <v>330</v>
      </c>
      <c r="C54" s="65"/>
      <c r="D54" s="66"/>
      <c r="E54" s="67"/>
      <c r="F54" s="68"/>
      <c r="G54" s="65"/>
      <c r="H54" s="69"/>
      <c r="I54" s="70"/>
      <c r="J54" s="70"/>
      <c r="K54" s="34" t="s">
        <v>65</v>
      </c>
      <c r="L54" s="77">
        <v>72</v>
      </c>
      <c r="M54" s="77"/>
      <c r="N54" s="72"/>
      <c r="O54" s="79" t="s">
        <v>361</v>
      </c>
      <c r="P54" s="81">
        <v>43631.49421296296</v>
      </c>
      <c r="Q54" s="79" t="s">
        <v>393</v>
      </c>
      <c r="R54" s="83" t="s">
        <v>486</v>
      </c>
      <c r="S54" s="79" t="s">
        <v>529</v>
      </c>
      <c r="T54" s="79" t="s">
        <v>582</v>
      </c>
      <c r="U54" s="79"/>
      <c r="V54" s="83" t="s">
        <v>715</v>
      </c>
      <c r="W54" s="81">
        <v>43631.49421296296</v>
      </c>
      <c r="X54" s="83" t="s">
        <v>802</v>
      </c>
      <c r="Y54" s="79"/>
      <c r="Z54" s="79"/>
      <c r="AA54" s="85" t="s">
        <v>968</v>
      </c>
      <c r="AB54" s="79"/>
      <c r="AC54" s="79" t="b">
        <v>0</v>
      </c>
      <c r="AD54" s="79">
        <v>0</v>
      </c>
      <c r="AE54" s="85" t="s">
        <v>1101</v>
      </c>
      <c r="AF54" s="79" t="b">
        <v>1</v>
      </c>
      <c r="AG54" s="79" t="s">
        <v>1107</v>
      </c>
      <c r="AH54" s="79"/>
      <c r="AI54" s="85" t="s">
        <v>1111</v>
      </c>
      <c r="AJ54" s="79" t="b">
        <v>0</v>
      </c>
      <c r="AK54" s="79">
        <v>0</v>
      </c>
      <c r="AL54" s="85" t="s">
        <v>1101</v>
      </c>
      <c r="AM54" s="79" t="s">
        <v>1114</v>
      </c>
      <c r="AN54" s="79" t="b">
        <v>0</v>
      </c>
      <c r="AO54" s="85" t="s">
        <v>968</v>
      </c>
      <c r="AP54" s="79" t="s">
        <v>176</v>
      </c>
      <c r="AQ54" s="79">
        <v>0</v>
      </c>
      <c r="AR54" s="79">
        <v>0</v>
      </c>
      <c r="AS54" s="79"/>
      <c r="AT54" s="79"/>
      <c r="AU54" s="79"/>
      <c r="AV54" s="79"/>
      <c r="AW54" s="79"/>
      <c r="AX54" s="79"/>
      <c r="AY54" s="79"/>
      <c r="AZ54" s="79"/>
      <c r="BA54">
        <v>1</v>
      </c>
      <c r="BB54" s="78" t="str">
        <f>REPLACE(INDEX(GroupVertices[Group],MATCH(Edges24[[#This Row],[Vertex 1]],GroupVertices[Vertex],0)),1,1,"")</f>
        <v>4</v>
      </c>
      <c r="BC54" s="78" t="str">
        <f>REPLACE(INDEX(GroupVertices[Group],MATCH(Edges24[[#This Row],[Vertex 2]],GroupVertices[Vertex],0)),1,1,"")</f>
        <v>4</v>
      </c>
      <c r="BD54" s="48">
        <v>0</v>
      </c>
      <c r="BE54" s="49">
        <v>0</v>
      </c>
      <c r="BF54" s="48">
        <v>0</v>
      </c>
      <c r="BG54" s="49">
        <v>0</v>
      </c>
      <c r="BH54" s="48">
        <v>0</v>
      </c>
      <c r="BI54" s="49">
        <v>0</v>
      </c>
      <c r="BJ54" s="48">
        <v>8</v>
      </c>
      <c r="BK54" s="49">
        <v>100</v>
      </c>
      <c r="BL54" s="48">
        <v>8</v>
      </c>
    </row>
    <row r="55" spans="1:64" ht="15">
      <c r="A55" s="64" t="s">
        <v>260</v>
      </c>
      <c r="B55" s="64" t="s">
        <v>325</v>
      </c>
      <c r="C55" s="65"/>
      <c r="D55" s="66"/>
      <c r="E55" s="67"/>
      <c r="F55" s="68"/>
      <c r="G55" s="65"/>
      <c r="H55" s="69"/>
      <c r="I55" s="70"/>
      <c r="J55" s="70"/>
      <c r="K55" s="34" t="s">
        <v>65</v>
      </c>
      <c r="L55" s="77">
        <v>73</v>
      </c>
      <c r="M55" s="77"/>
      <c r="N55" s="72"/>
      <c r="O55" s="79" t="s">
        <v>361</v>
      </c>
      <c r="P55" s="81">
        <v>43631.1196875</v>
      </c>
      <c r="Q55" s="79" t="s">
        <v>394</v>
      </c>
      <c r="R55" s="83" t="s">
        <v>487</v>
      </c>
      <c r="S55" s="79" t="s">
        <v>529</v>
      </c>
      <c r="T55" s="79" t="s">
        <v>581</v>
      </c>
      <c r="U55" s="79"/>
      <c r="V55" s="83" t="s">
        <v>715</v>
      </c>
      <c r="W55" s="81">
        <v>43631.1196875</v>
      </c>
      <c r="X55" s="83" t="s">
        <v>803</v>
      </c>
      <c r="Y55" s="79"/>
      <c r="Z55" s="79"/>
      <c r="AA55" s="85" t="s">
        <v>969</v>
      </c>
      <c r="AB55" s="79"/>
      <c r="AC55" s="79" t="b">
        <v>0</v>
      </c>
      <c r="AD55" s="79">
        <v>1</v>
      </c>
      <c r="AE55" s="85" t="s">
        <v>1101</v>
      </c>
      <c r="AF55" s="79" t="b">
        <v>1</v>
      </c>
      <c r="AG55" s="79" t="s">
        <v>1107</v>
      </c>
      <c r="AH55" s="79"/>
      <c r="AI55" s="85" t="s">
        <v>1110</v>
      </c>
      <c r="AJ55" s="79" t="b">
        <v>0</v>
      </c>
      <c r="AK55" s="79">
        <v>2</v>
      </c>
      <c r="AL55" s="85" t="s">
        <v>1101</v>
      </c>
      <c r="AM55" s="79" t="s">
        <v>1115</v>
      </c>
      <c r="AN55" s="79" t="b">
        <v>0</v>
      </c>
      <c r="AO55" s="85" t="s">
        <v>969</v>
      </c>
      <c r="AP55" s="79" t="s">
        <v>176</v>
      </c>
      <c r="AQ55" s="79">
        <v>0</v>
      </c>
      <c r="AR55" s="79">
        <v>0</v>
      </c>
      <c r="AS55" s="79" t="s">
        <v>1133</v>
      </c>
      <c r="AT55" s="79" t="s">
        <v>1137</v>
      </c>
      <c r="AU55" s="79" t="s">
        <v>1139</v>
      </c>
      <c r="AV55" s="79" t="s">
        <v>1141</v>
      </c>
      <c r="AW55" s="79" t="s">
        <v>1145</v>
      </c>
      <c r="AX55" s="79" t="s">
        <v>1149</v>
      </c>
      <c r="AY55" s="79" t="s">
        <v>1152</v>
      </c>
      <c r="AZ55" s="83" t="s">
        <v>1155</v>
      </c>
      <c r="BA55">
        <v>3</v>
      </c>
      <c r="BB55" s="78" t="str">
        <f>REPLACE(INDEX(GroupVertices[Group],MATCH(Edges24[[#This Row],[Vertex 1]],GroupVertices[Vertex],0)),1,1,"")</f>
        <v>4</v>
      </c>
      <c r="BC55" s="78" t="str">
        <f>REPLACE(INDEX(GroupVertices[Group],MATCH(Edges24[[#This Row],[Vertex 2]],GroupVertices[Vertex],0)),1,1,"")</f>
        <v>4</v>
      </c>
      <c r="BD55" s="48"/>
      <c r="BE55" s="49"/>
      <c r="BF55" s="48"/>
      <c r="BG55" s="49"/>
      <c r="BH55" s="48"/>
      <c r="BI55" s="49"/>
      <c r="BJ55" s="48"/>
      <c r="BK55" s="49"/>
      <c r="BL55" s="48"/>
    </row>
    <row r="56" spans="1:64" ht="15">
      <c r="A56" s="64" t="s">
        <v>260</v>
      </c>
      <c r="B56" s="64" t="s">
        <v>325</v>
      </c>
      <c r="C56" s="65"/>
      <c r="D56" s="66"/>
      <c r="E56" s="67"/>
      <c r="F56" s="68"/>
      <c r="G56" s="65"/>
      <c r="H56" s="69"/>
      <c r="I56" s="70"/>
      <c r="J56" s="70"/>
      <c r="K56" s="34" t="s">
        <v>65</v>
      </c>
      <c r="L56" s="77">
        <v>75</v>
      </c>
      <c r="M56" s="77"/>
      <c r="N56" s="72"/>
      <c r="O56" s="79" t="s">
        <v>361</v>
      </c>
      <c r="P56" s="81">
        <v>43631.606354166666</v>
      </c>
      <c r="Q56" s="79" t="s">
        <v>392</v>
      </c>
      <c r="R56" s="79"/>
      <c r="S56" s="79"/>
      <c r="T56" s="79" t="s">
        <v>581</v>
      </c>
      <c r="U56" s="79"/>
      <c r="V56" s="83" t="s">
        <v>715</v>
      </c>
      <c r="W56" s="81">
        <v>43631.606354166666</v>
      </c>
      <c r="X56" s="83" t="s">
        <v>804</v>
      </c>
      <c r="Y56" s="79"/>
      <c r="Z56" s="79"/>
      <c r="AA56" s="85" t="s">
        <v>970</v>
      </c>
      <c r="AB56" s="79"/>
      <c r="AC56" s="79" t="b">
        <v>0</v>
      </c>
      <c r="AD56" s="79">
        <v>0</v>
      </c>
      <c r="AE56" s="85" t="s">
        <v>1101</v>
      </c>
      <c r="AF56" s="79" t="b">
        <v>1</v>
      </c>
      <c r="AG56" s="79" t="s">
        <v>1107</v>
      </c>
      <c r="AH56" s="79"/>
      <c r="AI56" s="85" t="s">
        <v>1110</v>
      </c>
      <c r="AJ56" s="79" t="b">
        <v>0</v>
      </c>
      <c r="AK56" s="79">
        <v>2</v>
      </c>
      <c r="AL56" s="85" t="s">
        <v>969</v>
      </c>
      <c r="AM56" s="79" t="s">
        <v>1115</v>
      </c>
      <c r="AN56" s="79" t="b">
        <v>0</v>
      </c>
      <c r="AO56" s="85" t="s">
        <v>969</v>
      </c>
      <c r="AP56" s="79" t="s">
        <v>176</v>
      </c>
      <c r="AQ56" s="79">
        <v>0</v>
      </c>
      <c r="AR56" s="79">
        <v>0</v>
      </c>
      <c r="AS56" s="79"/>
      <c r="AT56" s="79"/>
      <c r="AU56" s="79"/>
      <c r="AV56" s="79"/>
      <c r="AW56" s="79"/>
      <c r="AX56" s="79"/>
      <c r="AY56" s="79"/>
      <c r="AZ56" s="79"/>
      <c r="BA56">
        <v>3</v>
      </c>
      <c r="BB56" s="78" t="str">
        <f>REPLACE(INDEX(GroupVertices[Group],MATCH(Edges24[[#This Row],[Vertex 1]],GroupVertices[Vertex],0)),1,1,"")</f>
        <v>4</v>
      </c>
      <c r="BC56" s="78" t="str">
        <f>REPLACE(INDEX(GroupVertices[Group],MATCH(Edges24[[#This Row],[Vertex 2]],GroupVertices[Vertex],0)),1,1,"")</f>
        <v>4</v>
      </c>
      <c r="BD56" s="48"/>
      <c r="BE56" s="49"/>
      <c r="BF56" s="48"/>
      <c r="BG56" s="49"/>
      <c r="BH56" s="48"/>
      <c r="BI56" s="49"/>
      <c r="BJ56" s="48"/>
      <c r="BK56" s="49"/>
      <c r="BL56" s="48"/>
    </row>
    <row r="57" spans="1:64" ht="15">
      <c r="A57" s="64" t="s">
        <v>260</v>
      </c>
      <c r="B57" s="64" t="s">
        <v>260</v>
      </c>
      <c r="C57" s="65"/>
      <c r="D57" s="66"/>
      <c r="E57" s="67"/>
      <c r="F57" s="68"/>
      <c r="G57" s="65"/>
      <c r="H57" s="69"/>
      <c r="I57" s="70"/>
      <c r="J57" s="70"/>
      <c r="K57" s="34" t="s">
        <v>65</v>
      </c>
      <c r="L57" s="77">
        <v>87</v>
      </c>
      <c r="M57" s="77"/>
      <c r="N57" s="72"/>
      <c r="O57" s="79" t="s">
        <v>176</v>
      </c>
      <c r="P57" s="81">
        <v>43629.95465277778</v>
      </c>
      <c r="Q57" s="79" t="s">
        <v>395</v>
      </c>
      <c r="R57" s="83" t="s">
        <v>488</v>
      </c>
      <c r="S57" s="79" t="s">
        <v>529</v>
      </c>
      <c r="T57" s="79" t="s">
        <v>583</v>
      </c>
      <c r="U57" s="79"/>
      <c r="V57" s="83" t="s">
        <v>715</v>
      </c>
      <c r="W57" s="81">
        <v>43629.95465277778</v>
      </c>
      <c r="X57" s="83" t="s">
        <v>805</v>
      </c>
      <c r="Y57" s="79"/>
      <c r="Z57" s="79"/>
      <c r="AA57" s="85" t="s">
        <v>971</v>
      </c>
      <c r="AB57" s="79"/>
      <c r="AC57" s="79" t="b">
        <v>0</v>
      </c>
      <c r="AD57" s="79">
        <v>5</v>
      </c>
      <c r="AE57" s="85" t="s">
        <v>1101</v>
      </c>
      <c r="AF57" s="79" t="b">
        <v>1</v>
      </c>
      <c r="AG57" s="79" t="s">
        <v>1107</v>
      </c>
      <c r="AH57" s="79"/>
      <c r="AI57" s="85" t="s">
        <v>1109</v>
      </c>
      <c r="AJ57" s="79" t="b">
        <v>0</v>
      </c>
      <c r="AK57" s="79">
        <v>4</v>
      </c>
      <c r="AL57" s="85" t="s">
        <v>1101</v>
      </c>
      <c r="AM57" s="79" t="s">
        <v>1115</v>
      </c>
      <c r="AN57" s="79" t="b">
        <v>0</v>
      </c>
      <c r="AO57" s="85" t="s">
        <v>971</v>
      </c>
      <c r="AP57" s="79" t="s">
        <v>176</v>
      </c>
      <c r="AQ57" s="79">
        <v>0</v>
      </c>
      <c r="AR57" s="79">
        <v>0</v>
      </c>
      <c r="AS57" s="79" t="s">
        <v>1133</v>
      </c>
      <c r="AT57" s="79" t="s">
        <v>1137</v>
      </c>
      <c r="AU57" s="79" t="s">
        <v>1139</v>
      </c>
      <c r="AV57" s="79" t="s">
        <v>1141</v>
      </c>
      <c r="AW57" s="79" t="s">
        <v>1145</v>
      </c>
      <c r="AX57" s="79" t="s">
        <v>1149</v>
      </c>
      <c r="AY57" s="79" t="s">
        <v>1152</v>
      </c>
      <c r="AZ57" s="83" t="s">
        <v>1155</v>
      </c>
      <c r="BA57">
        <v>2</v>
      </c>
      <c r="BB57" s="78" t="str">
        <f>REPLACE(INDEX(GroupVertices[Group],MATCH(Edges24[[#This Row],[Vertex 1]],GroupVertices[Vertex],0)),1,1,"")</f>
        <v>4</v>
      </c>
      <c r="BC57" s="78" t="str">
        <f>REPLACE(INDEX(GroupVertices[Group],MATCH(Edges24[[#This Row],[Vertex 2]],GroupVertices[Vertex],0)),1,1,"")</f>
        <v>4</v>
      </c>
      <c r="BD57" s="48">
        <v>0</v>
      </c>
      <c r="BE57" s="49">
        <v>0</v>
      </c>
      <c r="BF57" s="48">
        <v>0</v>
      </c>
      <c r="BG57" s="49">
        <v>0</v>
      </c>
      <c r="BH57" s="48">
        <v>0</v>
      </c>
      <c r="BI57" s="49">
        <v>0</v>
      </c>
      <c r="BJ57" s="48">
        <v>16</v>
      </c>
      <c r="BK57" s="49">
        <v>100</v>
      </c>
      <c r="BL57" s="48">
        <v>16</v>
      </c>
    </row>
    <row r="58" spans="1:64" ht="15">
      <c r="A58" s="64" t="s">
        <v>260</v>
      </c>
      <c r="B58" s="64" t="s">
        <v>260</v>
      </c>
      <c r="C58" s="65"/>
      <c r="D58" s="66"/>
      <c r="E58" s="67"/>
      <c r="F58" s="68"/>
      <c r="G58" s="65"/>
      <c r="H58" s="69"/>
      <c r="I58" s="70"/>
      <c r="J58" s="70"/>
      <c r="K58" s="34" t="s">
        <v>65</v>
      </c>
      <c r="L58" s="77">
        <v>88</v>
      </c>
      <c r="M58" s="77"/>
      <c r="N58" s="72"/>
      <c r="O58" s="79" t="s">
        <v>176</v>
      </c>
      <c r="P58" s="81">
        <v>43631.02390046296</v>
      </c>
      <c r="Q58" s="79" t="s">
        <v>386</v>
      </c>
      <c r="R58" s="79"/>
      <c r="S58" s="79"/>
      <c r="T58" s="79" t="s">
        <v>576</v>
      </c>
      <c r="U58" s="79"/>
      <c r="V58" s="83" t="s">
        <v>715</v>
      </c>
      <c r="W58" s="81">
        <v>43631.02390046296</v>
      </c>
      <c r="X58" s="83" t="s">
        <v>806</v>
      </c>
      <c r="Y58" s="79"/>
      <c r="Z58" s="79"/>
      <c r="AA58" s="85" t="s">
        <v>972</v>
      </c>
      <c r="AB58" s="79"/>
      <c r="AC58" s="79" t="b">
        <v>0</v>
      </c>
      <c r="AD58" s="79">
        <v>0</v>
      </c>
      <c r="AE58" s="85" t="s">
        <v>1101</v>
      </c>
      <c r="AF58" s="79" t="b">
        <v>1</v>
      </c>
      <c r="AG58" s="79" t="s">
        <v>1107</v>
      </c>
      <c r="AH58" s="79"/>
      <c r="AI58" s="85" t="s">
        <v>1109</v>
      </c>
      <c r="AJ58" s="79" t="b">
        <v>0</v>
      </c>
      <c r="AK58" s="79">
        <v>6</v>
      </c>
      <c r="AL58" s="85" t="s">
        <v>971</v>
      </c>
      <c r="AM58" s="79" t="s">
        <v>1115</v>
      </c>
      <c r="AN58" s="79" t="b">
        <v>0</v>
      </c>
      <c r="AO58" s="85" t="s">
        <v>971</v>
      </c>
      <c r="AP58" s="79" t="s">
        <v>176</v>
      </c>
      <c r="AQ58" s="79">
        <v>0</v>
      </c>
      <c r="AR58" s="79">
        <v>0</v>
      </c>
      <c r="AS58" s="79"/>
      <c r="AT58" s="79"/>
      <c r="AU58" s="79"/>
      <c r="AV58" s="79"/>
      <c r="AW58" s="79"/>
      <c r="AX58" s="79"/>
      <c r="AY58" s="79"/>
      <c r="AZ58" s="79"/>
      <c r="BA58">
        <v>2</v>
      </c>
      <c r="BB58" s="78" t="str">
        <f>REPLACE(INDEX(GroupVertices[Group],MATCH(Edges24[[#This Row],[Vertex 1]],GroupVertices[Vertex],0)),1,1,"")</f>
        <v>4</v>
      </c>
      <c r="BC58" s="78" t="str">
        <f>REPLACE(INDEX(GroupVertices[Group],MATCH(Edges24[[#This Row],[Vertex 2]],GroupVertices[Vertex],0)),1,1,"")</f>
        <v>4</v>
      </c>
      <c r="BD58" s="48">
        <v>0</v>
      </c>
      <c r="BE58" s="49">
        <v>0</v>
      </c>
      <c r="BF58" s="48">
        <v>0</v>
      </c>
      <c r="BG58" s="49">
        <v>0</v>
      </c>
      <c r="BH58" s="48">
        <v>0</v>
      </c>
      <c r="BI58" s="49">
        <v>0</v>
      </c>
      <c r="BJ58" s="48">
        <v>11</v>
      </c>
      <c r="BK58" s="49">
        <v>100</v>
      </c>
      <c r="BL58" s="48">
        <v>11</v>
      </c>
    </row>
    <row r="59" spans="1:64" ht="15">
      <c r="A59" s="64" t="s">
        <v>261</v>
      </c>
      <c r="B59" s="64" t="s">
        <v>261</v>
      </c>
      <c r="C59" s="65"/>
      <c r="D59" s="66"/>
      <c r="E59" s="67"/>
      <c r="F59" s="68"/>
      <c r="G59" s="65"/>
      <c r="H59" s="69"/>
      <c r="I59" s="70"/>
      <c r="J59" s="70"/>
      <c r="K59" s="34" t="s">
        <v>65</v>
      </c>
      <c r="L59" s="77">
        <v>89</v>
      </c>
      <c r="M59" s="77"/>
      <c r="N59" s="72"/>
      <c r="O59" s="79" t="s">
        <v>176</v>
      </c>
      <c r="P59" s="81">
        <v>43632.803506944445</v>
      </c>
      <c r="Q59" s="79" t="s">
        <v>396</v>
      </c>
      <c r="R59" s="83" t="s">
        <v>489</v>
      </c>
      <c r="S59" s="79" t="s">
        <v>535</v>
      </c>
      <c r="T59" s="79" t="s">
        <v>584</v>
      </c>
      <c r="U59" s="83" t="s">
        <v>651</v>
      </c>
      <c r="V59" s="83" t="s">
        <v>651</v>
      </c>
      <c r="W59" s="81">
        <v>43632.803506944445</v>
      </c>
      <c r="X59" s="83" t="s">
        <v>807</v>
      </c>
      <c r="Y59" s="79"/>
      <c r="Z59" s="79"/>
      <c r="AA59" s="85" t="s">
        <v>973</v>
      </c>
      <c r="AB59" s="79"/>
      <c r="AC59" s="79" t="b">
        <v>0</v>
      </c>
      <c r="AD59" s="79">
        <v>1</v>
      </c>
      <c r="AE59" s="85" t="s">
        <v>1101</v>
      </c>
      <c r="AF59" s="79" t="b">
        <v>0</v>
      </c>
      <c r="AG59" s="79" t="s">
        <v>1105</v>
      </c>
      <c r="AH59" s="79"/>
      <c r="AI59" s="85" t="s">
        <v>1101</v>
      </c>
      <c r="AJ59" s="79" t="b">
        <v>0</v>
      </c>
      <c r="AK59" s="79">
        <v>0</v>
      </c>
      <c r="AL59" s="85" t="s">
        <v>1101</v>
      </c>
      <c r="AM59" s="79" t="s">
        <v>1118</v>
      </c>
      <c r="AN59" s="79" t="b">
        <v>0</v>
      </c>
      <c r="AO59" s="85" t="s">
        <v>973</v>
      </c>
      <c r="AP59" s="79" t="s">
        <v>176</v>
      </c>
      <c r="AQ59" s="79">
        <v>0</v>
      </c>
      <c r="AR59" s="79">
        <v>0</v>
      </c>
      <c r="AS59" s="79"/>
      <c r="AT59" s="79"/>
      <c r="AU59" s="79"/>
      <c r="AV59" s="79"/>
      <c r="AW59" s="79"/>
      <c r="AX59" s="79"/>
      <c r="AY59" s="79"/>
      <c r="AZ59" s="79"/>
      <c r="BA59">
        <v>1</v>
      </c>
      <c r="BB59" s="78" t="str">
        <f>REPLACE(INDEX(GroupVertices[Group],MATCH(Edges24[[#This Row],[Vertex 1]],GroupVertices[Vertex],0)),1,1,"")</f>
        <v>3</v>
      </c>
      <c r="BC59" s="78" t="str">
        <f>REPLACE(INDEX(GroupVertices[Group],MATCH(Edges24[[#This Row],[Vertex 2]],GroupVertices[Vertex],0)),1,1,"")</f>
        <v>3</v>
      </c>
      <c r="BD59" s="48">
        <v>0</v>
      </c>
      <c r="BE59" s="49">
        <v>0</v>
      </c>
      <c r="BF59" s="48">
        <v>0</v>
      </c>
      <c r="BG59" s="49">
        <v>0</v>
      </c>
      <c r="BH59" s="48">
        <v>0</v>
      </c>
      <c r="BI59" s="49">
        <v>0</v>
      </c>
      <c r="BJ59" s="48">
        <v>27</v>
      </c>
      <c r="BK59" s="49">
        <v>100</v>
      </c>
      <c r="BL59" s="48">
        <v>27</v>
      </c>
    </row>
    <row r="60" spans="1:64" ht="15">
      <c r="A60" s="64" t="s">
        <v>262</v>
      </c>
      <c r="B60" s="64" t="s">
        <v>262</v>
      </c>
      <c r="C60" s="65"/>
      <c r="D60" s="66"/>
      <c r="E60" s="67"/>
      <c r="F60" s="68"/>
      <c r="G60" s="65"/>
      <c r="H60" s="69"/>
      <c r="I60" s="70"/>
      <c r="J60" s="70"/>
      <c r="K60" s="34" t="s">
        <v>65</v>
      </c>
      <c r="L60" s="77">
        <v>90</v>
      </c>
      <c r="M60" s="77"/>
      <c r="N60" s="72"/>
      <c r="O60" s="79" t="s">
        <v>176</v>
      </c>
      <c r="P60" s="81">
        <v>43601.534895833334</v>
      </c>
      <c r="Q60" s="79" t="s">
        <v>397</v>
      </c>
      <c r="R60" s="83" t="s">
        <v>490</v>
      </c>
      <c r="S60" s="79" t="s">
        <v>536</v>
      </c>
      <c r="T60" s="79" t="s">
        <v>585</v>
      </c>
      <c r="U60" s="79"/>
      <c r="V60" s="83" t="s">
        <v>716</v>
      </c>
      <c r="W60" s="81">
        <v>43601.534895833334</v>
      </c>
      <c r="X60" s="83" t="s">
        <v>808</v>
      </c>
      <c r="Y60" s="79"/>
      <c r="Z60" s="79"/>
      <c r="AA60" s="85" t="s">
        <v>974</v>
      </c>
      <c r="AB60" s="79"/>
      <c r="AC60" s="79" t="b">
        <v>0</v>
      </c>
      <c r="AD60" s="79">
        <v>5</v>
      </c>
      <c r="AE60" s="85" t="s">
        <v>1101</v>
      </c>
      <c r="AF60" s="79" t="b">
        <v>0</v>
      </c>
      <c r="AG60" s="79" t="s">
        <v>1105</v>
      </c>
      <c r="AH60" s="79"/>
      <c r="AI60" s="85" t="s">
        <v>1101</v>
      </c>
      <c r="AJ60" s="79" t="b">
        <v>0</v>
      </c>
      <c r="AK60" s="79">
        <v>4</v>
      </c>
      <c r="AL60" s="85" t="s">
        <v>1101</v>
      </c>
      <c r="AM60" s="79" t="s">
        <v>1114</v>
      </c>
      <c r="AN60" s="79" t="b">
        <v>0</v>
      </c>
      <c r="AO60" s="85" t="s">
        <v>974</v>
      </c>
      <c r="AP60" s="79" t="s">
        <v>1131</v>
      </c>
      <c r="AQ60" s="79">
        <v>0</v>
      </c>
      <c r="AR60" s="79">
        <v>0</v>
      </c>
      <c r="AS60" s="79"/>
      <c r="AT60" s="79"/>
      <c r="AU60" s="79"/>
      <c r="AV60" s="79"/>
      <c r="AW60" s="79"/>
      <c r="AX60" s="79"/>
      <c r="AY60" s="79"/>
      <c r="AZ60" s="79"/>
      <c r="BA60">
        <v>1</v>
      </c>
      <c r="BB60" s="78" t="str">
        <f>REPLACE(INDEX(GroupVertices[Group],MATCH(Edges24[[#This Row],[Vertex 1]],GroupVertices[Vertex],0)),1,1,"")</f>
        <v>22</v>
      </c>
      <c r="BC60" s="78" t="str">
        <f>REPLACE(INDEX(GroupVertices[Group],MATCH(Edges24[[#This Row],[Vertex 2]],GroupVertices[Vertex],0)),1,1,"")</f>
        <v>22</v>
      </c>
      <c r="BD60" s="48">
        <v>0</v>
      </c>
      <c r="BE60" s="49">
        <v>0</v>
      </c>
      <c r="BF60" s="48">
        <v>0</v>
      </c>
      <c r="BG60" s="49">
        <v>0</v>
      </c>
      <c r="BH60" s="48">
        <v>0</v>
      </c>
      <c r="BI60" s="49">
        <v>0</v>
      </c>
      <c r="BJ60" s="48">
        <v>23</v>
      </c>
      <c r="BK60" s="49">
        <v>100</v>
      </c>
      <c r="BL60" s="48">
        <v>23</v>
      </c>
    </row>
    <row r="61" spans="1:64" ht="15">
      <c r="A61" s="64" t="s">
        <v>263</v>
      </c>
      <c r="B61" s="64" t="s">
        <v>262</v>
      </c>
      <c r="C61" s="65"/>
      <c r="D61" s="66"/>
      <c r="E61" s="67"/>
      <c r="F61" s="68"/>
      <c r="G61" s="65"/>
      <c r="H61" s="69"/>
      <c r="I61" s="70"/>
      <c r="J61" s="70"/>
      <c r="K61" s="34" t="s">
        <v>65</v>
      </c>
      <c r="L61" s="77">
        <v>91</v>
      </c>
      <c r="M61" s="77"/>
      <c r="N61" s="72"/>
      <c r="O61" s="79" t="s">
        <v>361</v>
      </c>
      <c r="P61" s="81">
        <v>43633.16305555555</v>
      </c>
      <c r="Q61" s="79" t="s">
        <v>398</v>
      </c>
      <c r="R61" s="79"/>
      <c r="S61" s="79"/>
      <c r="T61" s="79" t="s">
        <v>586</v>
      </c>
      <c r="U61" s="79"/>
      <c r="V61" s="83" t="s">
        <v>717</v>
      </c>
      <c r="W61" s="81">
        <v>43633.16305555555</v>
      </c>
      <c r="X61" s="83" t="s">
        <v>809</v>
      </c>
      <c r="Y61" s="79"/>
      <c r="Z61" s="79"/>
      <c r="AA61" s="85" t="s">
        <v>975</v>
      </c>
      <c r="AB61" s="79"/>
      <c r="AC61" s="79" t="b">
        <v>0</v>
      </c>
      <c r="AD61" s="79">
        <v>0</v>
      </c>
      <c r="AE61" s="85" t="s">
        <v>1101</v>
      </c>
      <c r="AF61" s="79" t="b">
        <v>0</v>
      </c>
      <c r="AG61" s="79" t="s">
        <v>1105</v>
      </c>
      <c r="AH61" s="79"/>
      <c r="AI61" s="85" t="s">
        <v>1101</v>
      </c>
      <c r="AJ61" s="79" t="b">
        <v>0</v>
      </c>
      <c r="AK61" s="79">
        <v>4</v>
      </c>
      <c r="AL61" s="85" t="s">
        <v>974</v>
      </c>
      <c r="AM61" s="79" t="s">
        <v>1118</v>
      </c>
      <c r="AN61" s="79" t="b">
        <v>0</v>
      </c>
      <c r="AO61" s="85" t="s">
        <v>974</v>
      </c>
      <c r="AP61" s="79" t="s">
        <v>176</v>
      </c>
      <c r="AQ61" s="79">
        <v>0</v>
      </c>
      <c r="AR61" s="79">
        <v>0</v>
      </c>
      <c r="AS61" s="79"/>
      <c r="AT61" s="79"/>
      <c r="AU61" s="79"/>
      <c r="AV61" s="79"/>
      <c r="AW61" s="79"/>
      <c r="AX61" s="79"/>
      <c r="AY61" s="79"/>
      <c r="AZ61" s="79"/>
      <c r="BA61">
        <v>1</v>
      </c>
      <c r="BB61" s="78" t="str">
        <f>REPLACE(INDEX(GroupVertices[Group],MATCH(Edges24[[#This Row],[Vertex 1]],GroupVertices[Vertex],0)),1,1,"")</f>
        <v>22</v>
      </c>
      <c r="BC61" s="78" t="str">
        <f>REPLACE(INDEX(GroupVertices[Group],MATCH(Edges24[[#This Row],[Vertex 2]],GroupVertices[Vertex],0)),1,1,"")</f>
        <v>22</v>
      </c>
      <c r="BD61" s="48">
        <v>0</v>
      </c>
      <c r="BE61" s="49">
        <v>0</v>
      </c>
      <c r="BF61" s="48">
        <v>0</v>
      </c>
      <c r="BG61" s="49">
        <v>0</v>
      </c>
      <c r="BH61" s="48">
        <v>0</v>
      </c>
      <c r="BI61" s="49">
        <v>0</v>
      </c>
      <c r="BJ61" s="48">
        <v>20</v>
      </c>
      <c r="BK61" s="49">
        <v>100</v>
      </c>
      <c r="BL61" s="48">
        <v>20</v>
      </c>
    </row>
    <row r="62" spans="1:64" ht="15">
      <c r="A62" s="64" t="s">
        <v>264</v>
      </c>
      <c r="B62" s="64" t="s">
        <v>264</v>
      </c>
      <c r="C62" s="65"/>
      <c r="D62" s="66"/>
      <c r="E62" s="67"/>
      <c r="F62" s="68"/>
      <c r="G62" s="65"/>
      <c r="H62" s="69"/>
      <c r="I62" s="70"/>
      <c r="J62" s="70"/>
      <c r="K62" s="34" t="s">
        <v>65</v>
      </c>
      <c r="L62" s="77">
        <v>92</v>
      </c>
      <c r="M62" s="77"/>
      <c r="N62" s="72"/>
      <c r="O62" s="79" t="s">
        <v>176</v>
      </c>
      <c r="P62" s="81">
        <v>43633.45457175926</v>
      </c>
      <c r="Q62" s="79" t="s">
        <v>399</v>
      </c>
      <c r="R62" s="79"/>
      <c r="S62" s="79"/>
      <c r="T62" s="79" t="s">
        <v>587</v>
      </c>
      <c r="U62" s="83" t="s">
        <v>652</v>
      </c>
      <c r="V62" s="83" t="s">
        <v>652</v>
      </c>
      <c r="W62" s="81">
        <v>43633.45457175926</v>
      </c>
      <c r="X62" s="83" t="s">
        <v>810</v>
      </c>
      <c r="Y62" s="79"/>
      <c r="Z62" s="79"/>
      <c r="AA62" s="85" t="s">
        <v>976</v>
      </c>
      <c r="AB62" s="79"/>
      <c r="AC62" s="79" t="b">
        <v>0</v>
      </c>
      <c r="AD62" s="79">
        <v>0</v>
      </c>
      <c r="AE62" s="85" t="s">
        <v>1101</v>
      </c>
      <c r="AF62" s="79" t="b">
        <v>0</v>
      </c>
      <c r="AG62" s="79" t="s">
        <v>1105</v>
      </c>
      <c r="AH62" s="79"/>
      <c r="AI62" s="85" t="s">
        <v>1101</v>
      </c>
      <c r="AJ62" s="79" t="b">
        <v>0</v>
      </c>
      <c r="AK62" s="79">
        <v>0</v>
      </c>
      <c r="AL62" s="85" t="s">
        <v>1101</v>
      </c>
      <c r="AM62" s="79" t="s">
        <v>1114</v>
      </c>
      <c r="AN62" s="79" t="b">
        <v>0</v>
      </c>
      <c r="AO62" s="85" t="s">
        <v>976</v>
      </c>
      <c r="AP62" s="79" t="s">
        <v>176</v>
      </c>
      <c r="AQ62" s="79">
        <v>0</v>
      </c>
      <c r="AR62" s="79">
        <v>0</v>
      </c>
      <c r="AS62" s="79"/>
      <c r="AT62" s="79"/>
      <c r="AU62" s="79"/>
      <c r="AV62" s="79"/>
      <c r="AW62" s="79"/>
      <c r="AX62" s="79"/>
      <c r="AY62" s="79"/>
      <c r="AZ62" s="79"/>
      <c r="BA62">
        <v>1</v>
      </c>
      <c r="BB62" s="78" t="str">
        <f>REPLACE(INDEX(GroupVertices[Group],MATCH(Edges24[[#This Row],[Vertex 1]],GroupVertices[Vertex],0)),1,1,"")</f>
        <v>3</v>
      </c>
      <c r="BC62" s="78" t="str">
        <f>REPLACE(INDEX(GroupVertices[Group],MATCH(Edges24[[#This Row],[Vertex 2]],GroupVertices[Vertex],0)),1,1,"")</f>
        <v>3</v>
      </c>
      <c r="BD62" s="48">
        <v>1</v>
      </c>
      <c r="BE62" s="49">
        <v>6.25</v>
      </c>
      <c r="BF62" s="48">
        <v>0</v>
      </c>
      <c r="BG62" s="49">
        <v>0</v>
      </c>
      <c r="BH62" s="48">
        <v>0</v>
      </c>
      <c r="BI62" s="49">
        <v>0</v>
      </c>
      <c r="BJ62" s="48">
        <v>15</v>
      </c>
      <c r="BK62" s="49">
        <v>93.75</v>
      </c>
      <c r="BL62" s="48">
        <v>16</v>
      </c>
    </row>
    <row r="63" spans="1:64" ht="15">
      <c r="A63" s="64" t="s">
        <v>265</v>
      </c>
      <c r="B63" s="64" t="s">
        <v>265</v>
      </c>
      <c r="C63" s="65"/>
      <c r="D63" s="66"/>
      <c r="E63" s="67"/>
      <c r="F63" s="68"/>
      <c r="G63" s="65"/>
      <c r="H63" s="69"/>
      <c r="I63" s="70"/>
      <c r="J63" s="70"/>
      <c r="K63" s="34" t="s">
        <v>65</v>
      </c>
      <c r="L63" s="77">
        <v>93</v>
      </c>
      <c r="M63" s="77"/>
      <c r="N63" s="72"/>
      <c r="O63" s="79" t="s">
        <v>176</v>
      </c>
      <c r="P63" s="81">
        <v>43633.84840277778</v>
      </c>
      <c r="Q63" s="79" t="s">
        <v>400</v>
      </c>
      <c r="R63" s="83" t="s">
        <v>491</v>
      </c>
      <c r="S63" s="79" t="s">
        <v>537</v>
      </c>
      <c r="T63" s="79" t="s">
        <v>588</v>
      </c>
      <c r="U63" s="83" t="s">
        <v>653</v>
      </c>
      <c r="V63" s="83" t="s">
        <v>653</v>
      </c>
      <c r="W63" s="81">
        <v>43633.84840277778</v>
      </c>
      <c r="X63" s="83" t="s">
        <v>811</v>
      </c>
      <c r="Y63" s="79"/>
      <c r="Z63" s="79"/>
      <c r="AA63" s="85" t="s">
        <v>977</v>
      </c>
      <c r="AB63" s="79"/>
      <c r="AC63" s="79" t="b">
        <v>0</v>
      </c>
      <c r="AD63" s="79">
        <v>0</v>
      </c>
      <c r="AE63" s="85" t="s">
        <v>1101</v>
      </c>
      <c r="AF63" s="79" t="b">
        <v>0</v>
      </c>
      <c r="AG63" s="79" t="s">
        <v>1105</v>
      </c>
      <c r="AH63" s="79"/>
      <c r="AI63" s="85" t="s">
        <v>1101</v>
      </c>
      <c r="AJ63" s="79" t="b">
        <v>0</v>
      </c>
      <c r="AK63" s="79">
        <v>0</v>
      </c>
      <c r="AL63" s="85" t="s">
        <v>1101</v>
      </c>
      <c r="AM63" s="79" t="s">
        <v>1114</v>
      </c>
      <c r="AN63" s="79" t="b">
        <v>0</v>
      </c>
      <c r="AO63" s="85" t="s">
        <v>977</v>
      </c>
      <c r="AP63" s="79" t="s">
        <v>176</v>
      </c>
      <c r="AQ63" s="79">
        <v>0</v>
      </c>
      <c r="AR63" s="79">
        <v>0</v>
      </c>
      <c r="AS63" s="79"/>
      <c r="AT63" s="79"/>
      <c r="AU63" s="79"/>
      <c r="AV63" s="79"/>
      <c r="AW63" s="79"/>
      <c r="AX63" s="79"/>
      <c r="AY63" s="79"/>
      <c r="AZ63" s="79"/>
      <c r="BA63">
        <v>1</v>
      </c>
      <c r="BB63" s="78" t="str">
        <f>REPLACE(INDEX(GroupVertices[Group],MATCH(Edges24[[#This Row],[Vertex 1]],GroupVertices[Vertex],0)),1,1,"")</f>
        <v>3</v>
      </c>
      <c r="BC63" s="78" t="str">
        <f>REPLACE(INDEX(GroupVertices[Group],MATCH(Edges24[[#This Row],[Vertex 2]],GroupVertices[Vertex],0)),1,1,"")</f>
        <v>3</v>
      </c>
      <c r="BD63" s="48">
        <v>0</v>
      </c>
      <c r="BE63" s="49">
        <v>0</v>
      </c>
      <c r="BF63" s="48">
        <v>0</v>
      </c>
      <c r="BG63" s="49">
        <v>0</v>
      </c>
      <c r="BH63" s="48">
        <v>0</v>
      </c>
      <c r="BI63" s="49">
        <v>0</v>
      </c>
      <c r="BJ63" s="48">
        <v>11</v>
      </c>
      <c r="BK63" s="49">
        <v>100</v>
      </c>
      <c r="BL63" s="48">
        <v>11</v>
      </c>
    </row>
    <row r="64" spans="1:64" ht="15">
      <c r="A64" s="64" t="s">
        <v>266</v>
      </c>
      <c r="B64" s="64" t="s">
        <v>266</v>
      </c>
      <c r="C64" s="65"/>
      <c r="D64" s="66"/>
      <c r="E64" s="67"/>
      <c r="F64" s="68"/>
      <c r="G64" s="65"/>
      <c r="H64" s="69"/>
      <c r="I64" s="70"/>
      <c r="J64" s="70"/>
      <c r="K64" s="34" t="s">
        <v>65</v>
      </c>
      <c r="L64" s="77">
        <v>94</v>
      </c>
      <c r="M64" s="77"/>
      <c r="N64" s="72"/>
      <c r="O64" s="79" t="s">
        <v>176</v>
      </c>
      <c r="P64" s="81">
        <v>43634.15456018518</v>
      </c>
      <c r="Q64" s="79" t="s">
        <v>401</v>
      </c>
      <c r="R64" s="83" t="s">
        <v>492</v>
      </c>
      <c r="S64" s="79" t="s">
        <v>531</v>
      </c>
      <c r="T64" s="79" t="s">
        <v>589</v>
      </c>
      <c r="U64" s="79"/>
      <c r="V64" s="83" t="s">
        <v>718</v>
      </c>
      <c r="W64" s="81">
        <v>43634.15456018518</v>
      </c>
      <c r="X64" s="83" t="s">
        <v>812</v>
      </c>
      <c r="Y64" s="79"/>
      <c r="Z64" s="79"/>
      <c r="AA64" s="85" t="s">
        <v>978</v>
      </c>
      <c r="AB64" s="79"/>
      <c r="AC64" s="79" t="b">
        <v>0</v>
      </c>
      <c r="AD64" s="79">
        <v>2</v>
      </c>
      <c r="AE64" s="85" t="s">
        <v>1101</v>
      </c>
      <c r="AF64" s="79" t="b">
        <v>0</v>
      </c>
      <c r="AG64" s="79" t="s">
        <v>1105</v>
      </c>
      <c r="AH64" s="79"/>
      <c r="AI64" s="85" t="s">
        <v>1101</v>
      </c>
      <c r="AJ64" s="79" t="b">
        <v>0</v>
      </c>
      <c r="AK64" s="79">
        <v>0</v>
      </c>
      <c r="AL64" s="85" t="s">
        <v>1101</v>
      </c>
      <c r="AM64" s="79" t="s">
        <v>1121</v>
      </c>
      <c r="AN64" s="79" t="b">
        <v>0</v>
      </c>
      <c r="AO64" s="85" t="s">
        <v>978</v>
      </c>
      <c r="AP64" s="79" t="s">
        <v>176</v>
      </c>
      <c r="AQ64" s="79">
        <v>0</v>
      </c>
      <c r="AR64" s="79">
        <v>0</v>
      </c>
      <c r="AS64" s="79"/>
      <c r="AT64" s="79"/>
      <c r="AU64" s="79"/>
      <c r="AV64" s="79"/>
      <c r="AW64" s="79"/>
      <c r="AX64" s="79"/>
      <c r="AY64" s="79"/>
      <c r="AZ64" s="79"/>
      <c r="BA64">
        <v>1</v>
      </c>
      <c r="BB64" s="78" t="str">
        <f>REPLACE(INDEX(GroupVertices[Group],MATCH(Edges24[[#This Row],[Vertex 1]],GroupVertices[Vertex],0)),1,1,"")</f>
        <v>3</v>
      </c>
      <c r="BC64" s="78" t="str">
        <f>REPLACE(INDEX(GroupVertices[Group],MATCH(Edges24[[#This Row],[Vertex 2]],GroupVertices[Vertex],0)),1,1,"")</f>
        <v>3</v>
      </c>
      <c r="BD64" s="48">
        <v>0</v>
      </c>
      <c r="BE64" s="49">
        <v>0</v>
      </c>
      <c r="BF64" s="48">
        <v>0</v>
      </c>
      <c r="BG64" s="49">
        <v>0</v>
      </c>
      <c r="BH64" s="48">
        <v>0</v>
      </c>
      <c r="BI64" s="49">
        <v>0</v>
      </c>
      <c r="BJ64" s="48">
        <v>24</v>
      </c>
      <c r="BK64" s="49">
        <v>100</v>
      </c>
      <c r="BL64" s="48">
        <v>24</v>
      </c>
    </row>
    <row r="65" spans="1:64" ht="15">
      <c r="A65" s="64" t="s">
        <v>267</v>
      </c>
      <c r="B65" s="64" t="s">
        <v>289</v>
      </c>
      <c r="C65" s="65"/>
      <c r="D65" s="66"/>
      <c r="E65" s="67"/>
      <c r="F65" s="68"/>
      <c r="G65" s="65"/>
      <c r="H65" s="69"/>
      <c r="I65" s="70"/>
      <c r="J65" s="70"/>
      <c r="K65" s="34" t="s">
        <v>65</v>
      </c>
      <c r="L65" s="77">
        <v>95</v>
      </c>
      <c r="M65" s="77"/>
      <c r="N65" s="72"/>
      <c r="O65" s="79" t="s">
        <v>361</v>
      </c>
      <c r="P65" s="81">
        <v>43634.36672453704</v>
      </c>
      <c r="Q65" s="79" t="s">
        <v>402</v>
      </c>
      <c r="R65" s="79"/>
      <c r="S65" s="79"/>
      <c r="T65" s="79" t="s">
        <v>590</v>
      </c>
      <c r="U65" s="79"/>
      <c r="V65" s="83" t="s">
        <v>719</v>
      </c>
      <c r="W65" s="81">
        <v>43634.36672453704</v>
      </c>
      <c r="X65" s="83" t="s">
        <v>813</v>
      </c>
      <c r="Y65" s="79"/>
      <c r="Z65" s="79"/>
      <c r="AA65" s="85" t="s">
        <v>979</v>
      </c>
      <c r="AB65" s="79"/>
      <c r="AC65" s="79" t="b">
        <v>0</v>
      </c>
      <c r="AD65" s="79">
        <v>0</v>
      </c>
      <c r="AE65" s="85" t="s">
        <v>1101</v>
      </c>
      <c r="AF65" s="79" t="b">
        <v>0</v>
      </c>
      <c r="AG65" s="79" t="s">
        <v>1105</v>
      </c>
      <c r="AH65" s="79"/>
      <c r="AI65" s="85" t="s">
        <v>1101</v>
      </c>
      <c r="AJ65" s="79" t="b">
        <v>0</v>
      </c>
      <c r="AK65" s="79">
        <v>3</v>
      </c>
      <c r="AL65" s="85" t="s">
        <v>1030</v>
      </c>
      <c r="AM65" s="79" t="s">
        <v>1118</v>
      </c>
      <c r="AN65" s="79" t="b">
        <v>0</v>
      </c>
      <c r="AO65" s="85" t="s">
        <v>1030</v>
      </c>
      <c r="AP65" s="79" t="s">
        <v>176</v>
      </c>
      <c r="AQ65" s="79">
        <v>0</v>
      </c>
      <c r="AR65" s="79">
        <v>0</v>
      </c>
      <c r="AS65" s="79"/>
      <c r="AT65" s="79"/>
      <c r="AU65" s="79"/>
      <c r="AV65" s="79"/>
      <c r="AW65" s="79"/>
      <c r="AX65" s="79"/>
      <c r="AY65" s="79"/>
      <c r="AZ65" s="79"/>
      <c r="BA65">
        <v>1</v>
      </c>
      <c r="BB65" s="78" t="str">
        <f>REPLACE(INDEX(GroupVertices[Group],MATCH(Edges24[[#This Row],[Vertex 1]],GroupVertices[Vertex],0)),1,1,"")</f>
        <v>15</v>
      </c>
      <c r="BC65" s="78" t="str">
        <f>REPLACE(INDEX(GroupVertices[Group],MATCH(Edges24[[#This Row],[Vertex 2]],GroupVertices[Vertex],0)),1,1,"")</f>
        <v>15</v>
      </c>
      <c r="BD65" s="48">
        <v>1</v>
      </c>
      <c r="BE65" s="49">
        <v>3.8461538461538463</v>
      </c>
      <c r="BF65" s="48">
        <v>0</v>
      </c>
      <c r="BG65" s="49">
        <v>0</v>
      </c>
      <c r="BH65" s="48">
        <v>0</v>
      </c>
      <c r="BI65" s="49">
        <v>0</v>
      </c>
      <c r="BJ65" s="48">
        <v>25</v>
      </c>
      <c r="BK65" s="49">
        <v>96.15384615384616</v>
      </c>
      <c r="BL65" s="48">
        <v>26</v>
      </c>
    </row>
    <row r="66" spans="1:64" ht="15">
      <c r="A66" s="64" t="s">
        <v>268</v>
      </c>
      <c r="B66" s="64" t="s">
        <v>299</v>
      </c>
      <c r="C66" s="65"/>
      <c r="D66" s="66"/>
      <c r="E66" s="67"/>
      <c r="F66" s="68"/>
      <c r="G66" s="65"/>
      <c r="H66" s="69"/>
      <c r="I66" s="70"/>
      <c r="J66" s="70"/>
      <c r="K66" s="34" t="s">
        <v>65</v>
      </c>
      <c r="L66" s="77">
        <v>96</v>
      </c>
      <c r="M66" s="77"/>
      <c r="N66" s="72"/>
      <c r="O66" s="79" t="s">
        <v>361</v>
      </c>
      <c r="P66" s="81">
        <v>43634.64283564815</v>
      </c>
      <c r="Q66" s="79" t="s">
        <v>403</v>
      </c>
      <c r="R66" s="79"/>
      <c r="S66" s="79"/>
      <c r="T66" s="79"/>
      <c r="U66" s="79"/>
      <c r="V66" s="83" t="s">
        <v>720</v>
      </c>
      <c r="W66" s="81">
        <v>43634.64283564815</v>
      </c>
      <c r="X66" s="83" t="s">
        <v>814</v>
      </c>
      <c r="Y66" s="79"/>
      <c r="Z66" s="79"/>
      <c r="AA66" s="85" t="s">
        <v>980</v>
      </c>
      <c r="AB66" s="79"/>
      <c r="AC66" s="79" t="b">
        <v>0</v>
      </c>
      <c r="AD66" s="79">
        <v>0</v>
      </c>
      <c r="AE66" s="85" t="s">
        <v>1101</v>
      </c>
      <c r="AF66" s="79" t="b">
        <v>0</v>
      </c>
      <c r="AG66" s="79" t="s">
        <v>1105</v>
      </c>
      <c r="AH66" s="79"/>
      <c r="AI66" s="85" t="s">
        <v>1101</v>
      </c>
      <c r="AJ66" s="79" t="b">
        <v>0</v>
      </c>
      <c r="AK66" s="79">
        <v>2</v>
      </c>
      <c r="AL66" s="85" t="s">
        <v>1043</v>
      </c>
      <c r="AM66" s="79" t="s">
        <v>1118</v>
      </c>
      <c r="AN66" s="79" t="b">
        <v>0</v>
      </c>
      <c r="AO66" s="85" t="s">
        <v>1043</v>
      </c>
      <c r="AP66" s="79" t="s">
        <v>176</v>
      </c>
      <c r="AQ66" s="79">
        <v>0</v>
      </c>
      <c r="AR66" s="79">
        <v>0</v>
      </c>
      <c r="AS66" s="79"/>
      <c r="AT66" s="79"/>
      <c r="AU66" s="79"/>
      <c r="AV66" s="79"/>
      <c r="AW66" s="79"/>
      <c r="AX66" s="79"/>
      <c r="AY66" s="79"/>
      <c r="AZ66" s="79"/>
      <c r="BA66">
        <v>1</v>
      </c>
      <c r="BB66" s="78" t="str">
        <f>REPLACE(INDEX(GroupVertices[Group],MATCH(Edges24[[#This Row],[Vertex 1]],GroupVertices[Vertex],0)),1,1,"")</f>
        <v>12</v>
      </c>
      <c r="BC66" s="78" t="str">
        <f>REPLACE(INDEX(GroupVertices[Group],MATCH(Edges24[[#This Row],[Vertex 2]],GroupVertices[Vertex],0)),1,1,"")</f>
        <v>12</v>
      </c>
      <c r="BD66" s="48">
        <v>4</v>
      </c>
      <c r="BE66" s="49">
        <v>15.384615384615385</v>
      </c>
      <c r="BF66" s="48">
        <v>0</v>
      </c>
      <c r="BG66" s="49">
        <v>0</v>
      </c>
      <c r="BH66" s="48">
        <v>0</v>
      </c>
      <c r="BI66" s="49">
        <v>0</v>
      </c>
      <c r="BJ66" s="48">
        <v>22</v>
      </c>
      <c r="BK66" s="49">
        <v>84.61538461538461</v>
      </c>
      <c r="BL66" s="48">
        <v>26</v>
      </c>
    </row>
    <row r="67" spans="1:64" ht="15">
      <c r="A67" s="64" t="s">
        <v>269</v>
      </c>
      <c r="B67" s="64" t="s">
        <v>269</v>
      </c>
      <c r="C67" s="65"/>
      <c r="D67" s="66"/>
      <c r="E67" s="67"/>
      <c r="F67" s="68"/>
      <c r="G67" s="65"/>
      <c r="H67" s="69"/>
      <c r="I67" s="70"/>
      <c r="J67" s="70"/>
      <c r="K67" s="34" t="s">
        <v>65</v>
      </c>
      <c r="L67" s="77">
        <v>97</v>
      </c>
      <c r="M67" s="77"/>
      <c r="N67" s="72"/>
      <c r="O67" s="79" t="s">
        <v>176</v>
      </c>
      <c r="P67" s="81">
        <v>43634.849328703705</v>
      </c>
      <c r="Q67" s="79" t="s">
        <v>404</v>
      </c>
      <c r="R67" s="83" t="s">
        <v>493</v>
      </c>
      <c r="S67" s="79" t="s">
        <v>538</v>
      </c>
      <c r="T67" s="79" t="s">
        <v>591</v>
      </c>
      <c r="U67" s="83" t="s">
        <v>654</v>
      </c>
      <c r="V67" s="83" t="s">
        <v>654</v>
      </c>
      <c r="W67" s="81">
        <v>43634.849328703705</v>
      </c>
      <c r="X67" s="83" t="s">
        <v>815</v>
      </c>
      <c r="Y67" s="79"/>
      <c r="Z67" s="79"/>
      <c r="AA67" s="85" t="s">
        <v>981</v>
      </c>
      <c r="AB67" s="79"/>
      <c r="AC67" s="79" t="b">
        <v>0</v>
      </c>
      <c r="AD67" s="79">
        <v>0</v>
      </c>
      <c r="AE67" s="85" t="s">
        <v>1101</v>
      </c>
      <c r="AF67" s="79" t="b">
        <v>0</v>
      </c>
      <c r="AG67" s="79" t="s">
        <v>1105</v>
      </c>
      <c r="AH67" s="79"/>
      <c r="AI67" s="85" t="s">
        <v>1101</v>
      </c>
      <c r="AJ67" s="79" t="b">
        <v>0</v>
      </c>
      <c r="AK67" s="79">
        <v>1</v>
      </c>
      <c r="AL67" s="85" t="s">
        <v>1101</v>
      </c>
      <c r="AM67" s="79" t="s">
        <v>1125</v>
      </c>
      <c r="AN67" s="79" t="b">
        <v>0</v>
      </c>
      <c r="AO67" s="85" t="s">
        <v>981</v>
      </c>
      <c r="AP67" s="79" t="s">
        <v>176</v>
      </c>
      <c r="AQ67" s="79">
        <v>0</v>
      </c>
      <c r="AR67" s="79">
        <v>0</v>
      </c>
      <c r="AS67" s="79"/>
      <c r="AT67" s="79"/>
      <c r="AU67" s="79"/>
      <c r="AV67" s="79"/>
      <c r="AW67" s="79"/>
      <c r="AX67" s="79"/>
      <c r="AY67" s="79"/>
      <c r="AZ67" s="79"/>
      <c r="BA67">
        <v>1</v>
      </c>
      <c r="BB67" s="78" t="str">
        <f>REPLACE(INDEX(GroupVertices[Group],MATCH(Edges24[[#This Row],[Vertex 1]],GroupVertices[Vertex],0)),1,1,"")</f>
        <v>21</v>
      </c>
      <c r="BC67" s="78" t="str">
        <f>REPLACE(INDEX(GroupVertices[Group],MATCH(Edges24[[#This Row],[Vertex 2]],GroupVertices[Vertex],0)),1,1,"")</f>
        <v>21</v>
      </c>
      <c r="BD67" s="48">
        <v>0</v>
      </c>
      <c r="BE67" s="49">
        <v>0</v>
      </c>
      <c r="BF67" s="48">
        <v>0</v>
      </c>
      <c r="BG67" s="49">
        <v>0</v>
      </c>
      <c r="BH67" s="48">
        <v>0</v>
      </c>
      <c r="BI67" s="49">
        <v>0</v>
      </c>
      <c r="BJ67" s="48">
        <v>32</v>
      </c>
      <c r="BK67" s="49">
        <v>100</v>
      </c>
      <c r="BL67" s="48">
        <v>32</v>
      </c>
    </row>
    <row r="68" spans="1:64" ht="15">
      <c r="A68" s="64" t="s">
        <v>270</v>
      </c>
      <c r="B68" s="64" t="s">
        <v>269</v>
      </c>
      <c r="C68" s="65"/>
      <c r="D68" s="66"/>
      <c r="E68" s="67"/>
      <c r="F68" s="68"/>
      <c r="G68" s="65"/>
      <c r="H68" s="69"/>
      <c r="I68" s="70"/>
      <c r="J68" s="70"/>
      <c r="K68" s="34" t="s">
        <v>65</v>
      </c>
      <c r="L68" s="77">
        <v>98</v>
      </c>
      <c r="M68" s="77"/>
      <c r="N68" s="72"/>
      <c r="O68" s="79" t="s">
        <v>361</v>
      </c>
      <c r="P68" s="81">
        <v>43634.8575</v>
      </c>
      <c r="Q68" s="79" t="s">
        <v>405</v>
      </c>
      <c r="R68" s="83" t="s">
        <v>493</v>
      </c>
      <c r="S68" s="79" t="s">
        <v>538</v>
      </c>
      <c r="T68" s="79"/>
      <c r="U68" s="79"/>
      <c r="V68" s="83" t="s">
        <v>721</v>
      </c>
      <c r="W68" s="81">
        <v>43634.8575</v>
      </c>
      <c r="X68" s="83" t="s">
        <v>816</v>
      </c>
      <c r="Y68" s="79"/>
      <c r="Z68" s="79"/>
      <c r="AA68" s="85" t="s">
        <v>982</v>
      </c>
      <c r="AB68" s="79"/>
      <c r="AC68" s="79" t="b">
        <v>0</v>
      </c>
      <c r="AD68" s="79">
        <v>0</v>
      </c>
      <c r="AE68" s="85" t="s">
        <v>1101</v>
      </c>
      <c r="AF68" s="79" t="b">
        <v>0</v>
      </c>
      <c r="AG68" s="79" t="s">
        <v>1105</v>
      </c>
      <c r="AH68" s="79"/>
      <c r="AI68" s="85" t="s">
        <v>1101</v>
      </c>
      <c r="AJ68" s="79" t="b">
        <v>0</v>
      </c>
      <c r="AK68" s="79">
        <v>1</v>
      </c>
      <c r="AL68" s="85" t="s">
        <v>981</v>
      </c>
      <c r="AM68" s="79" t="s">
        <v>1115</v>
      </c>
      <c r="AN68" s="79" t="b">
        <v>0</v>
      </c>
      <c r="AO68" s="85" t="s">
        <v>981</v>
      </c>
      <c r="AP68" s="79" t="s">
        <v>176</v>
      </c>
      <c r="AQ68" s="79">
        <v>0</v>
      </c>
      <c r="AR68" s="79">
        <v>0</v>
      </c>
      <c r="AS68" s="79"/>
      <c r="AT68" s="79"/>
      <c r="AU68" s="79"/>
      <c r="AV68" s="79"/>
      <c r="AW68" s="79"/>
      <c r="AX68" s="79"/>
      <c r="AY68" s="79"/>
      <c r="AZ68" s="79"/>
      <c r="BA68">
        <v>1</v>
      </c>
      <c r="BB68" s="78" t="str">
        <f>REPLACE(INDEX(GroupVertices[Group],MATCH(Edges24[[#This Row],[Vertex 1]],GroupVertices[Vertex],0)),1,1,"")</f>
        <v>21</v>
      </c>
      <c r="BC68" s="78" t="str">
        <f>REPLACE(INDEX(GroupVertices[Group],MATCH(Edges24[[#This Row],[Vertex 2]],GroupVertices[Vertex],0)),1,1,"")</f>
        <v>21</v>
      </c>
      <c r="BD68" s="48">
        <v>0</v>
      </c>
      <c r="BE68" s="49">
        <v>0</v>
      </c>
      <c r="BF68" s="48">
        <v>0</v>
      </c>
      <c r="BG68" s="49">
        <v>0</v>
      </c>
      <c r="BH68" s="48">
        <v>0</v>
      </c>
      <c r="BI68" s="49">
        <v>0</v>
      </c>
      <c r="BJ68" s="48">
        <v>17</v>
      </c>
      <c r="BK68" s="49">
        <v>100</v>
      </c>
      <c r="BL68" s="48">
        <v>17</v>
      </c>
    </row>
    <row r="69" spans="1:64" ht="15">
      <c r="A69" s="64" t="s">
        <v>271</v>
      </c>
      <c r="B69" s="64" t="s">
        <v>331</v>
      </c>
      <c r="C69" s="65"/>
      <c r="D69" s="66"/>
      <c r="E69" s="67"/>
      <c r="F69" s="68"/>
      <c r="G69" s="65"/>
      <c r="H69" s="69"/>
      <c r="I69" s="70"/>
      <c r="J69" s="70"/>
      <c r="K69" s="34" t="s">
        <v>65</v>
      </c>
      <c r="L69" s="77">
        <v>99</v>
      </c>
      <c r="M69" s="77"/>
      <c r="N69" s="72"/>
      <c r="O69" s="79" t="s">
        <v>361</v>
      </c>
      <c r="P69" s="81">
        <v>43635.270833333336</v>
      </c>
      <c r="Q69" s="79" t="s">
        <v>406</v>
      </c>
      <c r="R69" s="83" t="s">
        <v>494</v>
      </c>
      <c r="S69" s="79" t="s">
        <v>539</v>
      </c>
      <c r="T69" s="79" t="s">
        <v>592</v>
      </c>
      <c r="U69" s="79"/>
      <c r="V69" s="83" t="s">
        <v>722</v>
      </c>
      <c r="W69" s="81">
        <v>43635.270833333336</v>
      </c>
      <c r="X69" s="83" t="s">
        <v>817</v>
      </c>
      <c r="Y69" s="79"/>
      <c r="Z69" s="79"/>
      <c r="AA69" s="85" t="s">
        <v>983</v>
      </c>
      <c r="AB69" s="79"/>
      <c r="AC69" s="79" t="b">
        <v>0</v>
      </c>
      <c r="AD69" s="79">
        <v>2</v>
      </c>
      <c r="AE69" s="85" t="s">
        <v>1101</v>
      </c>
      <c r="AF69" s="79" t="b">
        <v>0</v>
      </c>
      <c r="AG69" s="79" t="s">
        <v>1105</v>
      </c>
      <c r="AH69" s="79"/>
      <c r="AI69" s="85" t="s">
        <v>1101</v>
      </c>
      <c r="AJ69" s="79" t="b">
        <v>0</v>
      </c>
      <c r="AK69" s="79">
        <v>0</v>
      </c>
      <c r="AL69" s="85" t="s">
        <v>1101</v>
      </c>
      <c r="AM69" s="79" t="s">
        <v>1126</v>
      </c>
      <c r="AN69" s="79" t="b">
        <v>0</v>
      </c>
      <c r="AO69" s="85" t="s">
        <v>983</v>
      </c>
      <c r="AP69" s="79" t="s">
        <v>176</v>
      </c>
      <c r="AQ69" s="79">
        <v>0</v>
      </c>
      <c r="AR69" s="79">
        <v>0</v>
      </c>
      <c r="AS69" s="79"/>
      <c r="AT69" s="79"/>
      <c r="AU69" s="79"/>
      <c r="AV69" s="79"/>
      <c r="AW69" s="79"/>
      <c r="AX69" s="79"/>
      <c r="AY69" s="79"/>
      <c r="AZ69" s="79"/>
      <c r="BA69">
        <v>1</v>
      </c>
      <c r="BB69" s="78" t="str">
        <f>REPLACE(INDEX(GroupVertices[Group],MATCH(Edges24[[#This Row],[Vertex 1]],GroupVertices[Vertex],0)),1,1,"")</f>
        <v>20</v>
      </c>
      <c r="BC69" s="78" t="str">
        <f>REPLACE(INDEX(GroupVertices[Group],MATCH(Edges24[[#This Row],[Vertex 2]],GroupVertices[Vertex],0)),1,1,"")</f>
        <v>20</v>
      </c>
      <c r="BD69" s="48">
        <v>0</v>
      </c>
      <c r="BE69" s="49">
        <v>0</v>
      </c>
      <c r="BF69" s="48">
        <v>0</v>
      </c>
      <c r="BG69" s="49">
        <v>0</v>
      </c>
      <c r="BH69" s="48">
        <v>0</v>
      </c>
      <c r="BI69" s="49">
        <v>0</v>
      </c>
      <c r="BJ69" s="48">
        <v>28</v>
      </c>
      <c r="BK69" s="49">
        <v>100</v>
      </c>
      <c r="BL69" s="48">
        <v>28</v>
      </c>
    </row>
    <row r="70" spans="1:64" ht="15">
      <c r="A70" s="64" t="s">
        <v>272</v>
      </c>
      <c r="B70" s="64" t="s">
        <v>304</v>
      </c>
      <c r="C70" s="65"/>
      <c r="D70" s="66"/>
      <c r="E70" s="67"/>
      <c r="F70" s="68"/>
      <c r="G70" s="65"/>
      <c r="H70" s="69"/>
      <c r="I70" s="70"/>
      <c r="J70" s="70"/>
      <c r="K70" s="34" t="s">
        <v>65</v>
      </c>
      <c r="L70" s="77">
        <v>100</v>
      </c>
      <c r="M70" s="77"/>
      <c r="N70" s="72"/>
      <c r="O70" s="79" t="s">
        <v>361</v>
      </c>
      <c r="P70" s="81">
        <v>43635.967685185184</v>
      </c>
      <c r="Q70" s="79" t="s">
        <v>407</v>
      </c>
      <c r="R70" s="79"/>
      <c r="S70" s="79"/>
      <c r="T70" s="79" t="s">
        <v>593</v>
      </c>
      <c r="U70" s="79"/>
      <c r="V70" s="83" t="s">
        <v>707</v>
      </c>
      <c r="W70" s="81">
        <v>43635.967685185184</v>
      </c>
      <c r="X70" s="83" t="s">
        <v>818</v>
      </c>
      <c r="Y70" s="79"/>
      <c r="Z70" s="79"/>
      <c r="AA70" s="85" t="s">
        <v>984</v>
      </c>
      <c r="AB70" s="79"/>
      <c r="AC70" s="79" t="b">
        <v>0</v>
      </c>
      <c r="AD70" s="79">
        <v>0</v>
      </c>
      <c r="AE70" s="85" t="s">
        <v>1101</v>
      </c>
      <c r="AF70" s="79" t="b">
        <v>0</v>
      </c>
      <c r="AG70" s="79" t="s">
        <v>1105</v>
      </c>
      <c r="AH70" s="79"/>
      <c r="AI70" s="85" t="s">
        <v>1101</v>
      </c>
      <c r="AJ70" s="79" t="b">
        <v>0</v>
      </c>
      <c r="AK70" s="79">
        <v>2</v>
      </c>
      <c r="AL70" s="85" t="s">
        <v>1060</v>
      </c>
      <c r="AM70" s="79" t="s">
        <v>1115</v>
      </c>
      <c r="AN70" s="79" t="b">
        <v>0</v>
      </c>
      <c r="AO70" s="85" t="s">
        <v>1060</v>
      </c>
      <c r="AP70" s="79" t="s">
        <v>176</v>
      </c>
      <c r="AQ70" s="79">
        <v>0</v>
      </c>
      <c r="AR70" s="79">
        <v>0</v>
      </c>
      <c r="AS70" s="79"/>
      <c r="AT70" s="79"/>
      <c r="AU70" s="79"/>
      <c r="AV70" s="79"/>
      <c r="AW70" s="79"/>
      <c r="AX70" s="79"/>
      <c r="AY70" s="79"/>
      <c r="AZ70" s="79"/>
      <c r="BA70">
        <v>1</v>
      </c>
      <c r="BB70" s="78" t="str">
        <f>REPLACE(INDEX(GroupVertices[Group],MATCH(Edges24[[#This Row],[Vertex 1]],GroupVertices[Vertex],0)),1,1,"")</f>
        <v>6</v>
      </c>
      <c r="BC70" s="78" t="str">
        <f>REPLACE(INDEX(GroupVertices[Group],MATCH(Edges24[[#This Row],[Vertex 2]],GroupVertices[Vertex],0)),1,1,"")</f>
        <v>6</v>
      </c>
      <c r="BD70" s="48">
        <v>3</v>
      </c>
      <c r="BE70" s="49">
        <v>14.285714285714286</v>
      </c>
      <c r="BF70" s="48">
        <v>0</v>
      </c>
      <c r="BG70" s="49">
        <v>0</v>
      </c>
      <c r="BH70" s="48">
        <v>0</v>
      </c>
      <c r="BI70" s="49">
        <v>0</v>
      </c>
      <c r="BJ70" s="48">
        <v>18</v>
      </c>
      <c r="BK70" s="49">
        <v>85.71428571428571</v>
      </c>
      <c r="BL70" s="48">
        <v>21</v>
      </c>
    </row>
    <row r="71" spans="1:64" ht="15">
      <c r="A71" s="64" t="s">
        <v>273</v>
      </c>
      <c r="B71" s="64" t="s">
        <v>304</v>
      </c>
      <c r="C71" s="65"/>
      <c r="D71" s="66"/>
      <c r="E71" s="67"/>
      <c r="F71" s="68"/>
      <c r="G71" s="65"/>
      <c r="H71" s="69"/>
      <c r="I71" s="70"/>
      <c r="J71" s="70"/>
      <c r="K71" s="34" t="s">
        <v>65</v>
      </c>
      <c r="L71" s="77">
        <v>101</v>
      </c>
      <c r="M71" s="77"/>
      <c r="N71" s="72"/>
      <c r="O71" s="79" t="s">
        <v>361</v>
      </c>
      <c r="P71" s="81">
        <v>43635.97837962963</v>
      </c>
      <c r="Q71" s="79" t="s">
        <v>408</v>
      </c>
      <c r="R71" s="79"/>
      <c r="S71" s="79"/>
      <c r="T71" s="79" t="s">
        <v>594</v>
      </c>
      <c r="U71" s="79"/>
      <c r="V71" s="83" t="s">
        <v>723</v>
      </c>
      <c r="W71" s="81">
        <v>43635.97837962963</v>
      </c>
      <c r="X71" s="83" t="s">
        <v>819</v>
      </c>
      <c r="Y71" s="79"/>
      <c r="Z71" s="79"/>
      <c r="AA71" s="85" t="s">
        <v>985</v>
      </c>
      <c r="AB71" s="79"/>
      <c r="AC71" s="79" t="b">
        <v>0</v>
      </c>
      <c r="AD71" s="79">
        <v>0</v>
      </c>
      <c r="AE71" s="85" t="s">
        <v>1101</v>
      </c>
      <c r="AF71" s="79" t="b">
        <v>1</v>
      </c>
      <c r="AG71" s="79" t="s">
        <v>1105</v>
      </c>
      <c r="AH71" s="79"/>
      <c r="AI71" s="85" t="s">
        <v>1112</v>
      </c>
      <c r="AJ71" s="79" t="b">
        <v>0</v>
      </c>
      <c r="AK71" s="79">
        <v>3</v>
      </c>
      <c r="AL71" s="85" t="s">
        <v>1061</v>
      </c>
      <c r="AM71" s="79" t="s">
        <v>1115</v>
      </c>
      <c r="AN71" s="79" t="b">
        <v>0</v>
      </c>
      <c r="AO71" s="85" t="s">
        <v>1061</v>
      </c>
      <c r="AP71" s="79" t="s">
        <v>176</v>
      </c>
      <c r="AQ71" s="79">
        <v>0</v>
      </c>
      <c r="AR71" s="79">
        <v>0</v>
      </c>
      <c r="AS71" s="79"/>
      <c r="AT71" s="79"/>
      <c r="AU71" s="79"/>
      <c r="AV71" s="79"/>
      <c r="AW71" s="79"/>
      <c r="AX71" s="79"/>
      <c r="AY71" s="79"/>
      <c r="AZ71" s="79"/>
      <c r="BA71">
        <v>1</v>
      </c>
      <c r="BB71" s="78" t="str">
        <f>REPLACE(INDEX(GroupVertices[Group],MATCH(Edges24[[#This Row],[Vertex 1]],GroupVertices[Vertex],0)),1,1,"")</f>
        <v>6</v>
      </c>
      <c r="BC71" s="78" t="str">
        <f>REPLACE(INDEX(GroupVertices[Group],MATCH(Edges24[[#This Row],[Vertex 2]],GroupVertices[Vertex],0)),1,1,"")</f>
        <v>6</v>
      </c>
      <c r="BD71" s="48">
        <v>1</v>
      </c>
      <c r="BE71" s="49">
        <v>4.545454545454546</v>
      </c>
      <c r="BF71" s="48">
        <v>1</v>
      </c>
      <c r="BG71" s="49">
        <v>4.545454545454546</v>
      </c>
      <c r="BH71" s="48">
        <v>0</v>
      </c>
      <c r="BI71" s="49">
        <v>0</v>
      </c>
      <c r="BJ71" s="48">
        <v>20</v>
      </c>
      <c r="BK71" s="49">
        <v>90.9090909090909</v>
      </c>
      <c r="BL71" s="48">
        <v>22</v>
      </c>
    </row>
    <row r="72" spans="1:64" ht="15">
      <c r="A72" s="64" t="s">
        <v>274</v>
      </c>
      <c r="B72" s="64" t="s">
        <v>332</v>
      </c>
      <c r="C72" s="65"/>
      <c r="D72" s="66"/>
      <c r="E72" s="67"/>
      <c r="F72" s="68"/>
      <c r="G72" s="65"/>
      <c r="H72" s="69"/>
      <c r="I72" s="70"/>
      <c r="J72" s="70"/>
      <c r="K72" s="34" t="s">
        <v>65</v>
      </c>
      <c r="L72" s="77">
        <v>102</v>
      </c>
      <c r="M72" s="77"/>
      <c r="N72" s="72"/>
      <c r="O72" s="79" t="s">
        <v>361</v>
      </c>
      <c r="P72" s="81">
        <v>43635.999444444446</v>
      </c>
      <c r="Q72" s="79" t="s">
        <v>409</v>
      </c>
      <c r="R72" s="79"/>
      <c r="S72" s="79"/>
      <c r="T72" s="79" t="s">
        <v>595</v>
      </c>
      <c r="U72" s="79"/>
      <c r="V72" s="83" t="s">
        <v>724</v>
      </c>
      <c r="W72" s="81">
        <v>43635.999444444446</v>
      </c>
      <c r="X72" s="83" t="s">
        <v>820</v>
      </c>
      <c r="Y72" s="79"/>
      <c r="Z72" s="79"/>
      <c r="AA72" s="85" t="s">
        <v>986</v>
      </c>
      <c r="AB72" s="79"/>
      <c r="AC72" s="79" t="b">
        <v>0</v>
      </c>
      <c r="AD72" s="79">
        <v>0</v>
      </c>
      <c r="AE72" s="85" t="s">
        <v>1101</v>
      </c>
      <c r="AF72" s="79" t="b">
        <v>0</v>
      </c>
      <c r="AG72" s="79" t="s">
        <v>1105</v>
      </c>
      <c r="AH72" s="79"/>
      <c r="AI72" s="85" t="s">
        <v>1101</v>
      </c>
      <c r="AJ72" s="79" t="b">
        <v>0</v>
      </c>
      <c r="AK72" s="79">
        <v>6</v>
      </c>
      <c r="AL72" s="85" t="s">
        <v>990</v>
      </c>
      <c r="AM72" s="79" t="s">
        <v>1116</v>
      </c>
      <c r="AN72" s="79" t="b">
        <v>0</v>
      </c>
      <c r="AO72" s="85" t="s">
        <v>990</v>
      </c>
      <c r="AP72" s="79" t="s">
        <v>176</v>
      </c>
      <c r="AQ72" s="79">
        <v>0</v>
      </c>
      <c r="AR72" s="79">
        <v>0</v>
      </c>
      <c r="AS72" s="79"/>
      <c r="AT72" s="79"/>
      <c r="AU72" s="79"/>
      <c r="AV72" s="79"/>
      <c r="AW72" s="79"/>
      <c r="AX72" s="79"/>
      <c r="AY72" s="79"/>
      <c r="AZ72" s="79"/>
      <c r="BA72">
        <v>1</v>
      </c>
      <c r="BB72" s="78" t="str">
        <f>REPLACE(INDEX(GroupVertices[Group],MATCH(Edges24[[#This Row],[Vertex 1]],GroupVertices[Vertex],0)),1,1,"")</f>
        <v>8</v>
      </c>
      <c r="BC72" s="78" t="str">
        <f>REPLACE(INDEX(GroupVertices[Group],MATCH(Edges24[[#This Row],[Vertex 2]],GroupVertices[Vertex],0)),1,1,"")</f>
        <v>8</v>
      </c>
      <c r="BD72" s="48"/>
      <c r="BE72" s="49"/>
      <c r="BF72" s="48"/>
      <c r="BG72" s="49"/>
      <c r="BH72" s="48"/>
      <c r="BI72" s="49"/>
      <c r="BJ72" s="48"/>
      <c r="BK72" s="49"/>
      <c r="BL72" s="48"/>
    </row>
    <row r="73" spans="1:64" ht="15">
      <c r="A73" s="64" t="s">
        <v>275</v>
      </c>
      <c r="B73" s="64" t="s">
        <v>332</v>
      </c>
      <c r="C73" s="65"/>
      <c r="D73" s="66"/>
      <c r="E73" s="67"/>
      <c r="F73" s="68"/>
      <c r="G73" s="65"/>
      <c r="H73" s="69"/>
      <c r="I73" s="70"/>
      <c r="J73" s="70"/>
      <c r="K73" s="34" t="s">
        <v>65</v>
      </c>
      <c r="L73" s="77">
        <v>104</v>
      </c>
      <c r="M73" s="77"/>
      <c r="N73" s="72"/>
      <c r="O73" s="79" t="s">
        <v>361</v>
      </c>
      <c r="P73" s="81">
        <v>43636.011712962965</v>
      </c>
      <c r="Q73" s="79" t="s">
        <v>409</v>
      </c>
      <c r="R73" s="79"/>
      <c r="S73" s="79"/>
      <c r="T73" s="79" t="s">
        <v>595</v>
      </c>
      <c r="U73" s="79"/>
      <c r="V73" s="83" t="s">
        <v>725</v>
      </c>
      <c r="W73" s="81">
        <v>43636.011712962965</v>
      </c>
      <c r="X73" s="83" t="s">
        <v>821</v>
      </c>
      <c r="Y73" s="79"/>
      <c r="Z73" s="79"/>
      <c r="AA73" s="85" t="s">
        <v>987</v>
      </c>
      <c r="AB73" s="79"/>
      <c r="AC73" s="79" t="b">
        <v>0</v>
      </c>
      <c r="AD73" s="79">
        <v>0</v>
      </c>
      <c r="AE73" s="85" t="s">
        <v>1101</v>
      </c>
      <c r="AF73" s="79" t="b">
        <v>0</v>
      </c>
      <c r="AG73" s="79" t="s">
        <v>1105</v>
      </c>
      <c r="AH73" s="79"/>
      <c r="AI73" s="85" t="s">
        <v>1101</v>
      </c>
      <c r="AJ73" s="79" t="b">
        <v>0</v>
      </c>
      <c r="AK73" s="79">
        <v>6</v>
      </c>
      <c r="AL73" s="85" t="s">
        <v>990</v>
      </c>
      <c r="AM73" s="79" t="s">
        <v>1114</v>
      </c>
      <c r="AN73" s="79" t="b">
        <v>0</v>
      </c>
      <c r="AO73" s="85" t="s">
        <v>990</v>
      </c>
      <c r="AP73" s="79" t="s">
        <v>176</v>
      </c>
      <c r="AQ73" s="79">
        <v>0</v>
      </c>
      <c r="AR73" s="79">
        <v>0</v>
      </c>
      <c r="AS73" s="79"/>
      <c r="AT73" s="79"/>
      <c r="AU73" s="79"/>
      <c r="AV73" s="79"/>
      <c r="AW73" s="79"/>
      <c r="AX73" s="79"/>
      <c r="AY73" s="79"/>
      <c r="AZ73" s="79"/>
      <c r="BA73">
        <v>1</v>
      </c>
      <c r="BB73" s="78" t="str">
        <f>REPLACE(INDEX(GroupVertices[Group],MATCH(Edges24[[#This Row],[Vertex 1]],GroupVertices[Vertex],0)),1,1,"")</f>
        <v>8</v>
      </c>
      <c r="BC73" s="78" t="str">
        <f>REPLACE(INDEX(GroupVertices[Group],MATCH(Edges24[[#This Row],[Vertex 2]],GroupVertices[Vertex],0)),1,1,"")</f>
        <v>8</v>
      </c>
      <c r="BD73" s="48"/>
      <c r="BE73" s="49"/>
      <c r="BF73" s="48"/>
      <c r="BG73" s="49"/>
      <c r="BH73" s="48"/>
      <c r="BI73" s="49"/>
      <c r="BJ73" s="48"/>
      <c r="BK73" s="49"/>
      <c r="BL73" s="48"/>
    </row>
    <row r="74" spans="1:64" ht="15">
      <c r="A74" s="64" t="s">
        <v>276</v>
      </c>
      <c r="B74" s="64" t="s">
        <v>332</v>
      </c>
      <c r="C74" s="65"/>
      <c r="D74" s="66"/>
      <c r="E74" s="67"/>
      <c r="F74" s="68"/>
      <c r="G74" s="65"/>
      <c r="H74" s="69"/>
      <c r="I74" s="70"/>
      <c r="J74" s="70"/>
      <c r="K74" s="34" t="s">
        <v>65</v>
      </c>
      <c r="L74" s="77">
        <v>106</v>
      </c>
      <c r="M74" s="77"/>
      <c r="N74" s="72"/>
      <c r="O74" s="79" t="s">
        <v>361</v>
      </c>
      <c r="P74" s="81">
        <v>43636.113645833335</v>
      </c>
      <c r="Q74" s="79" t="s">
        <v>409</v>
      </c>
      <c r="R74" s="79"/>
      <c r="S74" s="79"/>
      <c r="T74" s="79" t="s">
        <v>595</v>
      </c>
      <c r="U74" s="79"/>
      <c r="V74" s="83" t="s">
        <v>726</v>
      </c>
      <c r="W74" s="81">
        <v>43636.113645833335</v>
      </c>
      <c r="X74" s="83" t="s">
        <v>822</v>
      </c>
      <c r="Y74" s="79"/>
      <c r="Z74" s="79"/>
      <c r="AA74" s="85" t="s">
        <v>988</v>
      </c>
      <c r="AB74" s="79"/>
      <c r="AC74" s="79" t="b">
        <v>0</v>
      </c>
      <c r="AD74" s="79">
        <v>0</v>
      </c>
      <c r="AE74" s="85" t="s">
        <v>1101</v>
      </c>
      <c r="AF74" s="79" t="b">
        <v>0</v>
      </c>
      <c r="AG74" s="79" t="s">
        <v>1105</v>
      </c>
      <c r="AH74" s="79"/>
      <c r="AI74" s="85" t="s">
        <v>1101</v>
      </c>
      <c r="AJ74" s="79" t="b">
        <v>0</v>
      </c>
      <c r="AK74" s="79">
        <v>6</v>
      </c>
      <c r="AL74" s="85" t="s">
        <v>990</v>
      </c>
      <c r="AM74" s="79" t="s">
        <v>1115</v>
      </c>
      <c r="AN74" s="79" t="b">
        <v>0</v>
      </c>
      <c r="AO74" s="85" t="s">
        <v>990</v>
      </c>
      <c r="AP74" s="79" t="s">
        <v>176</v>
      </c>
      <c r="AQ74" s="79">
        <v>0</v>
      </c>
      <c r="AR74" s="79">
        <v>0</v>
      </c>
      <c r="AS74" s="79"/>
      <c r="AT74" s="79"/>
      <c r="AU74" s="79"/>
      <c r="AV74" s="79"/>
      <c r="AW74" s="79"/>
      <c r="AX74" s="79"/>
      <c r="AY74" s="79"/>
      <c r="AZ74" s="79"/>
      <c r="BA74">
        <v>1</v>
      </c>
      <c r="BB74" s="78" t="str">
        <f>REPLACE(INDEX(GroupVertices[Group],MATCH(Edges24[[#This Row],[Vertex 1]],GroupVertices[Vertex],0)),1,1,"")</f>
        <v>8</v>
      </c>
      <c r="BC74" s="78" t="str">
        <f>REPLACE(INDEX(GroupVertices[Group],MATCH(Edges24[[#This Row],[Vertex 2]],GroupVertices[Vertex],0)),1,1,"")</f>
        <v>8</v>
      </c>
      <c r="BD74" s="48"/>
      <c r="BE74" s="49"/>
      <c r="BF74" s="48"/>
      <c r="BG74" s="49"/>
      <c r="BH74" s="48"/>
      <c r="BI74" s="49"/>
      <c r="BJ74" s="48"/>
      <c r="BK74" s="49"/>
      <c r="BL74" s="48"/>
    </row>
    <row r="75" spans="1:64" ht="15">
      <c r="A75" s="64" t="s">
        <v>277</v>
      </c>
      <c r="B75" s="64" t="s">
        <v>332</v>
      </c>
      <c r="C75" s="65"/>
      <c r="D75" s="66"/>
      <c r="E75" s="67"/>
      <c r="F75" s="68"/>
      <c r="G75" s="65"/>
      <c r="H75" s="69"/>
      <c r="I75" s="70"/>
      <c r="J75" s="70"/>
      <c r="K75" s="34" t="s">
        <v>65</v>
      </c>
      <c r="L75" s="77">
        <v>108</v>
      </c>
      <c r="M75" s="77"/>
      <c r="N75" s="72"/>
      <c r="O75" s="79" t="s">
        <v>361</v>
      </c>
      <c r="P75" s="81">
        <v>43636.11699074074</v>
      </c>
      <c r="Q75" s="79" t="s">
        <v>409</v>
      </c>
      <c r="R75" s="79"/>
      <c r="S75" s="79"/>
      <c r="T75" s="79" t="s">
        <v>595</v>
      </c>
      <c r="U75" s="79"/>
      <c r="V75" s="83" t="s">
        <v>727</v>
      </c>
      <c r="W75" s="81">
        <v>43636.11699074074</v>
      </c>
      <c r="X75" s="83" t="s">
        <v>823</v>
      </c>
      <c r="Y75" s="79"/>
      <c r="Z75" s="79"/>
      <c r="AA75" s="85" t="s">
        <v>989</v>
      </c>
      <c r="AB75" s="79"/>
      <c r="AC75" s="79" t="b">
        <v>0</v>
      </c>
      <c r="AD75" s="79">
        <v>0</v>
      </c>
      <c r="AE75" s="85" t="s">
        <v>1101</v>
      </c>
      <c r="AF75" s="79" t="b">
        <v>0</v>
      </c>
      <c r="AG75" s="79" t="s">
        <v>1105</v>
      </c>
      <c r="AH75" s="79"/>
      <c r="AI75" s="85" t="s">
        <v>1101</v>
      </c>
      <c r="AJ75" s="79" t="b">
        <v>0</v>
      </c>
      <c r="AK75" s="79">
        <v>6</v>
      </c>
      <c r="AL75" s="85" t="s">
        <v>990</v>
      </c>
      <c r="AM75" s="79" t="s">
        <v>1114</v>
      </c>
      <c r="AN75" s="79" t="b">
        <v>0</v>
      </c>
      <c r="AO75" s="85" t="s">
        <v>990</v>
      </c>
      <c r="AP75" s="79" t="s">
        <v>176</v>
      </c>
      <c r="AQ75" s="79">
        <v>0</v>
      </c>
      <c r="AR75" s="79">
        <v>0</v>
      </c>
      <c r="AS75" s="79"/>
      <c r="AT75" s="79"/>
      <c r="AU75" s="79"/>
      <c r="AV75" s="79"/>
      <c r="AW75" s="79"/>
      <c r="AX75" s="79"/>
      <c r="AY75" s="79"/>
      <c r="AZ75" s="79"/>
      <c r="BA75">
        <v>1</v>
      </c>
      <c r="BB75" s="78" t="str">
        <f>REPLACE(INDEX(GroupVertices[Group],MATCH(Edges24[[#This Row],[Vertex 1]],GroupVertices[Vertex],0)),1,1,"")</f>
        <v>8</v>
      </c>
      <c r="BC75" s="78" t="str">
        <f>REPLACE(INDEX(GroupVertices[Group],MATCH(Edges24[[#This Row],[Vertex 2]],GroupVertices[Vertex],0)),1,1,"")</f>
        <v>8</v>
      </c>
      <c r="BD75" s="48"/>
      <c r="BE75" s="49"/>
      <c r="BF75" s="48"/>
      <c r="BG75" s="49"/>
      <c r="BH75" s="48"/>
      <c r="BI75" s="49"/>
      <c r="BJ75" s="48"/>
      <c r="BK75" s="49"/>
      <c r="BL75" s="48"/>
    </row>
    <row r="76" spans="1:64" ht="15">
      <c r="A76" s="64" t="s">
        <v>278</v>
      </c>
      <c r="B76" s="64" t="s">
        <v>332</v>
      </c>
      <c r="C76" s="65"/>
      <c r="D76" s="66"/>
      <c r="E76" s="67"/>
      <c r="F76" s="68"/>
      <c r="G76" s="65"/>
      <c r="H76" s="69"/>
      <c r="I76" s="70"/>
      <c r="J76" s="70"/>
      <c r="K76" s="34" t="s">
        <v>65</v>
      </c>
      <c r="L76" s="77">
        <v>110</v>
      </c>
      <c r="M76" s="77"/>
      <c r="N76" s="72"/>
      <c r="O76" s="79" t="s">
        <v>361</v>
      </c>
      <c r="P76" s="81">
        <v>43635.993472222224</v>
      </c>
      <c r="Q76" s="79" t="s">
        <v>410</v>
      </c>
      <c r="R76" s="83" t="s">
        <v>495</v>
      </c>
      <c r="S76" s="79" t="s">
        <v>540</v>
      </c>
      <c r="T76" s="79" t="s">
        <v>596</v>
      </c>
      <c r="U76" s="83" t="s">
        <v>655</v>
      </c>
      <c r="V76" s="83" t="s">
        <v>655</v>
      </c>
      <c r="W76" s="81">
        <v>43635.993472222224</v>
      </c>
      <c r="X76" s="83" t="s">
        <v>824</v>
      </c>
      <c r="Y76" s="79"/>
      <c r="Z76" s="79"/>
      <c r="AA76" s="85" t="s">
        <v>990</v>
      </c>
      <c r="AB76" s="79"/>
      <c r="AC76" s="79" t="b">
        <v>0</v>
      </c>
      <c r="AD76" s="79">
        <v>10</v>
      </c>
      <c r="AE76" s="85" t="s">
        <v>1101</v>
      </c>
      <c r="AF76" s="79" t="b">
        <v>0</v>
      </c>
      <c r="AG76" s="79" t="s">
        <v>1105</v>
      </c>
      <c r="AH76" s="79"/>
      <c r="AI76" s="85" t="s">
        <v>1101</v>
      </c>
      <c r="AJ76" s="79" t="b">
        <v>0</v>
      </c>
      <c r="AK76" s="79">
        <v>6</v>
      </c>
      <c r="AL76" s="85" t="s">
        <v>1101</v>
      </c>
      <c r="AM76" s="79" t="s">
        <v>1114</v>
      </c>
      <c r="AN76" s="79" t="b">
        <v>0</v>
      </c>
      <c r="AO76" s="85" t="s">
        <v>990</v>
      </c>
      <c r="AP76" s="79" t="s">
        <v>176</v>
      </c>
      <c r="AQ76" s="79">
        <v>0</v>
      </c>
      <c r="AR76" s="79">
        <v>0</v>
      </c>
      <c r="AS76" s="79"/>
      <c r="AT76" s="79"/>
      <c r="AU76" s="79"/>
      <c r="AV76" s="79"/>
      <c r="AW76" s="79"/>
      <c r="AX76" s="79"/>
      <c r="AY76" s="79"/>
      <c r="AZ76" s="79"/>
      <c r="BA76">
        <v>1</v>
      </c>
      <c r="BB76" s="78" t="str">
        <f>REPLACE(INDEX(GroupVertices[Group],MATCH(Edges24[[#This Row],[Vertex 1]],GroupVertices[Vertex],0)),1,1,"")</f>
        <v>8</v>
      </c>
      <c r="BC76" s="78" t="str">
        <f>REPLACE(INDEX(GroupVertices[Group],MATCH(Edges24[[#This Row],[Vertex 2]],GroupVertices[Vertex],0)),1,1,"")</f>
        <v>8</v>
      </c>
      <c r="BD76" s="48">
        <v>2</v>
      </c>
      <c r="BE76" s="49">
        <v>7.142857142857143</v>
      </c>
      <c r="BF76" s="48">
        <v>1</v>
      </c>
      <c r="BG76" s="49">
        <v>3.5714285714285716</v>
      </c>
      <c r="BH76" s="48">
        <v>0</v>
      </c>
      <c r="BI76" s="49">
        <v>0</v>
      </c>
      <c r="BJ76" s="48">
        <v>25</v>
      </c>
      <c r="BK76" s="49">
        <v>89.28571428571429</v>
      </c>
      <c r="BL76" s="48">
        <v>28</v>
      </c>
    </row>
    <row r="77" spans="1:64" ht="15">
      <c r="A77" s="64" t="s">
        <v>279</v>
      </c>
      <c r="B77" s="64" t="s">
        <v>332</v>
      </c>
      <c r="C77" s="65"/>
      <c r="D77" s="66"/>
      <c r="E77" s="67"/>
      <c r="F77" s="68"/>
      <c r="G77" s="65"/>
      <c r="H77" s="69"/>
      <c r="I77" s="70"/>
      <c r="J77" s="70"/>
      <c r="K77" s="34" t="s">
        <v>65</v>
      </c>
      <c r="L77" s="77">
        <v>111</v>
      </c>
      <c r="M77" s="77"/>
      <c r="N77" s="72"/>
      <c r="O77" s="79" t="s">
        <v>361</v>
      </c>
      <c r="P77" s="81">
        <v>43636.16328703704</v>
      </c>
      <c r="Q77" s="79" t="s">
        <v>409</v>
      </c>
      <c r="R77" s="79"/>
      <c r="S77" s="79"/>
      <c r="T77" s="79" t="s">
        <v>595</v>
      </c>
      <c r="U77" s="79"/>
      <c r="V77" s="83" t="s">
        <v>728</v>
      </c>
      <c r="W77" s="81">
        <v>43636.16328703704</v>
      </c>
      <c r="X77" s="83" t="s">
        <v>825</v>
      </c>
      <c r="Y77" s="79"/>
      <c r="Z77" s="79"/>
      <c r="AA77" s="85" t="s">
        <v>991</v>
      </c>
      <c r="AB77" s="79"/>
      <c r="AC77" s="79" t="b">
        <v>0</v>
      </c>
      <c r="AD77" s="79">
        <v>0</v>
      </c>
      <c r="AE77" s="85" t="s">
        <v>1101</v>
      </c>
      <c r="AF77" s="79" t="b">
        <v>0</v>
      </c>
      <c r="AG77" s="79" t="s">
        <v>1105</v>
      </c>
      <c r="AH77" s="79"/>
      <c r="AI77" s="85" t="s">
        <v>1101</v>
      </c>
      <c r="AJ77" s="79" t="b">
        <v>0</v>
      </c>
      <c r="AK77" s="79">
        <v>6</v>
      </c>
      <c r="AL77" s="85" t="s">
        <v>990</v>
      </c>
      <c r="AM77" s="79" t="s">
        <v>1127</v>
      </c>
      <c r="AN77" s="79" t="b">
        <v>0</v>
      </c>
      <c r="AO77" s="85" t="s">
        <v>990</v>
      </c>
      <c r="AP77" s="79" t="s">
        <v>176</v>
      </c>
      <c r="AQ77" s="79">
        <v>0</v>
      </c>
      <c r="AR77" s="79">
        <v>0</v>
      </c>
      <c r="AS77" s="79"/>
      <c r="AT77" s="79"/>
      <c r="AU77" s="79"/>
      <c r="AV77" s="79"/>
      <c r="AW77" s="79"/>
      <c r="AX77" s="79"/>
      <c r="AY77" s="79"/>
      <c r="AZ77" s="79"/>
      <c r="BA77">
        <v>1</v>
      </c>
      <c r="BB77" s="78" t="str">
        <f>REPLACE(INDEX(GroupVertices[Group],MATCH(Edges24[[#This Row],[Vertex 1]],GroupVertices[Vertex],0)),1,1,"")</f>
        <v>8</v>
      </c>
      <c r="BC77" s="78" t="str">
        <f>REPLACE(INDEX(GroupVertices[Group],MATCH(Edges24[[#This Row],[Vertex 2]],GroupVertices[Vertex],0)),1,1,"")</f>
        <v>8</v>
      </c>
      <c r="BD77" s="48"/>
      <c r="BE77" s="49"/>
      <c r="BF77" s="48"/>
      <c r="BG77" s="49"/>
      <c r="BH77" s="48"/>
      <c r="BI77" s="49"/>
      <c r="BJ77" s="48"/>
      <c r="BK77" s="49"/>
      <c r="BL77" s="48"/>
    </row>
    <row r="78" spans="1:64" ht="15">
      <c r="A78" s="64" t="s">
        <v>280</v>
      </c>
      <c r="B78" s="64" t="s">
        <v>280</v>
      </c>
      <c r="C78" s="65"/>
      <c r="D78" s="66"/>
      <c r="E78" s="67"/>
      <c r="F78" s="68"/>
      <c r="G78" s="65"/>
      <c r="H78" s="69"/>
      <c r="I78" s="70"/>
      <c r="J78" s="70"/>
      <c r="K78" s="34" t="s">
        <v>65</v>
      </c>
      <c r="L78" s="77">
        <v>113</v>
      </c>
      <c r="M78" s="77"/>
      <c r="N78" s="72"/>
      <c r="O78" s="79" t="s">
        <v>176</v>
      </c>
      <c r="P78" s="81">
        <v>43636.28710648148</v>
      </c>
      <c r="Q78" s="79" t="s">
        <v>411</v>
      </c>
      <c r="R78" s="83" t="s">
        <v>496</v>
      </c>
      <c r="S78" s="79" t="s">
        <v>531</v>
      </c>
      <c r="T78" s="79" t="s">
        <v>597</v>
      </c>
      <c r="U78" s="79"/>
      <c r="V78" s="83" t="s">
        <v>729</v>
      </c>
      <c r="W78" s="81">
        <v>43636.28710648148</v>
      </c>
      <c r="X78" s="83" t="s">
        <v>826</v>
      </c>
      <c r="Y78" s="79"/>
      <c r="Z78" s="79"/>
      <c r="AA78" s="85" t="s">
        <v>992</v>
      </c>
      <c r="AB78" s="79"/>
      <c r="AC78" s="79" t="b">
        <v>0</v>
      </c>
      <c r="AD78" s="79">
        <v>0</v>
      </c>
      <c r="AE78" s="85" t="s">
        <v>1101</v>
      </c>
      <c r="AF78" s="79" t="b">
        <v>0</v>
      </c>
      <c r="AG78" s="79" t="s">
        <v>1105</v>
      </c>
      <c r="AH78" s="79"/>
      <c r="AI78" s="85" t="s">
        <v>1101</v>
      </c>
      <c r="AJ78" s="79" t="b">
        <v>0</v>
      </c>
      <c r="AK78" s="79">
        <v>0</v>
      </c>
      <c r="AL78" s="85" t="s">
        <v>1101</v>
      </c>
      <c r="AM78" s="79" t="s">
        <v>1121</v>
      </c>
      <c r="AN78" s="79" t="b">
        <v>0</v>
      </c>
      <c r="AO78" s="85" t="s">
        <v>992</v>
      </c>
      <c r="AP78" s="79" t="s">
        <v>176</v>
      </c>
      <c r="AQ78" s="79">
        <v>0</v>
      </c>
      <c r="AR78" s="79">
        <v>0</v>
      </c>
      <c r="AS78" s="79"/>
      <c r="AT78" s="79"/>
      <c r="AU78" s="79"/>
      <c r="AV78" s="79"/>
      <c r="AW78" s="79"/>
      <c r="AX78" s="79"/>
      <c r="AY78" s="79"/>
      <c r="AZ78" s="79"/>
      <c r="BA78">
        <v>1</v>
      </c>
      <c r="BB78" s="78" t="str">
        <f>REPLACE(INDEX(GroupVertices[Group],MATCH(Edges24[[#This Row],[Vertex 1]],GroupVertices[Vertex],0)),1,1,"")</f>
        <v>3</v>
      </c>
      <c r="BC78" s="78" t="str">
        <f>REPLACE(INDEX(GroupVertices[Group],MATCH(Edges24[[#This Row],[Vertex 2]],GroupVertices[Vertex],0)),1,1,"")</f>
        <v>3</v>
      </c>
      <c r="BD78" s="48">
        <v>1</v>
      </c>
      <c r="BE78" s="49">
        <v>3.125</v>
      </c>
      <c r="BF78" s="48">
        <v>0</v>
      </c>
      <c r="BG78" s="49">
        <v>0</v>
      </c>
      <c r="BH78" s="48">
        <v>0</v>
      </c>
      <c r="BI78" s="49">
        <v>0</v>
      </c>
      <c r="BJ78" s="48">
        <v>31</v>
      </c>
      <c r="BK78" s="49">
        <v>96.875</v>
      </c>
      <c r="BL78" s="48">
        <v>32</v>
      </c>
    </row>
    <row r="79" spans="1:64" ht="15">
      <c r="A79" s="64" t="s">
        <v>281</v>
      </c>
      <c r="B79" s="64" t="s">
        <v>304</v>
      </c>
      <c r="C79" s="65"/>
      <c r="D79" s="66"/>
      <c r="E79" s="67"/>
      <c r="F79" s="68"/>
      <c r="G79" s="65"/>
      <c r="H79" s="69"/>
      <c r="I79" s="70"/>
      <c r="J79" s="70"/>
      <c r="K79" s="34" t="s">
        <v>65</v>
      </c>
      <c r="L79" s="77">
        <v>114</v>
      </c>
      <c r="M79" s="77"/>
      <c r="N79" s="72"/>
      <c r="O79" s="79" t="s">
        <v>361</v>
      </c>
      <c r="P79" s="81">
        <v>43636.63960648148</v>
      </c>
      <c r="Q79" s="79" t="s">
        <v>408</v>
      </c>
      <c r="R79" s="79"/>
      <c r="S79" s="79"/>
      <c r="T79" s="79" t="s">
        <v>594</v>
      </c>
      <c r="U79" s="79"/>
      <c r="V79" s="83" t="s">
        <v>730</v>
      </c>
      <c r="W79" s="81">
        <v>43636.63960648148</v>
      </c>
      <c r="X79" s="83" t="s">
        <v>827</v>
      </c>
      <c r="Y79" s="79"/>
      <c r="Z79" s="79"/>
      <c r="AA79" s="85" t="s">
        <v>993</v>
      </c>
      <c r="AB79" s="79"/>
      <c r="AC79" s="79" t="b">
        <v>0</v>
      </c>
      <c r="AD79" s="79">
        <v>0</v>
      </c>
      <c r="AE79" s="85" t="s">
        <v>1101</v>
      </c>
      <c r="AF79" s="79" t="b">
        <v>1</v>
      </c>
      <c r="AG79" s="79" t="s">
        <v>1105</v>
      </c>
      <c r="AH79" s="79"/>
      <c r="AI79" s="85" t="s">
        <v>1112</v>
      </c>
      <c r="AJ79" s="79" t="b">
        <v>0</v>
      </c>
      <c r="AK79" s="79">
        <v>3</v>
      </c>
      <c r="AL79" s="85" t="s">
        <v>1061</v>
      </c>
      <c r="AM79" s="79" t="s">
        <v>1115</v>
      </c>
      <c r="AN79" s="79" t="b">
        <v>0</v>
      </c>
      <c r="AO79" s="85" t="s">
        <v>1061</v>
      </c>
      <c r="AP79" s="79" t="s">
        <v>176</v>
      </c>
      <c r="AQ79" s="79">
        <v>0</v>
      </c>
      <c r="AR79" s="79">
        <v>0</v>
      </c>
      <c r="AS79" s="79"/>
      <c r="AT79" s="79"/>
      <c r="AU79" s="79"/>
      <c r="AV79" s="79"/>
      <c r="AW79" s="79"/>
      <c r="AX79" s="79"/>
      <c r="AY79" s="79"/>
      <c r="AZ79" s="79"/>
      <c r="BA79">
        <v>1</v>
      </c>
      <c r="BB79" s="78" t="str">
        <f>REPLACE(INDEX(GroupVertices[Group],MATCH(Edges24[[#This Row],[Vertex 1]],GroupVertices[Vertex],0)),1,1,"")</f>
        <v>6</v>
      </c>
      <c r="BC79" s="78" t="str">
        <f>REPLACE(INDEX(GroupVertices[Group],MATCH(Edges24[[#This Row],[Vertex 2]],GroupVertices[Vertex],0)),1,1,"")</f>
        <v>6</v>
      </c>
      <c r="BD79" s="48">
        <v>1</v>
      </c>
      <c r="BE79" s="49">
        <v>4.545454545454546</v>
      </c>
      <c r="BF79" s="48">
        <v>1</v>
      </c>
      <c r="BG79" s="49">
        <v>4.545454545454546</v>
      </c>
      <c r="BH79" s="48">
        <v>0</v>
      </c>
      <c r="BI79" s="49">
        <v>0</v>
      </c>
      <c r="BJ79" s="48">
        <v>20</v>
      </c>
      <c r="BK79" s="49">
        <v>90.9090909090909</v>
      </c>
      <c r="BL79" s="48">
        <v>22</v>
      </c>
    </row>
    <row r="80" spans="1:64" ht="15">
      <c r="A80" s="64" t="s">
        <v>282</v>
      </c>
      <c r="B80" s="64" t="s">
        <v>333</v>
      </c>
      <c r="C80" s="65"/>
      <c r="D80" s="66"/>
      <c r="E80" s="67"/>
      <c r="F80" s="68"/>
      <c r="G80" s="65"/>
      <c r="H80" s="69"/>
      <c r="I80" s="70"/>
      <c r="J80" s="70"/>
      <c r="K80" s="34" t="s">
        <v>65</v>
      </c>
      <c r="L80" s="77">
        <v>115</v>
      </c>
      <c r="M80" s="77"/>
      <c r="N80" s="72"/>
      <c r="O80" s="79" t="s">
        <v>361</v>
      </c>
      <c r="P80" s="81">
        <v>43635.51393518518</v>
      </c>
      <c r="Q80" s="79" t="s">
        <v>412</v>
      </c>
      <c r="R80" s="83" t="s">
        <v>497</v>
      </c>
      <c r="S80" s="79" t="s">
        <v>541</v>
      </c>
      <c r="T80" s="79" t="s">
        <v>598</v>
      </c>
      <c r="U80" s="83" t="s">
        <v>656</v>
      </c>
      <c r="V80" s="83" t="s">
        <v>656</v>
      </c>
      <c r="W80" s="81">
        <v>43635.51393518518</v>
      </c>
      <c r="X80" s="83" t="s">
        <v>828</v>
      </c>
      <c r="Y80" s="79"/>
      <c r="Z80" s="79"/>
      <c r="AA80" s="85" t="s">
        <v>994</v>
      </c>
      <c r="AB80" s="79"/>
      <c r="AC80" s="79" t="b">
        <v>0</v>
      </c>
      <c r="AD80" s="79">
        <v>0</v>
      </c>
      <c r="AE80" s="85" t="s">
        <v>1101</v>
      </c>
      <c r="AF80" s="79" t="b">
        <v>0</v>
      </c>
      <c r="AG80" s="79" t="s">
        <v>1105</v>
      </c>
      <c r="AH80" s="79"/>
      <c r="AI80" s="85" t="s">
        <v>1101</v>
      </c>
      <c r="AJ80" s="79" t="b">
        <v>0</v>
      </c>
      <c r="AK80" s="79">
        <v>0</v>
      </c>
      <c r="AL80" s="85" t="s">
        <v>1101</v>
      </c>
      <c r="AM80" s="79" t="s">
        <v>1120</v>
      </c>
      <c r="AN80" s="79" t="b">
        <v>0</v>
      </c>
      <c r="AO80" s="85" t="s">
        <v>994</v>
      </c>
      <c r="AP80" s="79" t="s">
        <v>176</v>
      </c>
      <c r="AQ80" s="79">
        <v>0</v>
      </c>
      <c r="AR80" s="79">
        <v>0</v>
      </c>
      <c r="AS80" s="79"/>
      <c r="AT80" s="79"/>
      <c r="AU80" s="79"/>
      <c r="AV80" s="79"/>
      <c r="AW80" s="79"/>
      <c r="AX80" s="79"/>
      <c r="AY80" s="79"/>
      <c r="AZ80" s="79"/>
      <c r="BA80">
        <v>1</v>
      </c>
      <c r="BB80" s="78" t="str">
        <f>REPLACE(INDEX(GroupVertices[Group],MATCH(Edges24[[#This Row],[Vertex 1]],GroupVertices[Vertex],0)),1,1,"")</f>
        <v>11</v>
      </c>
      <c r="BC80" s="78" t="str">
        <f>REPLACE(INDEX(GroupVertices[Group],MATCH(Edges24[[#This Row],[Vertex 2]],GroupVertices[Vertex],0)),1,1,"")</f>
        <v>11</v>
      </c>
      <c r="BD80" s="48"/>
      <c r="BE80" s="49"/>
      <c r="BF80" s="48"/>
      <c r="BG80" s="49"/>
      <c r="BH80" s="48"/>
      <c r="BI80" s="49"/>
      <c r="BJ80" s="48"/>
      <c r="BK80" s="49"/>
      <c r="BL80" s="48"/>
    </row>
    <row r="81" spans="1:64" ht="15">
      <c r="A81" s="64" t="s">
        <v>282</v>
      </c>
      <c r="B81" s="64" t="s">
        <v>335</v>
      </c>
      <c r="C81" s="65"/>
      <c r="D81" s="66"/>
      <c r="E81" s="67"/>
      <c r="F81" s="68"/>
      <c r="G81" s="65"/>
      <c r="H81" s="69"/>
      <c r="I81" s="70"/>
      <c r="J81" s="70"/>
      <c r="K81" s="34" t="s">
        <v>65</v>
      </c>
      <c r="L81" s="77">
        <v>117</v>
      </c>
      <c r="M81" s="77"/>
      <c r="N81" s="72"/>
      <c r="O81" s="79" t="s">
        <v>361</v>
      </c>
      <c r="P81" s="81">
        <v>43635.79520833334</v>
      </c>
      <c r="Q81" s="79" t="s">
        <v>413</v>
      </c>
      <c r="R81" s="83" t="s">
        <v>498</v>
      </c>
      <c r="S81" s="79" t="s">
        <v>541</v>
      </c>
      <c r="T81" s="79" t="s">
        <v>599</v>
      </c>
      <c r="U81" s="83" t="s">
        <v>657</v>
      </c>
      <c r="V81" s="83" t="s">
        <v>657</v>
      </c>
      <c r="W81" s="81">
        <v>43635.79520833334</v>
      </c>
      <c r="X81" s="83" t="s">
        <v>829</v>
      </c>
      <c r="Y81" s="79"/>
      <c r="Z81" s="79"/>
      <c r="AA81" s="85" t="s">
        <v>995</v>
      </c>
      <c r="AB81" s="79"/>
      <c r="AC81" s="79" t="b">
        <v>0</v>
      </c>
      <c r="AD81" s="79">
        <v>0</v>
      </c>
      <c r="AE81" s="85" t="s">
        <v>1101</v>
      </c>
      <c r="AF81" s="79" t="b">
        <v>0</v>
      </c>
      <c r="AG81" s="79" t="s">
        <v>1105</v>
      </c>
      <c r="AH81" s="79"/>
      <c r="AI81" s="85" t="s">
        <v>1101</v>
      </c>
      <c r="AJ81" s="79" t="b">
        <v>0</v>
      </c>
      <c r="AK81" s="79">
        <v>0</v>
      </c>
      <c r="AL81" s="85" t="s">
        <v>1101</v>
      </c>
      <c r="AM81" s="79" t="s">
        <v>1120</v>
      </c>
      <c r="AN81" s="79" t="b">
        <v>0</v>
      </c>
      <c r="AO81" s="85" t="s">
        <v>995</v>
      </c>
      <c r="AP81" s="79" t="s">
        <v>176</v>
      </c>
      <c r="AQ81" s="79">
        <v>0</v>
      </c>
      <c r="AR81" s="79">
        <v>0</v>
      </c>
      <c r="AS81" s="79"/>
      <c r="AT81" s="79"/>
      <c r="AU81" s="79"/>
      <c r="AV81" s="79"/>
      <c r="AW81" s="79"/>
      <c r="AX81" s="79"/>
      <c r="AY81" s="79"/>
      <c r="AZ81" s="79"/>
      <c r="BA81">
        <v>1</v>
      </c>
      <c r="BB81" s="78" t="str">
        <f>REPLACE(INDEX(GroupVertices[Group],MATCH(Edges24[[#This Row],[Vertex 1]],GroupVertices[Vertex],0)),1,1,"")</f>
        <v>11</v>
      </c>
      <c r="BC81" s="78" t="str">
        <f>REPLACE(INDEX(GroupVertices[Group],MATCH(Edges24[[#This Row],[Vertex 2]],GroupVertices[Vertex],0)),1,1,"")</f>
        <v>11</v>
      </c>
      <c r="BD81" s="48"/>
      <c r="BE81" s="49"/>
      <c r="BF81" s="48"/>
      <c r="BG81" s="49"/>
      <c r="BH81" s="48"/>
      <c r="BI81" s="49"/>
      <c r="BJ81" s="48"/>
      <c r="BK81" s="49"/>
      <c r="BL81" s="48"/>
    </row>
    <row r="82" spans="1:64" ht="15">
      <c r="A82" s="64" t="s">
        <v>282</v>
      </c>
      <c r="B82" s="64" t="s">
        <v>282</v>
      </c>
      <c r="C82" s="65"/>
      <c r="D82" s="66"/>
      <c r="E82" s="67"/>
      <c r="F82" s="68"/>
      <c r="G82" s="65"/>
      <c r="H82" s="69"/>
      <c r="I82" s="70"/>
      <c r="J82" s="70"/>
      <c r="K82" s="34" t="s">
        <v>65</v>
      </c>
      <c r="L82" s="77">
        <v>119</v>
      </c>
      <c r="M82" s="77"/>
      <c r="N82" s="72"/>
      <c r="O82" s="79" t="s">
        <v>176</v>
      </c>
      <c r="P82" s="81">
        <v>43636.69451388889</v>
      </c>
      <c r="Q82" s="79" t="s">
        <v>414</v>
      </c>
      <c r="R82" s="83" t="s">
        <v>499</v>
      </c>
      <c r="S82" s="79" t="s">
        <v>541</v>
      </c>
      <c r="T82" s="79" t="s">
        <v>600</v>
      </c>
      <c r="U82" s="83" t="s">
        <v>658</v>
      </c>
      <c r="V82" s="83" t="s">
        <v>658</v>
      </c>
      <c r="W82" s="81">
        <v>43636.69451388889</v>
      </c>
      <c r="X82" s="83" t="s">
        <v>830</v>
      </c>
      <c r="Y82" s="79"/>
      <c r="Z82" s="79"/>
      <c r="AA82" s="85" t="s">
        <v>996</v>
      </c>
      <c r="AB82" s="79"/>
      <c r="AC82" s="79" t="b">
        <v>0</v>
      </c>
      <c r="AD82" s="79">
        <v>0</v>
      </c>
      <c r="AE82" s="85" t="s">
        <v>1101</v>
      </c>
      <c r="AF82" s="79" t="b">
        <v>0</v>
      </c>
      <c r="AG82" s="79" t="s">
        <v>1105</v>
      </c>
      <c r="AH82" s="79"/>
      <c r="AI82" s="85" t="s">
        <v>1101</v>
      </c>
      <c r="AJ82" s="79" t="b">
        <v>0</v>
      </c>
      <c r="AK82" s="79">
        <v>0</v>
      </c>
      <c r="AL82" s="85" t="s">
        <v>1101</v>
      </c>
      <c r="AM82" s="79" t="s">
        <v>1120</v>
      </c>
      <c r="AN82" s="79" t="b">
        <v>0</v>
      </c>
      <c r="AO82" s="85" t="s">
        <v>996</v>
      </c>
      <c r="AP82" s="79" t="s">
        <v>176</v>
      </c>
      <c r="AQ82" s="79">
        <v>0</v>
      </c>
      <c r="AR82" s="79">
        <v>0</v>
      </c>
      <c r="AS82" s="79"/>
      <c r="AT82" s="79"/>
      <c r="AU82" s="79"/>
      <c r="AV82" s="79"/>
      <c r="AW82" s="79"/>
      <c r="AX82" s="79"/>
      <c r="AY82" s="79"/>
      <c r="AZ82" s="79"/>
      <c r="BA82">
        <v>1</v>
      </c>
      <c r="BB82" s="78" t="str">
        <f>REPLACE(INDEX(GroupVertices[Group],MATCH(Edges24[[#This Row],[Vertex 1]],GroupVertices[Vertex],0)),1,1,"")</f>
        <v>11</v>
      </c>
      <c r="BC82" s="78" t="str">
        <f>REPLACE(INDEX(GroupVertices[Group],MATCH(Edges24[[#This Row],[Vertex 2]],GroupVertices[Vertex],0)),1,1,"")</f>
        <v>11</v>
      </c>
      <c r="BD82" s="48">
        <v>3</v>
      </c>
      <c r="BE82" s="49">
        <v>13.043478260869565</v>
      </c>
      <c r="BF82" s="48">
        <v>0</v>
      </c>
      <c r="BG82" s="49">
        <v>0</v>
      </c>
      <c r="BH82" s="48">
        <v>0</v>
      </c>
      <c r="BI82" s="49">
        <v>0</v>
      </c>
      <c r="BJ82" s="48">
        <v>20</v>
      </c>
      <c r="BK82" s="49">
        <v>86.95652173913044</v>
      </c>
      <c r="BL82" s="48">
        <v>23</v>
      </c>
    </row>
    <row r="83" spans="1:64" ht="15">
      <c r="A83" s="64" t="s">
        <v>283</v>
      </c>
      <c r="B83" s="64" t="s">
        <v>283</v>
      </c>
      <c r="C83" s="65"/>
      <c r="D83" s="66"/>
      <c r="E83" s="67"/>
      <c r="F83" s="68"/>
      <c r="G83" s="65"/>
      <c r="H83" s="69"/>
      <c r="I83" s="70"/>
      <c r="J83" s="70"/>
      <c r="K83" s="34" t="s">
        <v>65</v>
      </c>
      <c r="L83" s="77">
        <v>120</v>
      </c>
      <c r="M83" s="77"/>
      <c r="N83" s="72"/>
      <c r="O83" s="79" t="s">
        <v>176</v>
      </c>
      <c r="P83" s="81">
        <v>43636.91238425926</v>
      </c>
      <c r="Q83" s="79" t="s">
        <v>415</v>
      </c>
      <c r="R83" s="83" t="s">
        <v>500</v>
      </c>
      <c r="S83" s="79" t="s">
        <v>542</v>
      </c>
      <c r="T83" s="79" t="s">
        <v>601</v>
      </c>
      <c r="U83" s="79"/>
      <c r="V83" s="83" t="s">
        <v>731</v>
      </c>
      <c r="W83" s="81">
        <v>43636.91238425926</v>
      </c>
      <c r="X83" s="83" t="s">
        <v>831</v>
      </c>
      <c r="Y83" s="79"/>
      <c r="Z83" s="79"/>
      <c r="AA83" s="85" t="s">
        <v>997</v>
      </c>
      <c r="AB83" s="79"/>
      <c r="AC83" s="79" t="b">
        <v>0</v>
      </c>
      <c r="AD83" s="79">
        <v>0</v>
      </c>
      <c r="AE83" s="85" t="s">
        <v>1101</v>
      </c>
      <c r="AF83" s="79" t="b">
        <v>0</v>
      </c>
      <c r="AG83" s="79" t="s">
        <v>1105</v>
      </c>
      <c r="AH83" s="79"/>
      <c r="AI83" s="85" t="s">
        <v>1101</v>
      </c>
      <c r="AJ83" s="79" t="b">
        <v>0</v>
      </c>
      <c r="AK83" s="79">
        <v>0</v>
      </c>
      <c r="AL83" s="85" t="s">
        <v>1101</v>
      </c>
      <c r="AM83" s="79" t="s">
        <v>1118</v>
      </c>
      <c r="AN83" s="79" t="b">
        <v>0</v>
      </c>
      <c r="AO83" s="85" t="s">
        <v>997</v>
      </c>
      <c r="AP83" s="79" t="s">
        <v>176</v>
      </c>
      <c r="AQ83" s="79">
        <v>0</v>
      </c>
      <c r="AR83" s="79">
        <v>0</v>
      </c>
      <c r="AS83" s="79" t="s">
        <v>1134</v>
      </c>
      <c r="AT83" s="79" t="s">
        <v>1136</v>
      </c>
      <c r="AU83" s="79" t="s">
        <v>1138</v>
      </c>
      <c r="AV83" s="79" t="s">
        <v>1142</v>
      </c>
      <c r="AW83" s="79" t="s">
        <v>1146</v>
      </c>
      <c r="AX83" s="79" t="s">
        <v>1150</v>
      </c>
      <c r="AY83" s="79" t="s">
        <v>1152</v>
      </c>
      <c r="AZ83" s="83" t="s">
        <v>1156</v>
      </c>
      <c r="BA83">
        <v>1</v>
      </c>
      <c r="BB83" s="78" t="str">
        <f>REPLACE(INDEX(GroupVertices[Group],MATCH(Edges24[[#This Row],[Vertex 1]],GroupVertices[Vertex],0)),1,1,"")</f>
        <v>3</v>
      </c>
      <c r="BC83" s="78" t="str">
        <f>REPLACE(INDEX(GroupVertices[Group],MATCH(Edges24[[#This Row],[Vertex 2]],GroupVertices[Vertex],0)),1,1,"")</f>
        <v>3</v>
      </c>
      <c r="BD83" s="48">
        <v>1</v>
      </c>
      <c r="BE83" s="49">
        <v>2.7027027027027026</v>
      </c>
      <c r="BF83" s="48">
        <v>0</v>
      </c>
      <c r="BG83" s="49">
        <v>0</v>
      </c>
      <c r="BH83" s="48">
        <v>0</v>
      </c>
      <c r="BI83" s="49">
        <v>0</v>
      </c>
      <c r="BJ83" s="48">
        <v>36</v>
      </c>
      <c r="BK83" s="49">
        <v>97.29729729729729</v>
      </c>
      <c r="BL83" s="48">
        <v>37</v>
      </c>
    </row>
    <row r="84" spans="1:64" ht="15">
      <c r="A84" s="64" t="s">
        <v>284</v>
      </c>
      <c r="B84" s="64" t="s">
        <v>337</v>
      </c>
      <c r="C84" s="65"/>
      <c r="D84" s="66"/>
      <c r="E84" s="67"/>
      <c r="F84" s="68"/>
      <c r="G84" s="65"/>
      <c r="H84" s="69"/>
      <c r="I84" s="70"/>
      <c r="J84" s="70"/>
      <c r="K84" s="34" t="s">
        <v>65</v>
      </c>
      <c r="L84" s="77">
        <v>121</v>
      </c>
      <c r="M84" s="77"/>
      <c r="N84" s="72"/>
      <c r="O84" s="79" t="s">
        <v>361</v>
      </c>
      <c r="P84" s="81">
        <v>43626.019467592596</v>
      </c>
      <c r="Q84" s="79" t="s">
        <v>416</v>
      </c>
      <c r="R84" s="83" t="s">
        <v>501</v>
      </c>
      <c r="S84" s="79" t="s">
        <v>543</v>
      </c>
      <c r="T84" s="79" t="s">
        <v>602</v>
      </c>
      <c r="U84" s="79"/>
      <c r="V84" s="83" t="s">
        <v>732</v>
      </c>
      <c r="W84" s="81">
        <v>43626.019467592596</v>
      </c>
      <c r="X84" s="83" t="s">
        <v>832</v>
      </c>
      <c r="Y84" s="79"/>
      <c r="Z84" s="79"/>
      <c r="AA84" s="85" t="s">
        <v>998</v>
      </c>
      <c r="AB84" s="85" t="s">
        <v>1085</v>
      </c>
      <c r="AC84" s="79" t="b">
        <v>0</v>
      </c>
      <c r="AD84" s="79">
        <v>0</v>
      </c>
      <c r="AE84" s="85" t="s">
        <v>1104</v>
      </c>
      <c r="AF84" s="79" t="b">
        <v>0</v>
      </c>
      <c r="AG84" s="79" t="s">
        <v>1105</v>
      </c>
      <c r="AH84" s="79"/>
      <c r="AI84" s="85" t="s">
        <v>1101</v>
      </c>
      <c r="AJ84" s="79" t="b">
        <v>0</v>
      </c>
      <c r="AK84" s="79">
        <v>0</v>
      </c>
      <c r="AL84" s="85" t="s">
        <v>1101</v>
      </c>
      <c r="AM84" s="79" t="s">
        <v>1116</v>
      </c>
      <c r="AN84" s="79" t="b">
        <v>0</v>
      </c>
      <c r="AO84" s="85" t="s">
        <v>1085</v>
      </c>
      <c r="AP84" s="79" t="s">
        <v>176</v>
      </c>
      <c r="AQ84" s="79">
        <v>0</v>
      </c>
      <c r="AR84" s="79">
        <v>0</v>
      </c>
      <c r="AS84" s="79"/>
      <c r="AT84" s="79"/>
      <c r="AU84" s="79"/>
      <c r="AV84" s="79"/>
      <c r="AW84" s="79"/>
      <c r="AX84" s="79"/>
      <c r="AY84" s="79"/>
      <c r="AZ84" s="79"/>
      <c r="BA84">
        <v>3</v>
      </c>
      <c r="BB84" s="78" t="str">
        <f>REPLACE(INDEX(GroupVertices[Group],MATCH(Edges24[[#This Row],[Vertex 1]],GroupVertices[Vertex],0)),1,1,"")</f>
        <v>1</v>
      </c>
      <c r="BC84" s="78" t="str">
        <f>REPLACE(INDEX(GroupVertices[Group],MATCH(Edges24[[#This Row],[Vertex 2]],GroupVertices[Vertex],0)),1,1,"")</f>
        <v>1</v>
      </c>
      <c r="BD84" s="48"/>
      <c r="BE84" s="49"/>
      <c r="BF84" s="48"/>
      <c r="BG84" s="49"/>
      <c r="BH84" s="48"/>
      <c r="BI84" s="49"/>
      <c r="BJ84" s="48"/>
      <c r="BK84" s="49"/>
      <c r="BL84" s="48"/>
    </row>
    <row r="85" spans="1:64" ht="15">
      <c r="A85" s="64" t="s">
        <v>284</v>
      </c>
      <c r="B85" s="64" t="s">
        <v>337</v>
      </c>
      <c r="C85" s="65"/>
      <c r="D85" s="66"/>
      <c r="E85" s="67"/>
      <c r="F85" s="68"/>
      <c r="G85" s="65"/>
      <c r="H85" s="69"/>
      <c r="I85" s="70"/>
      <c r="J85" s="70"/>
      <c r="K85" s="34" t="s">
        <v>65</v>
      </c>
      <c r="L85" s="77">
        <v>122</v>
      </c>
      <c r="M85" s="77"/>
      <c r="N85" s="72"/>
      <c r="O85" s="79" t="s">
        <v>361</v>
      </c>
      <c r="P85" s="81">
        <v>43626.91064814815</v>
      </c>
      <c r="Q85" s="79" t="s">
        <v>416</v>
      </c>
      <c r="R85" s="83" t="s">
        <v>501</v>
      </c>
      <c r="S85" s="79" t="s">
        <v>543</v>
      </c>
      <c r="T85" s="79" t="s">
        <v>602</v>
      </c>
      <c r="U85" s="79"/>
      <c r="V85" s="83" t="s">
        <v>732</v>
      </c>
      <c r="W85" s="81">
        <v>43626.91064814815</v>
      </c>
      <c r="X85" s="83" t="s">
        <v>833</v>
      </c>
      <c r="Y85" s="79"/>
      <c r="Z85" s="79"/>
      <c r="AA85" s="85" t="s">
        <v>999</v>
      </c>
      <c r="AB85" s="85" t="s">
        <v>1086</v>
      </c>
      <c r="AC85" s="79" t="b">
        <v>0</v>
      </c>
      <c r="AD85" s="79">
        <v>0</v>
      </c>
      <c r="AE85" s="85" t="s">
        <v>1104</v>
      </c>
      <c r="AF85" s="79" t="b">
        <v>0</v>
      </c>
      <c r="AG85" s="79" t="s">
        <v>1105</v>
      </c>
      <c r="AH85" s="79"/>
      <c r="AI85" s="85" t="s">
        <v>1101</v>
      </c>
      <c r="AJ85" s="79" t="b">
        <v>0</v>
      </c>
      <c r="AK85" s="79">
        <v>0</v>
      </c>
      <c r="AL85" s="85" t="s">
        <v>1101</v>
      </c>
      <c r="AM85" s="79" t="s">
        <v>1116</v>
      </c>
      <c r="AN85" s="79" t="b">
        <v>0</v>
      </c>
      <c r="AO85" s="85" t="s">
        <v>1086</v>
      </c>
      <c r="AP85" s="79" t="s">
        <v>176</v>
      </c>
      <c r="AQ85" s="79">
        <v>0</v>
      </c>
      <c r="AR85" s="79">
        <v>0</v>
      </c>
      <c r="AS85" s="79"/>
      <c r="AT85" s="79"/>
      <c r="AU85" s="79"/>
      <c r="AV85" s="79"/>
      <c r="AW85" s="79"/>
      <c r="AX85" s="79"/>
      <c r="AY85" s="79"/>
      <c r="AZ85" s="79"/>
      <c r="BA85">
        <v>3</v>
      </c>
      <c r="BB85" s="78" t="str">
        <f>REPLACE(INDEX(GroupVertices[Group],MATCH(Edges24[[#This Row],[Vertex 1]],GroupVertices[Vertex],0)),1,1,"")</f>
        <v>1</v>
      </c>
      <c r="BC85" s="78" t="str">
        <f>REPLACE(INDEX(GroupVertices[Group],MATCH(Edges24[[#This Row],[Vertex 2]],GroupVertices[Vertex],0)),1,1,"")</f>
        <v>1</v>
      </c>
      <c r="BD85" s="48"/>
      <c r="BE85" s="49"/>
      <c r="BF85" s="48"/>
      <c r="BG85" s="49"/>
      <c r="BH85" s="48"/>
      <c r="BI85" s="49"/>
      <c r="BJ85" s="48"/>
      <c r="BK85" s="49"/>
      <c r="BL85" s="48"/>
    </row>
    <row r="86" spans="1:64" ht="15">
      <c r="A86" s="64" t="s">
        <v>284</v>
      </c>
      <c r="B86" s="64" t="s">
        <v>337</v>
      </c>
      <c r="C86" s="65"/>
      <c r="D86" s="66"/>
      <c r="E86" s="67"/>
      <c r="F86" s="68"/>
      <c r="G86" s="65"/>
      <c r="H86" s="69"/>
      <c r="I86" s="70"/>
      <c r="J86" s="70"/>
      <c r="K86" s="34" t="s">
        <v>65</v>
      </c>
      <c r="L86" s="77">
        <v>123</v>
      </c>
      <c r="M86" s="77"/>
      <c r="N86" s="72"/>
      <c r="O86" s="79" t="s">
        <v>361</v>
      </c>
      <c r="P86" s="81">
        <v>43628.90943287037</v>
      </c>
      <c r="Q86" s="79" t="s">
        <v>416</v>
      </c>
      <c r="R86" s="83" t="s">
        <v>501</v>
      </c>
      <c r="S86" s="79" t="s">
        <v>543</v>
      </c>
      <c r="T86" s="79" t="s">
        <v>602</v>
      </c>
      <c r="U86" s="79"/>
      <c r="V86" s="83" t="s">
        <v>732</v>
      </c>
      <c r="W86" s="81">
        <v>43628.90943287037</v>
      </c>
      <c r="X86" s="83" t="s">
        <v>834</v>
      </c>
      <c r="Y86" s="79"/>
      <c r="Z86" s="79"/>
      <c r="AA86" s="85" t="s">
        <v>1000</v>
      </c>
      <c r="AB86" s="85" t="s">
        <v>1087</v>
      </c>
      <c r="AC86" s="79" t="b">
        <v>0</v>
      </c>
      <c r="AD86" s="79">
        <v>0</v>
      </c>
      <c r="AE86" s="85" t="s">
        <v>1104</v>
      </c>
      <c r="AF86" s="79" t="b">
        <v>0</v>
      </c>
      <c r="AG86" s="79" t="s">
        <v>1105</v>
      </c>
      <c r="AH86" s="79"/>
      <c r="AI86" s="85" t="s">
        <v>1101</v>
      </c>
      <c r="AJ86" s="79" t="b">
        <v>0</v>
      </c>
      <c r="AK86" s="79">
        <v>0</v>
      </c>
      <c r="AL86" s="85" t="s">
        <v>1101</v>
      </c>
      <c r="AM86" s="79" t="s">
        <v>1116</v>
      </c>
      <c r="AN86" s="79" t="b">
        <v>0</v>
      </c>
      <c r="AO86" s="85" t="s">
        <v>1087</v>
      </c>
      <c r="AP86" s="79" t="s">
        <v>176</v>
      </c>
      <c r="AQ86" s="79">
        <v>0</v>
      </c>
      <c r="AR86" s="79">
        <v>0</v>
      </c>
      <c r="AS86" s="79"/>
      <c r="AT86" s="79"/>
      <c r="AU86" s="79"/>
      <c r="AV86" s="79"/>
      <c r="AW86" s="79"/>
      <c r="AX86" s="79"/>
      <c r="AY86" s="79"/>
      <c r="AZ86" s="79"/>
      <c r="BA86">
        <v>3</v>
      </c>
      <c r="BB86" s="78" t="str">
        <f>REPLACE(INDEX(GroupVertices[Group],MATCH(Edges24[[#This Row],[Vertex 1]],GroupVertices[Vertex],0)),1,1,"")</f>
        <v>1</v>
      </c>
      <c r="BC86" s="78" t="str">
        <f>REPLACE(INDEX(GroupVertices[Group],MATCH(Edges24[[#This Row],[Vertex 2]],GroupVertices[Vertex],0)),1,1,"")</f>
        <v>1</v>
      </c>
      <c r="BD86" s="48"/>
      <c r="BE86" s="49"/>
      <c r="BF86" s="48"/>
      <c r="BG86" s="49"/>
      <c r="BH86" s="48"/>
      <c r="BI86" s="49"/>
      <c r="BJ86" s="48"/>
      <c r="BK86" s="49"/>
      <c r="BL86" s="48"/>
    </row>
    <row r="87" spans="1:64" ht="15">
      <c r="A87" s="64" t="s">
        <v>284</v>
      </c>
      <c r="B87" s="64" t="s">
        <v>338</v>
      </c>
      <c r="C87" s="65"/>
      <c r="D87" s="66"/>
      <c r="E87" s="67"/>
      <c r="F87" s="68"/>
      <c r="G87" s="65"/>
      <c r="H87" s="69"/>
      <c r="I87" s="70"/>
      <c r="J87" s="70"/>
      <c r="K87" s="34" t="s">
        <v>65</v>
      </c>
      <c r="L87" s="77">
        <v>127</v>
      </c>
      <c r="M87" s="77"/>
      <c r="N87" s="72"/>
      <c r="O87" s="79" t="s">
        <v>361</v>
      </c>
      <c r="P87" s="81">
        <v>43631.99774305556</v>
      </c>
      <c r="Q87" s="79" t="s">
        <v>417</v>
      </c>
      <c r="R87" s="83" t="s">
        <v>501</v>
      </c>
      <c r="S87" s="79" t="s">
        <v>543</v>
      </c>
      <c r="T87" s="79" t="s">
        <v>602</v>
      </c>
      <c r="U87" s="79"/>
      <c r="V87" s="83" t="s">
        <v>732</v>
      </c>
      <c r="W87" s="81">
        <v>43631.99774305556</v>
      </c>
      <c r="X87" s="83" t="s">
        <v>835</v>
      </c>
      <c r="Y87" s="79"/>
      <c r="Z87" s="79"/>
      <c r="AA87" s="85" t="s">
        <v>1001</v>
      </c>
      <c r="AB87" s="85" t="s">
        <v>1088</v>
      </c>
      <c r="AC87" s="79" t="b">
        <v>0</v>
      </c>
      <c r="AD87" s="79">
        <v>0</v>
      </c>
      <c r="AE87" s="85" t="s">
        <v>1104</v>
      </c>
      <c r="AF87" s="79" t="b">
        <v>0</v>
      </c>
      <c r="AG87" s="79" t="s">
        <v>1105</v>
      </c>
      <c r="AH87" s="79"/>
      <c r="AI87" s="85" t="s">
        <v>1101</v>
      </c>
      <c r="AJ87" s="79" t="b">
        <v>0</v>
      </c>
      <c r="AK87" s="79">
        <v>0</v>
      </c>
      <c r="AL87" s="85" t="s">
        <v>1101</v>
      </c>
      <c r="AM87" s="79" t="s">
        <v>1116</v>
      </c>
      <c r="AN87" s="79" t="b">
        <v>0</v>
      </c>
      <c r="AO87" s="85" t="s">
        <v>1088</v>
      </c>
      <c r="AP87" s="79" t="s">
        <v>176</v>
      </c>
      <c r="AQ87" s="79">
        <v>0</v>
      </c>
      <c r="AR87" s="79">
        <v>0</v>
      </c>
      <c r="AS87" s="79"/>
      <c r="AT87" s="79"/>
      <c r="AU87" s="79"/>
      <c r="AV87" s="79"/>
      <c r="AW87" s="79"/>
      <c r="AX87" s="79"/>
      <c r="AY87" s="79"/>
      <c r="AZ87" s="79"/>
      <c r="BA87">
        <v>8</v>
      </c>
      <c r="BB87" s="78" t="str">
        <f>REPLACE(INDEX(GroupVertices[Group],MATCH(Edges24[[#This Row],[Vertex 1]],GroupVertices[Vertex],0)),1,1,"")</f>
        <v>1</v>
      </c>
      <c r="BC87" s="78" t="str">
        <f>REPLACE(INDEX(GroupVertices[Group],MATCH(Edges24[[#This Row],[Vertex 2]],GroupVertices[Vertex],0)),1,1,"")</f>
        <v>1</v>
      </c>
      <c r="BD87" s="48"/>
      <c r="BE87" s="49"/>
      <c r="BF87" s="48"/>
      <c r="BG87" s="49"/>
      <c r="BH87" s="48"/>
      <c r="BI87" s="49"/>
      <c r="BJ87" s="48"/>
      <c r="BK87" s="49"/>
      <c r="BL87" s="48"/>
    </row>
    <row r="88" spans="1:64" ht="15">
      <c r="A88" s="64" t="s">
        <v>284</v>
      </c>
      <c r="B88" s="64" t="s">
        <v>338</v>
      </c>
      <c r="C88" s="65"/>
      <c r="D88" s="66"/>
      <c r="E88" s="67"/>
      <c r="F88" s="68"/>
      <c r="G88" s="65"/>
      <c r="H88" s="69"/>
      <c r="I88" s="70"/>
      <c r="J88" s="70"/>
      <c r="K88" s="34" t="s">
        <v>65</v>
      </c>
      <c r="L88" s="77">
        <v>128</v>
      </c>
      <c r="M88" s="77"/>
      <c r="N88" s="72"/>
      <c r="O88" s="79" t="s">
        <v>361</v>
      </c>
      <c r="P88" s="81">
        <v>43632.82241898148</v>
      </c>
      <c r="Q88" s="79" t="s">
        <v>418</v>
      </c>
      <c r="R88" s="83" t="s">
        <v>502</v>
      </c>
      <c r="S88" s="79" t="s">
        <v>544</v>
      </c>
      <c r="T88" s="79" t="s">
        <v>602</v>
      </c>
      <c r="U88" s="79"/>
      <c r="V88" s="83" t="s">
        <v>732</v>
      </c>
      <c r="W88" s="81">
        <v>43632.82241898148</v>
      </c>
      <c r="X88" s="83" t="s">
        <v>836</v>
      </c>
      <c r="Y88" s="79"/>
      <c r="Z88" s="79"/>
      <c r="AA88" s="85" t="s">
        <v>1002</v>
      </c>
      <c r="AB88" s="85" t="s">
        <v>1089</v>
      </c>
      <c r="AC88" s="79" t="b">
        <v>0</v>
      </c>
      <c r="AD88" s="79">
        <v>0</v>
      </c>
      <c r="AE88" s="85" t="s">
        <v>1104</v>
      </c>
      <c r="AF88" s="79" t="b">
        <v>0</v>
      </c>
      <c r="AG88" s="79" t="s">
        <v>1105</v>
      </c>
      <c r="AH88" s="79"/>
      <c r="AI88" s="85" t="s">
        <v>1101</v>
      </c>
      <c r="AJ88" s="79" t="b">
        <v>0</v>
      </c>
      <c r="AK88" s="79">
        <v>0</v>
      </c>
      <c r="AL88" s="85" t="s">
        <v>1101</v>
      </c>
      <c r="AM88" s="79" t="s">
        <v>1116</v>
      </c>
      <c r="AN88" s="79" t="b">
        <v>0</v>
      </c>
      <c r="AO88" s="85" t="s">
        <v>1089</v>
      </c>
      <c r="AP88" s="79" t="s">
        <v>176</v>
      </c>
      <c r="AQ88" s="79">
        <v>0</v>
      </c>
      <c r="AR88" s="79">
        <v>0</v>
      </c>
      <c r="AS88" s="79"/>
      <c r="AT88" s="79"/>
      <c r="AU88" s="79"/>
      <c r="AV88" s="79"/>
      <c r="AW88" s="79"/>
      <c r="AX88" s="79"/>
      <c r="AY88" s="79"/>
      <c r="AZ88" s="79"/>
      <c r="BA88">
        <v>8</v>
      </c>
      <c r="BB88" s="78" t="str">
        <f>REPLACE(INDEX(GroupVertices[Group],MATCH(Edges24[[#This Row],[Vertex 1]],GroupVertices[Vertex],0)),1,1,"")</f>
        <v>1</v>
      </c>
      <c r="BC88" s="78" t="str">
        <f>REPLACE(INDEX(GroupVertices[Group],MATCH(Edges24[[#This Row],[Vertex 2]],GroupVertices[Vertex],0)),1,1,"")</f>
        <v>1</v>
      </c>
      <c r="BD88" s="48"/>
      <c r="BE88" s="49"/>
      <c r="BF88" s="48"/>
      <c r="BG88" s="49"/>
      <c r="BH88" s="48"/>
      <c r="BI88" s="49"/>
      <c r="BJ88" s="48"/>
      <c r="BK88" s="49"/>
      <c r="BL88" s="48"/>
    </row>
    <row r="89" spans="1:64" ht="15">
      <c r="A89" s="64" t="s">
        <v>284</v>
      </c>
      <c r="B89" s="64" t="s">
        <v>338</v>
      </c>
      <c r="C89" s="65"/>
      <c r="D89" s="66"/>
      <c r="E89" s="67"/>
      <c r="F89" s="68"/>
      <c r="G89" s="65"/>
      <c r="H89" s="69"/>
      <c r="I89" s="70"/>
      <c r="J89" s="70"/>
      <c r="K89" s="34" t="s">
        <v>65</v>
      </c>
      <c r="L89" s="77">
        <v>129</v>
      </c>
      <c r="M89" s="77"/>
      <c r="N89" s="72"/>
      <c r="O89" s="79" t="s">
        <v>361</v>
      </c>
      <c r="P89" s="81">
        <v>43633.92738425926</v>
      </c>
      <c r="Q89" s="79" t="s">
        <v>419</v>
      </c>
      <c r="R89" s="83" t="s">
        <v>502</v>
      </c>
      <c r="S89" s="79" t="s">
        <v>544</v>
      </c>
      <c r="T89" s="79" t="s">
        <v>602</v>
      </c>
      <c r="U89" s="79"/>
      <c r="V89" s="83" t="s">
        <v>732</v>
      </c>
      <c r="W89" s="81">
        <v>43633.92738425926</v>
      </c>
      <c r="X89" s="83" t="s">
        <v>837</v>
      </c>
      <c r="Y89" s="79"/>
      <c r="Z89" s="79"/>
      <c r="AA89" s="85" t="s">
        <v>1003</v>
      </c>
      <c r="AB89" s="85" t="s">
        <v>1090</v>
      </c>
      <c r="AC89" s="79" t="b">
        <v>0</v>
      </c>
      <c r="AD89" s="79">
        <v>0</v>
      </c>
      <c r="AE89" s="85" t="s">
        <v>1104</v>
      </c>
      <c r="AF89" s="79" t="b">
        <v>0</v>
      </c>
      <c r="AG89" s="79" t="s">
        <v>1105</v>
      </c>
      <c r="AH89" s="79"/>
      <c r="AI89" s="85" t="s">
        <v>1101</v>
      </c>
      <c r="AJ89" s="79" t="b">
        <v>0</v>
      </c>
      <c r="AK89" s="79">
        <v>0</v>
      </c>
      <c r="AL89" s="85" t="s">
        <v>1101</v>
      </c>
      <c r="AM89" s="79" t="s">
        <v>1116</v>
      </c>
      <c r="AN89" s="79" t="b">
        <v>0</v>
      </c>
      <c r="AO89" s="85" t="s">
        <v>1090</v>
      </c>
      <c r="AP89" s="79" t="s">
        <v>176</v>
      </c>
      <c r="AQ89" s="79">
        <v>0</v>
      </c>
      <c r="AR89" s="79">
        <v>0</v>
      </c>
      <c r="AS89" s="79"/>
      <c r="AT89" s="79"/>
      <c r="AU89" s="79"/>
      <c r="AV89" s="79"/>
      <c r="AW89" s="79"/>
      <c r="AX89" s="79"/>
      <c r="AY89" s="79"/>
      <c r="AZ89" s="79"/>
      <c r="BA89">
        <v>8</v>
      </c>
      <c r="BB89" s="78" t="str">
        <f>REPLACE(INDEX(GroupVertices[Group],MATCH(Edges24[[#This Row],[Vertex 1]],GroupVertices[Vertex],0)),1,1,"")</f>
        <v>1</v>
      </c>
      <c r="BC89" s="78" t="str">
        <f>REPLACE(INDEX(GroupVertices[Group],MATCH(Edges24[[#This Row],[Vertex 2]],GroupVertices[Vertex],0)),1,1,"")</f>
        <v>1</v>
      </c>
      <c r="BD89" s="48"/>
      <c r="BE89" s="49"/>
      <c r="BF89" s="48"/>
      <c r="BG89" s="49"/>
      <c r="BH89" s="48"/>
      <c r="BI89" s="49"/>
      <c r="BJ89" s="48"/>
      <c r="BK89" s="49"/>
      <c r="BL89" s="48"/>
    </row>
    <row r="90" spans="1:64" ht="15">
      <c r="A90" s="64" t="s">
        <v>284</v>
      </c>
      <c r="B90" s="64" t="s">
        <v>338</v>
      </c>
      <c r="C90" s="65"/>
      <c r="D90" s="66"/>
      <c r="E90" s="67"/>
      <c r="F90" s="68"/>
      <c r="G90" s="65"/>
      <c r="H90" s="69"/>
      <c r="I90" s="70"/>
      <c r="J90" s="70"/>
      <c r="K90" s="34" t="s">
        <v>65</v>
      </c>
      <c r="L90" s="77">
        <v>130</v>
      </c>
      <c r="M90" s="77"/>
      <c r="N90" s="72"/>
      <c r="O90" s="79" t="s">
        <v>361</v>
      </c>
      <c r="P90" s="81">
        <v>43634.914664351854</v>
      </c>
      <c r="Q90" s="79" t="s">
        <v>418</v>
      </c>
      <c r="R90" s="83" t="s">
        <v>502</v>
      </c>
      <c r="S90" s="79" t="s">
        <v>544</v>
      </c>
      <c r="T90" s="79" t="s">
        <v>602</v>
      </c>
      <c r="U90" s="79"/>
      <c r="V90" s="83" t="s">
        <v>732</v>
      </c>
      <c r="W90" s="81">
        <v>43634.914664351854</v>
      </c>
      <c r="X90" s="83" t="s">
        <v>838</v>
      </c>
      <c r="Y90" s="79"/>
      <c r="Z90" s="79"/>
      <c r="AA90" s="85" t="s">
        <v>1004</v>
      </c>
      <c r="AB90" s="85" t="s">
        <v>1091</v>
      </c>
      <c r="AC90" s="79" t="b">
        <v>0</v>
      </c>
      <c r="AD90" s="79">
        <v>0</v>
      </c>
      <c r="AE90" s="85" t="s">
        <v>1104</v>
      </c>
      <c r="AF90" s="79" t="b">
        <v>0</v>
      </c>
      <c r="AG90" s="79" t="s">
        <v>1105</v>
      </c>
      <c r="AH90" s="79"/>
      <c r="AI90" s="85" t="s">
        <v>1101</v>
      </c>
      <c r="AJ90" s="79" t="b">
        <v>0</v>
      </c>
      <c r="AK90" s="79">
        <v>0</v>
      </c>
      <c r="AL90" s="85" t="s">
        <v>1101</v>
      </c>
      <c r="AM90" s="79" t="s">
        <v>1116</v>
      </c>
      <c r="AN90" s="79" t="b">
        <v>0</v>
      </c>
      <c r="AO90" s="85" t="s">
        <v>1091</v>
      </c>
      <c r="AP90" s="79" t="s">
        <v>176</v>
      </c>
      <c r="AQ90" s="79">
        <v>0</v>
      </c>
      <c r="AR90" s="79">
        <v>0</v>
      </c>
      <c r="AS90" s="79"/>
      <c r="AT90" s="79"/>
      <c r="AU90" s="79"/>
      <c r="AV90" s="79"/>
      <c r="AW90" s="79"/>
      <c r="AX90" s="79"/>
      <c r="AY90" s="79"/>
      <c r="AZ90" s="79"/>
      <c r="BA90">
        <v>8</v>
      </c>
      <c r="BB90" s="78" t="str">
        <f>REPLACE(INDEX(GroupVertices[Group],MATCH(Edges24[[#This Row],[Vertex 1]],GroupVertices[Vertex],0)),1,1,"")</f>
        <v>1</v>
      </c>
      <c r="BC90" s="78" t="str">
        <f>REPLACE(INDEX(GroupVertices[Group],MATCH(Edges24[[#This Row],[Vertex 2]],GroupVertices[Vertex],0)),1,1,"")</f>
        <v>1</v>
      </c>
      <c r="BD90" s="48"/>
      <c r="BE90" s="49"/>
      <c r="BF90" s="48"/>
      <c r="BG90" s="49"/>
      <c r="BH90" s="48"/>
      <c r="BI90" s="49"/>
      <c r="BJ90" s="48"/>
      <c r="BK90" s="49"/>
      <c r="BL90" s="48"/>
    </row>
    <row r="91" spans="1:64" ht="15">
      <c r="A91" s="64" t="s">
        <v>284</v>
      </c>
      <c r="B91" s="64" t="s">
        <v>338</v>
      </c>
      <c r="C91" s="65"/>
      <c r="D91" s="66"/>
      <c r="E91" s="67"/>
      <c r="F91" s="68"/>
      <c r="G91" s="65"/>
      <c r="H91" s="69"/>
      <c r="I91" s="70"/>
      <c r="J91" s="70"/>
      <c r="K91" s="34" t="s">
        <v>65</v>
      </c>
      <c r="L91" s="77">
        <v>131</v>
      </c>
      <c r="M91" s="77"/>
      <c r="N91" s="72"/>
      <c r="O91" s="79" t="s">
        <v>361</v>
      </c>
      <c r="P91" s="81">
        <v>43636.92774305555</v>
      </c>
      <c r="Q91" s="79" t="s">
        <v>420</v>
      </c>
      <c r="R91" s="83" t="s">
        <v>502</v>
      </c>
      <c r="S91" s="79" t="s">
        <v>544</v>
      </c>
      <c r="T91" s="79" t="s">
        <v>602</v>
      </c>
      <c r="U91" s="79"/>
      <c r="V91" s="83" t="s">
        <v>732</v>
      </c>
      <c r="W91" s="81">
        <v>43636.92774305555</v>
      </c>
      <c r="X91" s="83" t="s">
        <v>839</v>
      </c>
      <c r="Y91" s="79"/>
      <c r="Z91" s="79"/>
      <c r="AA91" s="85" t="s">
        <v>1005</v>
      </c>
      <c r="AB91" s="85" t="s">
        <v>1092</v>
      </c>
      <c r="AC91" s="79" t="b">
        <v>0</v>
      </c>
      <c r="AD91" s="79">
        <v>0</v>
      </c>
      <c r="AE91" s="85" t="s">
        <v>1104</v>
      </c>
      <c r="AF91" s="79" t="b">
        <v>0</v>
      </c>
      <c r="AG91" s="79" t="s">
        <v>1105</v>
      </c>
      <c r="AH91" s="79"/>
      <c r="AI91" s="85" t="s">
        <v>1101</v>
      </c>
      <c r="AJ91" s="79" t="b">
        <v>0</v>
      </c>
      <c r="AK91" s="79">
        <v>0</v>
      </c>
      <c r="AL91" s="85" t="s">
        <v>1101</v>
      </c>
      <c r="AM91" s="79" t="s">
        <v>1116</v>
      </c>
      <c r="AN91" s="79" t="b">
        <v>0</v>
      </c>
      <c r="AO91" s="85" t="s">
        <v>1092</v>
      </c>
      <c r="AP91" s="79" t="s">
        <v>176</v>
      </c>
      <c r="AQ91" s="79">
        <v>0</v>
      </c>
      <c r="AR91" s="79">
        <v>0</v>
      </c>
      <c r="AS91" s="79"/>
      <c r="AT91" s="79"/>
      <c r="AU91" s="79"/>
      <c r="AV91" s="79"/>
      <c r="AW91" s="79"/>
      <c r="AX91" s="79"/>
      <c r="AY91" s="79"/>
      <c r="AZ91" s="79"/>
      <c r="BA91">
        <v>8</v>
      </c>
      <c r="BB91" s="78" t="str">
        <f>REPLACE(INDEX(GroupVertices[Group],MATCH(Edges24[[#This Row],[Vertex 1]],GroupVertices[Vertex],0)),1,1,"")</f>
        <v>1</v>
      </c>
      <c r="BC91" s="78" t="str">
        <f>REPLACE(INDEX(GroupVertices[Group],MATCH(Edges24[[#This Row],[Vertex 2]],GroupVertices[Vertex],0)),1,1,"")</f>
        <v>1</v>
      </c>
      <c r="BD91" s="48"/>
      <c r="BE91" s="49"/>
      <c r="BF91" s="48"/>
      <c r="BG91" s="49"/>
      <c r="BH91" s="48"/>
      <c r="BI91" s="49"/>
      <c r="BJ91" s="48"/>
      <c r="BK91" s="49"/>
      <c r="BL91" s="48"/>
    </row>
    <row r="92" spans="1:64" ht="15">
      <c r="A92" s="64" t="s">
        <v>284</v>
      </c>
      <c r="B92" s="64" t="s">
        <v>345</v>
      </c>
      <c r="C92" s="65"/>
      <c r="D92" s="66"/>
      <c r="E92" s="67"/>
      <c r="F92" s="68"/>
      <c r="G92" s="65"/>
      <c r="H92" s="69"/>
      <c r="I92" s="70"/>
      <c r="J92" s="70"/>
      <c r="K92" s="34" t="s">
        <v>65</v>
      </c>
      <c r="L92" s="77">
        <v>177</v>
      </c>
      <c r="M92" s="77"/>
      <c r="N92" s="72"/>
      <c r="O92" s="79" t="s">
        <v>361</v>
      </c>
      <c r="P92" s="81">
        <v>43632.82512731481</v>
      </c>
      <c r="Q92" s="79" t="s">
        <v>421</v>
      </c>
      <c r="R92" s="83" t="s">
        <v>502</v>
      </c>
      <c r="S92" s="79" t="s">
        <v>544</v>
      </c>
      <c r="T92" s="79" t="s">
        <v>602</v>
      </c>
      <c r="U92" s="79"/>
      <c r="V92" s="83" t="s">
        <v>732</v>
      </c>
      <c r="W92" s="81">
        <v>43632.82512731481</v>
      </c>
      <c r="X92" s="83" t="s">
        <v>840</v>
      </c>
      <c r="Y92" s="79"/>
      <c r="Z92" s="79"/>
      <c r="AA92" s="85" t="s">
        <v>1006</v>
      </c>
      <c r="AB92" s="85" t="s">
        <v>1093</v>
      </c>
      <c r="AC92" s="79" t="b">
        <v>0</v>
      </c>
      <c r="AD92" s="79">
        <v>0</v>
      </c>
      <c r="AE92" s="85" t="s">
        <v>1104</v>
      </c>
      <c r="AF92" s="79" t="b">
        <v>0</v>
      </c>
      <c r="AG92" s="79" t="s">
        <v>1105</v>
      </c>
      <c r="AH92" s="79"/>
      <c r="AI92" s="85" t="s">
        <v>1101</v>
      </c>
      <c r="AJ92" s="79" t="b">
        <v>0</v>
      </c>
      <c r="AK92" s="79">
        <v>0</v>
      </c>
      <c r="AL92" s="85" t="s">
        <v>1101</v>
      </c>
      <c r="AM92" s="79" t="s">
        <v>1116</v>
      </c>
      <c r="AN92" s="79" t="b">
        <v>0</v>
      </c>
      <c r="AO92" s="85" t="s">
        <v>1093</v>
      </c>
      <c r="AP92" s="79" t="s">
        <v>176</v>
      </c>
      <c r="AQ92" s="79">
        <v>0</v>
      </c>
      <c r="AR92" s="79">
        <v>0</v>
      </c>
      <c r="AS92" s="79"/>
      <c r="AT92" s="79"/>
      <c r="AU92" s="79"/>
      <c r="AV92" s="79"/>
      <c r="AW92" s="79"/>
      <c r="AX92" s="79"/>
      <c r="AY92" s="79"/>
      <c r="AZ92" s="79"/>
      <c r="BA92">
        <v>4</v>
      </c>
      <c r="BB92" s="78" t="str">
        <f>REPLACE(INDEX(GroupVertices[Group],MATCH(Edges24[[#This Row],[Vertex 1]],GroupVertices[Vertex],0)),1,1,"")</f>
        <v>1</v>
      </c>
      <c r="BC92" s="78" t="str">
        <f>REPLACE(INDEX(GroupVertices[Group],MATCH(Edges24[[#This Row],[Vertex 2]],GroupVertices[Vertex],0)),1,1,"")</f>
        <v>1</v>
      </c>
      <c r="BD92" s="48"/>
      <c r="BE92" s="49"/>
      <c r="BF92" s="48"/>
      <c r="BG92" s="49"/>
      <c r="BH92" s="48"/>
      <c r="BI92" s="49"/>
      <c r="BJ92" s="48"/>
      <c r="BK92" s="49"/>
      <c r="BL92" s="48"/>
    </row>
    <row r="93" spans="1:64" ht="15">
      <c r="A93" s="64" t="s">
        <v>284</v>
      </c>
      <c r="B93" s="64" t="s">
        <v>345</v>
      </c>
      <c r="C93" s="65"/>
      <c r="D93" s="66"/>
      <c r="E93" s="67"/>
      <c r="F93" s="68"/>
      <c r="G93" s="65"/>
      <c r="H93" s="69"/>
      <c r="I93" s="70"/>
      <c r="J93" s="70"/>
      <c r="K93" s="34" t="s">
        <v>65</v>
      </c>
      <c r="L93" s="77">
        <v>178</v>
      </c>
      <c r="M93" s="77"/>
      <c r="N93" s="72"/>
      <c r="O93" s="79" t="s">
        <v>361</v>
      </c>
      <c r="P93" s="81">
        <v>43633.92938657408</v>
      </c>
      <c r="Q93" s="79" t="s">
        <v>422</v>
      </c>
      <c r="R93" s="83" t="s">
        <v>502</v>
      </c>
      <c r="S93" s="79" t="s">
        <v>544</v>
      </c>
      <c r="T93" s="79" t="s">
        <v>602</v>
      </c>
      <c r="U93" s="79"/>
      <c r="V93" s="83" t="s">
        <v>732</v>
      </c>
      <c r="W93" s="81">
        <v>43633.92938657408</v>
      </c>
      <c r="X93" s="83" t="s">
        <v>841</v>
      </c>
      <c r="Y93" s="79"/>
      <c r="Z93" s="79"/>
      <c r="AA93" s="85" t="s">
        <v>1007</v>
      </c>
      <c r="AB93" s="85" t="s">
        <v>1094</v>
      </c>
      <c r="AC93" s="79" t="b">
        <v>0</v>
      </c>
      <c r="AD93" s="79">
        <v>0</v>
      </c>
      <c r="AE93" s="85" t="s">
        <v>1104</v>
      </c>
      <c r="AF93" s="79" t="b">
        <v>0</v>
      </c>
      <c r="AG93" s="79" t="s">
        <v>1105</v>
      </c>
      <c r="AH93" s="79"/>
      <c r="AI93" s="85" t="s">
        <v>1101</v>
      </c>
      <c r="AJ93" s="79" t="b">
        <v>0</v>
      </c>
      <c r="AK93" s="79">
        <v>0</v>
      </c>
      <c r="AL93" s="85" t="s">
        <v>1101</v>
      </c>
      <c r="AM93" s="79" t="s">
        <v>1116</v>
      </c>
      <c r="AN93" s="79" t="b">
        <v>0</v>
      </c>
      <c r="AO93" s="85" t="s">
        <v>1094</v>
      </c>
      <c r="AP93" s="79" t="s">
        <v>176</v>
      </c>
      <c r="AQ93" s="79">
        <v>0</v>
      </c>
      <c r="AR93" s="79">
        <v>0</v>
      </c>
      <c r="AS93" s="79"/>
      <c r="AT93" s="79"/>
      <c r="AU93" s="79"/>
      <c r="AV93" s="79"/>
      <c r="AW93" s="79"/>
      <c r="AX93" s="79"/>
      <c r="AY93" s="79"/>
      <c r="AZ93" s="79"/>
      <c r="BA93">
        <v>4</v>
      </c>
      <c r="BB93" s="78" t="str">
        <f>REPLACE(INDEX(GroupVertices[Group],MATCH(Edges24[[#This Row],[Vertex 1]],GroupVertices[Vertex],0)),1,1,"")</f>
        <v>1</v>
      </c>
      <c r="BC93" s="78" t="str">
        <f>REPLACE(INDEX(GroupVertices[Group],MATCH(Edges24[[#This Row],[Vertex 2]],GroupVertices[Vertex],0)),1,1,"")</f>
        <v>1</v>
      </c>
      <c r="BD93" s="48"/>
      <c r="BE93" s="49"/>
      <c r="BF93" s="48"/>
      <c r="BG93" s="49"/>
      <c r="BH93" s="48"/>
      <c r="BI93" s="49"/>
      <c r="BJ93" s="48"/>
      <c r="BK93" s="49"/>
      <c r="BL93" s="48"/>
    </row>
    <row r="94" spans="1:64" ht="15">
      <c r="A94" s="64" t="s">
        <v>284</v>
      </c>
      <c r="B94" s="64" t="s">
        <v>345</v>
      </c>
      <c r="C94" s="65"/>
      <c r="D94" s="66"/>
      <c r="E94" s="67"/>
      <c r="F94" s="68"/>
      <c r="G94" s="65"/>
      <c r="H94" s="69"/>
      <c r="I94" s="70"/>
      <c r="J94" s="70"/>
      <c r="K94" s="34" t="s">
        <v>65</v>
      </c>
      <c r="L94" s="77">
        <v>179</v>
      </c>
      <c r="M94" s="77"/>
      <c r="N94" s="72"/>
      <c r="O94" s="79" t="s">
        <v>361</v>
      </c>
      <c r="P94" s="81">
        <v>43634.91587962963</v>
      </c>
      <c r="Q94" s="79" t="s">
        <v>422</v>
      </c>
      <c r="R94" s="83" t="s">
        <v>502</v>
      </c>
      <c r="S94" s="79" t="s">
        <v>544</v>
      </c>
      <c r="T94" s="79" t="s">
        <v>602</v>
      </c>
      <c r="U94" s="79"/>
      <c r="V94" s="83" t="s">
        <v>732</v>
      </c>
      <c r="W94" s="81">
        <v>43634.91587962963</v>
      </c>
      <c r="X94" s="83" t="s">
        <v>842</v>
      </c>
      <c r="Y94" s="79"/>
      <c r="Z94" s="79"/>
      <c r="AA94" s="85" t="s">
        <v>1008</v>
      </c>
      <c r="AB94" s="85" t="s">
        <v>1095</v>
      </c>
      <c r="AC94" s="79" t="b">
        <v>0</v>
      </c>
      <c r="AD94" s="79">
        <v>0</v>
      </c>
      <c r="AE94" s="85" t="s">
        <v>1104</v>
      </c>
      <c r="AF94" s="79" t="b">
        <v>0</v>
      </c>
      <c r="AG94" s="79" t="s">
        <v>1105</v>
      </c>
      <c r="AH94" s="79"/>
      <c r="AI94" s="85" t="s">
        <v>1101</v>
      </c>
      <c r="AJ94" s="79" t="b">
        <v>0</v>
      </c>
      <c r="AK94" s="79">
        <v>0</v>
      </c>
      <c r="AL94" s="85" t="s">
        <v>1101</v>
      </c>
      <c r="AM94" s="79" t="s">
        <v>1116</v>
      </c>
      <c r="AN94" s="79" t="b">
        <v>0</v>
      </c>
      <c r="AO94" s="85" t="s">
        <v>1095</v>
      </c>
      <c r="AP94" s="79" t="s">
        <v>176</v>
      </c>
      <c r="AQ94" s="79">
        <v>0</v>
      </c>
      <c r="AR94" s="79">
        <v>0</v>
      </c>
      <c r="AS94" s="79"/>
      <c r="AT94" s="79"/>
      <c r="AU94" s="79"/>
      <c r="AV94" s="79"/>
      <c r="AW94" s="79"/>
      <c r="AX94" s="79"/>
      <c r="AY94" s="79"/>
      <c r="AZ94" s="79"/>
      <c r="BA94">
        <v>4</v>
      </c>
      <c r="BB94" s="78" t="str">
        <f>REPLACE(INDEX(GroupVertices[Group],MATCH(Edges24[[#This Row],[Vertex 1]],GroupVertices[Vertex],0)),1,1,"")</f>
        <v>1</v>
      </c>
      <c r="BC94" s="78" t="str">
        <f>REPLACE(INDEX(GroupVertices[Group],MATCH(Edges24[[#This Row],[Vertex 2]],GroupVertices[Vertex],0)),1,1,"")</f>
        <v>1</v>
      </c>
      <c r="BD94" s="48"/>
      <c r="BE94" s="49"/>
      <c r="BF94" s="48"/>
      <c r="BG94" s="49"/>
      <c r="BH94" s="48"/>
      <c r="BI94" s="49"/>
      <c r="BJ94" s="48"/>
      <c r="BK94" s="49"/>
      <c r="BL94" s="48"/>
    </row>
    <row r="95" spans="1:64" ht="15">
      <c r="A95" s="64" t="s">
        <v>284</v>
      </c>
      <c r="B95" s="64" t="s">
        <v>345</v>
      </c>
      <c r="C95" s="65"/>
      <c r="D95" s="66"/>
      <c r="E95" s="67"/>
      <c r="F95" s="68"/>
      <c r="G95" s="65"/>
      <c r="H95" s="69"/>
      <c r="I95" s="70"/>
      <c r="J95" s="70"/>
      <c r="K95" s="34" t="s">
        <v>65</v>
      </c>
      <c r="L95" s="77">
        <v>180</v>
      </c>
      <c r="M95" s="77"/>
      <c r="N95" s="72"/>
      <c r="O95" s="79" t="s">
        <v>361</v>
      </c>
      <c r="P95" s="81">
        <v>43636.929502314815</v>
      </c>
      <c r="Q95" s="79" t="s">
        <v>421</v>
      </c>
      <c r="R95" s="83" t="s">
        <v>502</v>
      </c>
      <c r="S95" s="79" t="s">
        <v>544</v>
      </c>
      <c r="T95" s="79" t="s">
        <v>602</v>
      </c>
      <c r="U95" s="79"/>
      <c r="V95" s="83" t="s">
        <v>732</v>
      </c>
      <c r="W95" s="81">
        <v>43636.929502314815</v>
      </c>
      <c r="X95" s="83" t="s">
        <v>843</v>
      </c>
      <c r="Y95" s="79"/>
      <c r="Z95" s="79"/>
      <c r="AA95" s="85" t="s">
        <v>1009</v>
      </c>
      <c r="AB95" s="85" t="s">
        <v>1096</v>
      </c>
      <c r="AC95" s="79" t="b">
        <v>0</v>
      </c>
      <c r="AD95" s="79">
        <v>0</v>
      </c>
      <c r="AE95" s="85" t="s">
        <v>1104</v>
      </c>
      <c r="AF95" s="79" t="b">
        <v>0</v>
      </c>
      <c r="AG95" s="79" t="s">
        <v>1105</v>
      </c>
      <c r="AH95" s="79"/>
      <c r="AI95" s="85" t="s">
        <v>1101</v>
      </c>
      <c r="AJ95" s="79" t="b">
        <v>0</v>
      </c>
      <c r="AK95" s="79">
        <v>0</v>
      </c>
      <c r="AL95" s="85" t="s">
        <v>1101</v>
      </c>
      <c r="AM95" s="79" t="s">
        <v>1116</v>
      </c>
      <c r="AN95" s="79" t="b">
        <v>0</v>
      </c>
      <c r="AO95" s="85" t="s">
        <v>1096</v>
      </c>
      <c r="AP95" s="79" t="s">
        <v>176</v>
      </c>
      <c r="AQ95" s="79">
        <v>0</v>
      </c>
      <c r="AR95" s="79">
        <v>0</v>
      </c>
      <c r="AS95" s="79"/>
      <c r="AT95" s="79"/>
      <c r="AU95" s="79"/>
      <c r="AV95" s="79"/>
      <c r="AW95" s="79"/>
      <c r="AX95" s="79"/>
      <c r="AY95" s="79"/>
      <c r="AZ95" s="79"/>
      <c r="BA95">
        <v>4</v>
      </c>
      <c r="BB95" s="78" t="str">
        <f>REPLACE(INDEX(GroupVertices[Group],MATCH(Edges24[[#This Row],[Vertex 1]],GroupVertices[Vertex],0)),1,1,"")</f>
        <v>1</v>
      </c>
      <c r="BC95" s="78" t="str">
        <f>REPLACE(INDEX(GroupVertices[Group],MATCH(Edges24[[#This Row],[Vertex 2]],GroupVertices[Vertex],0)),1,1,"")</f>
        <v>1</v>
      </c>
      <c r="BD95" s="48"/>
      <c r="BE95" s="49"/>
      <c r="BF95" s="48"/>
      <c r="BG95" s="49"/>
      <c r="BH95" s="48"/>
      <c r="BI95" s="49"/>
      <c r="BJ95" s="48"/>
      <c r="BK95" s="49"/>
      <c r="BL95" s="48"/>
    </row>
    <row r="96" spans="1:64" ht="15">
      <c r="A96" s="64" t="s">
        <v>284</v>
      </c>
      <c r="B96" s="64" t="s">
        <v>346</v>
      </c>
      <c r="C96" s="65"/>
      <c r="D96" s="66"/>
      <c r="E96" s="67"/>
      <c r="F96" s="68"/>
      <c r="G96" s="65"/>
      <c r="H96" s="69"/>
      <c r="I96" s="70"/>
      <c r="J96" s="70"/>
      <c r="K96" s="34" t="s">
        <v>65</v>
      </c>
      <c r="L96" s="77">
        <v>181</v>
      </c>
      <c r="M96" s="77"/>
      <c r="N96" s="72"/>
      <c r="O96" s="79" t="s">
        <v>361</v>
      </c>
      <c r="P96" s="81">
        <v>43626.02042824074</v>
      </c>
      <c r="Q96" s="79" t="s">
        <v>423</v>
      </c>
      <c r="R96" s="83" t="s">
        <v>501</v>
      </c>
      <c r="S96" s="79" t="s">
        <v>543</v>
      </c>
      <c r="T96" s="79" t="s">
        <v>602</v>
      </c>
      <c r="U96" s="79"/>
      <c r="V96" s="83" t="s">
        <v>732</v>
      </c>
      <c r="W96" s="81">
        <v>43626.02042824074</v>
      </c>
      <c r="X96" s="83" t="s">
        <v>844</v>
      </c>
      <c r="Y96" s="79"/>
      <c r="Z96" s="79"/>
      <c r="AA96" s="85" t="s">
        <v>1010</v>
      </c>
      <c r="AB96" s="85" t="s">
        <v>1097</v>
      </c>
      <c r="AC96" s="79" t="b">
        <v>0</v>
      </c>
      <c r="AD96" s="79">
        <v>0</v>
      </c>
      <c r="AE96" s="85" t="s">
        <v>1104</v>
      </c>
      <c r="AF96" s="79" t="b">
        <v>0</v>
      </c>
      <c r="AG96" s="79" t="s">
        <v>1105</v>
      </c>
      <c r="AH96" s="79"/>
      <c r="AI96" s="85" t="s">
        <v>1101</v>
      </c>
      <c r="AJ96" s="79" t="b">
        <v>0</v>
      </c>
      <c r="AK96" s="79">
        <v>0</v>
      </c>
      <c r="AL96" s="85" t="s">
        <v>1101</v>
      </c>
      <c r="AM96" s="79" t="s">
        <v>1116</v>
      </c>
      <c r="AN96" s="79" t="b">
        <v>0</v>
      </c>
      <c r="AO96" s="85" t="s">
        <v>1097</v>
      </c>
      <c r="AP96" s="79" t="s">
        <v>176</v>
      </c>
      <c r="AQ96" s="79">
        <v>0</v>
      </c>
      <c r="AR96" s="79">
        <v>0</v>
      </c>
      <c r="AS96" s="79"/>
      <c r="AT96" s="79"/>
      <c r="AU96" s="79"/>
      <c r="AV96" s="79"/>
      <c r="AW96" s="79"/>
      <c r="AX96" s="79"/>
      <c r="AY96" s="79"/>
      <c r="AZ96" s="79"/>
      <c r="BA96">
        <v>8</v>
      </c>
      <c r="BB96" s="78" t="str">
        <f>REPLACE(INDEX(GroupVertices[Group],MATCH(Edges24[[#This Row],[Vertex 1]],GroupVertices[Vertex],0)),1,1,"")</f>
        <v>1</v>
      </c>
      <c r="BC96" s="78" t="str">
        <f>REPLACE(INDEX(GroupVertices[Group],MATCH(Edges24[[#This Row],[Vertex 2]],GroupVertices[Vertex],0)),1,1,"")</f>
        <v>1</v>
      </c>
      <c r="BD96" s="48"/>
      <c r="BE96" s="49"/>
      <c r="BF96" s="48"/>
      <c r="BG96" s="49"/>
      <c r="BH96" s="48"/>
      <c r="BI96" s="49"/>
      <c r="BJ96" s="48"/>
      <c r="BK96" s="49"/>
      <c r="BL96" s="48"/>
    </row>
    <row r="97" spans="1:64" ht="15">
      <c r="A97" s="64" t="s">
        <v>284</v>
      </c>
      <c r="B97" s="64" t="s">
        <v>346</v>
      </c>
      <c r="C97" s="65"/>
      <c r="D97" s="66"/>
      <c r="E97" s="67"/>
      <c r="F97" s="68"/>
      <c r="G97" s="65"/>
      <c r="H97" s="69"/>
      <c r="I97" s="70"/>
      <c r="J97" s="70"/>
      <c r="K97" s="34" t="s">
        <v>65</v>
      </c>
      <c r="L97" s="77">
        <v>182</v>
      </c>
      <c r="M97" s="77"/>
      <c r="N97" s="72"/>
      <c r="O97" s="79" t="s">
        <v>361</v>
      </c>
      <c r="P97" s="81">
        <v>43626.9115625</v>
      </c>
      <c r="Q97" s="79" t="s">
        <v>423</v>
      </c>
      <c r="R97" s="83" t="s">
        <v>501</v>
      </c>
      <c r="S97" s="79" t="s">
        <v>543</v>
      </c>
      <c r="T97" s="79" t="s">
        <v>602</v>
      </c>
      <c r="U97" s="79"/>
      <c r="V97" s="83" t="s">
        <v>732</v>
      </c>
      <c r="W97" s="81">
        <v>43626.9115625</v>
      </c>
      <c r="X97" s="83" t="s">
        <v>845</v>
      </c>
      <c r="Y97" s="79"/>
      <c r="Z97" s="79"/>
      <c r="AA97" s="85" t="s">
        <v>1011</v>
      </c>
      <c r="AB97" s="85" t="s">
        <v>1098</v>
      </c>
      <c r="AC97" s="79" t="b">
        <v>0</v>
      </c>
      <c r="AD97" s="79">
        <v>0</v>
      </c>
      <c r="AE97" s="85" t="s">
        <v>1104</v>
      </c>
      <c r="AF97" s="79" t="b">
        <v>0</v>
      </c>
      <c r="AG97" s="79" t="s">
        <v>1105</v>
      </c>
      <c r="AH97" s="79"/>
      <c r="AI97" s="85" t="s">
        <v>1101</v>
      </c>
      <c r="AJ97" s="79" t="b">
        <v>0</v>
      </c>
      <c r="AK97" s="79">
        <v>0</v>
      </c>
      <c r="AL97" s="85" t="s">
        <v>1101</v>
      </c>
      <c r="AM97" s="79" t="s">
        <v>1116</v>
      </c>
      <c r="AN97" s="79" t="b">
        <v>0</v>
      </c>
      <c r="AO97" s="85" t="s">
        <v>1098</v>
      </c>
      <c r="AP97" s="79" t="s">
        <v>176</v>
      </c>
      <c r="AQ97" s="79">
        <v>0</v>
      </c>
      <c r="AR97" s="79">
        <v>0</v>
      </c>
      <c r="AS97" s="79"/>
      <c r="AT97" s="79"/>
      <c r="AU97" s="79"/>
      <c r="AV97" s="79"/>
      <c r="AW97" s="79"/>
      <c r="AX97" s="79"/>
      <c r="AY97" s="79"/>
      <c r="AZ97" s="79"/>
      <c r="BA97">
        <v>8</v>
      </c>
      <c r="BB97" s="78" t="str">
        <f>REPLACE(INDEX(GroupVertices[Group],MATCH(Edges24[[#This Row],[Vertex 1]],GroupVertices[Vertex],0)),1,1,"")</f>
        <v>1</v>
      </c>
      <c r="BC97" s="78" t="str">
        <f>REPLACE(INDEX(GroupVertices[Group],MATCH(Edges24[[#This Row],[Vertex 2]],GroupVertices[Vertex],0)),1,1,"")</f>
        <v>1</v>
      </c>
      <c r="BD97" s="48"/>
      <c r="BE97" s="49"/>
      <c r="BF97" s="48"/>
      <c r="BG97" s="49"/>
      <c r="BH97" s="48"/>
      <c r="BI97" s="49"/>
      <c r="BJ97" s="48"/>
      <c r="BK97" s="49"/>
      <c r="BL97" s="48"/>
    </row>
    <row r="98" spans="1:64" ht="15">
      <c r="A98" s="64" t="s">
        <v>284</v>
      </c>
      <c r="B98" s="64" t="s">
        <v>346</v>
      </c>
      <c r="C98" s="65"/>
      <c r="D98" s="66"/>
      <c r="E98" s="67"/>
      <c r="F98" s="68"/>
      <c r="G98" s="65"/>
      <c r="H98" s="69"/>
      <c r="I98" s="70"/>
      <c r="J98" s="70"/>
      <c r="K98" s="34" t="s">
        <v>65</v>
      </c>
      <c r="L98" s="77">
        <v>183</v>
      </c>
      <c r="M98" s="77"/>
      <c r="N98" s="72"/>
      <c r="O98" s="79" t="s">
        <v>361</v>
      </c>
      <c r="P98" s="81">
        <v>43628.91032407407</v>
      </c>
      <c r="Q98" s="79" t="s">
        <v>423</v>
      </c>
      <c r="R98" s="83" t="s">
        <v>501</v>
      </c>
      <c r="S98" s="79" t="s">
        <v>543</v>
      </c>
      <c r="T98" s="79" t="s">
        <v>602</v>
      </c>
      <c r="U98" s="79"/>
      <c r="V98" s="83" t="s">
        <v>732</v>
      </c>
      <c r="W98" s="81">
        <v>43628.91032407407</v>
      </c>
      <c r="X98" s="83" t="s">
        <v>846</v>
      </c>
      <c r="Y98" s="79"/>
      <c r="Z98" s="79"/>
      <c r="AA98" s="85" t="s">
        <v>1012</v>
      </c>
      <c r="AB98" s="85" t="s">
        <v>1099</v>
      </c>
      <c r="AC98" s="79" t="b">
        <v>0</v>
      </c>
      <c r="AD98" s="79">
        <v>0</v>
      </c>
      <c r="AE98" s="85" t="s">
        <v>1104</v>
      </c>
      <c r="AF98" s="79" t="b">
        <v>0</v>
      </c>
      <c r="AG98" s="79" t="s">
        <v>1105</v>
      </c>
      <c r="AH98" s="79"/>
      <c r="AI98" s="85" t="s">
        <v>1101</v>
      </c>
      <c r="AJ98" s="79" t="b">
        <v>0</v>
      </c>
      <c r="AK98" s="79">
        <v>0</v>
      </c>
      <c r="AL98" s="85" t="s">
        <v>1101</v>
      </c>
      <c r="AM98" s="79" t="s">
        <v>1116</v>
      </c>
      <c r="AN98" s="79" t="b">
        <v>0</v>
      </c>
      <c r="AO98" s="85" t="s">
        <v>1099</v>
      </c>
      <c r="AP98" s="79" t="s">
        <v>176</v>
      </c>
      <c r="AQ98" s="79">
        <v>0</v>
      </c>
      <c r="AR98" s="79">
        <v>0</v>
      </c>
      <c r="AS98" s="79"/>
      <c r="AT98" s="79"/>
      <c r="AU98" s="79"/>
      <c r="AV98" s="79"/>
      <c r="AW98" s="79"/>
      <c r="AX98" s="79"/>
      <c r="AY98" s="79"/>
      <c r="AZ98" s="79"/>
      <c r="BA98">
        <v>8</v>
      </c>
      <c r="BB98" s="78" t="str">
        <f>REPLACE(INDEX(GroupVertices[Group],MATCH(Edges24[[#This Row],[Vertex 1]],GroupVertices[Vertex],0)),1,1,"")</f>
        <v>1</v>
      </c>
      <c r="BC98" s="78" t="str">
        <f>REPLACE(INDEX(GroupVertices[Group],MATCH(Edges24[[#This Row],[Vertex 2]],GroupVertices[Vertex],0)),1,1,"")</f>
        <v>1</v>
      </c>
      <c r="BD98" s="48"/>
      <c r="BE98" s="49"/>
      <c r="BF98" s="48"/>
      <c r="BG98" s="49"/>
      <c r="BH98" s="48"/>
      <c r="BI98" s="49"/>
      <c r="BJ98" s="48"/>
      <c r="BK98" s="49"/>
      <c r="BL98" s="48"/>
    </row>
    <row r="99" spans="1:64" ht="15">
      <c r="A99" s="64" t="s">
        <v>284</v>
      </c>
      <c r="B99" s="64" t="s">
        <v>346</v>
      </c>
      <c r="C99" s="65"/>
      <c r="D99" s="66"/>
      <c r="E99" s="67"/>
      <c r="F99" s="68"/>
      <c r="G99" s="65"/>
      <c r="H99" s="69"/>
      <c r="I99" s="70"/>
      <c r="J99" s="70"/>
      <c r="K99" s="34" t="s">
        <v>65</v>
      </c>
      <c r="L99" s="77">
        <v>184</v>
      </c>
      <c r="M99" s="77"/>
      <c r="N99" s="72"/>
      <c r="O99" s="79" t="s">
        <v>361</v>
      </c>
      <c r="P99" s="81">
        <v>43632.00027777778</v>
      </c>
      <c r="Q99" s="79" t="s">
        <v>423</v>
      </c>
      <c r="R99" s="83" t="s">
        <v>501</v>
      </c>
      <c r="S99" s="79" t="s">
        <v>543</v>
      </c>
      <c r="T99" s="79" t="s">
        <v>602</v>
      </c>
      <c r="U99" s="79"/>
      <c r="V99" s="83" t="s">
        <v>732</v>
      </c>
      <c r="W99" s="81">
        <v>43632.00027777778</v>
      </c>
      <c r="X99" s="83" t="s">
        <v>847</v>
      </c>
      <c r="Y99" s="79"/>
      <c r="Z99" s="79"/>
      <c r="AA99" s="85" t="s">
        <v>1013</v>
      </c>
      <c r="AB99" s="85" t="s">
        <v>1100</v>
      </c>
      <c r="AC99" s="79" t="b">
        <v>0</v>
      </c>
      <c r="AD99" s="79">
        <v>0</v>
      </c>
      <c r="AE99" s="85" t="s">
        <v>1104</v>
      </c>
      <c r="AF99" s="79" t="b">
        <v>0</v>
      </c>
      <c r="AG99" s="79" t="s">
        <v>1105</v>
      </c>
      <c r="AH99" s="79"/>
      <c r="AI99" s="85" t="s">
        <v>1101</v>
      </c>
      <c r="AJ99" s="79" t="b">
        <v>0</v>
      </c>
      <c r="AK99" s="79">
        <v>0</v>
      </c>
      <c r="AL99" s="85" t="s">
        <v>1101</v>
      </c>
      <c r="AM99" s="79" t="s">
        <v>1116</v>
      </c>
      <c r="AN99" s="79" t="b">
        <v>0</v>
      </c>
      <c r="AO99" s="85" t="s">
        <v>1100</v>
      </c>
      <c r="AP99" s="79" t="s">
        <v>176</v>
      </c>
      <c r="AQ99" s="79">
        <v>0</v>
      </c>
      <c r="AR99" s="79">
        <v>0</v>
      </c>
      <c r="AS99" s="79"/>
      <c r="AT99" s="79"/>
      <c r="AU99" s="79"/>
      <c r="AV99" s="79"/>
      <c r="AW99" s="79"/>
      <c r="AX99" s="79"/>
      <c r="AY99" s="79"/>
      <c r="AZ99" s="79"/>
      <c r="BA99">
        <v>8</v>
      </c>
      <c r="BB99" s="78" t="str">
        <f>REPLACE(INDEX(GroupVertices[Group],MATCH(Edges24[[#This Row],[Vertex 1]],GroupVertices[Vertex],0)),1,1,"")</f>
        <v>1</v>
      </c>
      <c r="BC99" s="78" t="str">
        <f>REPLACE(INDEX(GroupVertices[Group],MATCH(Edges24[[#This Row],[Vertex 2]],GroupVertices[Vertex],0)),1,1,"")</f>
        <v>1</v>
      </c>
      <c r="BD99" s="48"/>
      <c r="BE99" s="49"/>
      <c r="BF99" s="48"/>
      <c r="BG99" s="49"/>
      <c r="BH99" s="48"/>
      <c r="BI99" s="49"/>
      <c r="BJ99" s="48"/>
      <c r="BK99" s="49"/>
      <c r="BL99" s="48"/>
    </row>
    <row r="100" spans="1:64" ht="15">
      <c r="A100" s="64" t="s">
        <v>285</v>
      </c>
      <c r="B100" s="64" t="s">
        <v>286</v>
      </c>
      <c r="C100" s="65"/>
      <c r="D100" s="66"/>
      <c r="E100" s="67"/>
      <c r="F100" s="68"/>
      <c r="G100" s="65"/>
      <c r="H100" s="69"/>
      <c r="I100" s="70"/>
      <c r="J100" s="70"/>
      <c r="K100" s="34" t="s">
        <v>65</v>
      </c>
      <c r="L100" s="77">
        <v>235</v>
      </c>
      <c r="M100" s="77"/>
      <c r="N100" s="72"/>
      <c r="O100" s="79" t="s">
        <v>361</v>
      </c>
      <c r="P100" s="81">
        <v>43627.61121527778</v>
      </c>
      <c r="Q100" s="79" t="s">
        <v>424</v>
      </c>
      <c r="R100" s="83" t="s">
        <v>503</v>
      </c>
      <c r="S100" s="79" t="s">
        <v>545</v>
      </c>
      <c r="T100" s="79" t="s">
        <v>603</v>
      </c>
      <c r="U100" s="79"/>
      <c r="V100" s="83" t="s">
        <v>733</v>
      </c>
      <c r="W100" s="81">
        <v>43627.61121527778</v>
      </c>
      <c r="X100" s="83" t="s">
        <v>848</v>
      </c>
      <c r="Y100" s="79"/>
      <c r="Z100" s="79"/>
      <c r="AA100" s="85" t="s">
        <v>1014</v>
      </c>
      <c r="AB100" s="79"/>
      <c r="AC100" s="79" t="b">
        <v>0</v>
      </c>
      <c r="AD100" s="79">
        <v>0</v>
      </c>
      <c r="AE100" s="85" t="s">
        <v>1101</v>
      </c>
      <c r="AF100" s="79" t="b">
        <v>0</v>
      </c>
      <c r="AG100" s="79" t="s">
        <v>1105</v>
      </c>
      <c r="AH100" s="79"/>
      <c r="AI100" s="85" t="s">
        <v>1101</v>
      </c>
      <c r="AJ100" s="79" t="b">
        <v>0</v>
      </c>
      <c r="AK100" s="79">
        <v>1</v>
      </c>
      <c r="AL100" s="85" t="s">
        <v>1018</v>
      </c>
      <c r="AM100" s="79" t="s">
        <v>1128</v>
      </c>
      <c r="AN100" s="79" t="b">
        <v>0</v>
      </c>
      <c r="AO100" s="85" t="s">
        <v>1018</v>
      </c>
      <c r="AP100" s="79" t="s">
        <v>176</v>
      </c>
      <c r="AQ100" s="79">
        <v>0</v>
      </c>
      <c r="AR100" s="79">
        <v>0</v>
      </c>
      <c r="AS100" s="79"/>
      <c r="AT100" s="79"/>
      <c r="AU100" s="79"/>
      <c r="AV100" s="79"/>
      <c r="AW100" s="79"/>
      <c r="AX100" s="79"/>
      <c r="AY100" s="79"/>
      <c r="AZ100" s="79"/>
      <c r="BA100">
        <v>3</v>
      </c>
      <c r="BB100" s="78" t="str">
        <f>REPLACE(INDEX(GroupVertices[Group],MATCH(Edges24[[#This Row],[Vertex 1]],GroupVertices[Vertex],0)),1,1,"")</f>
        <v>16</v>
      </c>
      <c r="BC100" s="78" t="str">
        <f>REPLACE(INDEX(GroupVertices[Group],MATCH(Edges24[[#This Row],[Vertex 2]],GroupVertices[Vertex],0)),1,1,"")</f>
        <v>16</v>
      </c>
      <c r="BD100" s="48">
        <v>0</v>
      </c>
      <c r="BE100" s="49">
        <v>0</v>
      </c>
      <c r="BF100" s="48">
        <v>0</v>
      </c>
      <c r="BG100" s="49">
        <v>0</v>
      </c>
      <c r="BH100" s="48">
        <v>0</v>
      </c>
      <c r="BI100" s="49">
        <v>0</v>
      </c>
      <c r="BJ100" s="48">
        <v>12</v>
      </c>
      <c r="BK100" s="49">
        <v>100</v>
      </c>
      <c r="BL100" s="48">
        <v>12</v>
      </c>
    </row>
    <row r="101" spans="1:64" ht="15">
      <c r="A101" s="64" t="s">
        <v>285</v>
      </c>
      <c r="B101" s="64" t="s">
        <v>286</v>
      </c>
      <c r="C101" s="65"/>
      <c r="D101" s="66"/>
      <c r="E101" s="67"/>
      <c r="F101" s="68"/>
      <c r="G101" s="65"/>
      <c r="H101" s="69"/>
      <c r="I101" s="70"/>
      <c r="J101" s="70"/>
      <c r="K101" s="34" t="s">
        <v>65</v>
      </c>
      <c r="L101" s="77">
        <v>236</v>
      </c>
      <c r="M101" s="77"/>
      <c r="N101" s="72"/>
      <c r="O101" s="79" t="s">
        <v>361</v>
      </c>
      <c r="P101" s="81">
        <v>43630.77790509259</v>
      </c>
      <c r="Q101" s="79" t="s">
        <v>425</v>
      </c>
      <c r="R101" s="83" t="s">
        <v>503</v>
      </c>
      <c r="S101" s="79" t="s">
        <v>545</v>
      </c>
      <c r="T101" s="79" t="s">
        <v>604</v>
      </c>
      <c r="U101" s="79"/>
      <c r="V101" s="83" t="s">
        <v>733</v>
      </c>
      <c r="W101" s="81">
        <v>43630.77790509259</v>
      </c>
      <c r="X101" s="83" t="s">
        <v>849</v>
      </c>
      <c r="Y101" s="79"/>
      <c r="Z101" s="79"/>
      <c r="AA101" s="85" t="s">
        <v>1015</v>
      </c>
      <c r="AB101" s="79"/>
      <c r="AC101" s="79" t="b">
        <v>0</v>
      </c>
      <c r="AD101" s="79">
        <v>0</v>
      </c>
      <c r="AE101" s="85" t="s">
        <v>1101</v>
      </c>
      <c r="AF101" s="79" t="b">
        <v>0</v>
      </c>
      <c r="AG101" s="79" t="s">
        <v>1105</v>
      </c>
      <c r="AH101" s="79"/>
      <c r="AI101" s="85" t="s">
        <v>1101</v>
      </c>
      <c r="AJ101" s="79" t="b">
        <v>0</v>
      </c>
      <c r="AK101" s="79">
        <v>2</v>
      </c>
      <c r="AL101" s="85" t="s">
        <v>1019</v>
      </c>
      <c r="AM101" s="79" t="s">
        <v>1128</v>
      </c>
      <c r="AN101" s="79" t="b">
        <v>0</v>
      </c>
      <c r="AO101" s="85" t="s">
        <v>1019</v>
      </c>
      <c r="AP101" s="79" t="s">
        <v>176</v>
      </c>
      <c r="AQ101" s="79">
        <v>0</v>
      </c>
      <c r="AR101" s="79">
        <v>0</v>
      </c>
      <c r="AS101" s="79"/>
      <c r="AT101" s="79"/>
      <c r="AU101" s="79"/>
      <c r="AV101" s="79"/>
      <c r="AW101" s="79"/>
      <c r="AX101" s="79"/>
      <c r="AY101" s="79"/>
      <c r="AZ101" s="79"/>
      <c r="BA101">
        <v>3</v>
      </c>
      <c r="BB101" s="78" t="str">
        <f>REPLACE(INDEX(GroupVertices[Group],MATCH(Edges24[[#This Row],[Vertex 1]],GroupVertices[Vertex],0)),1,1,"")</f>
        <v>16</v>
      </c>
      <c r="BC101" s="78" t="str">
        <f>REPLACE(INDEX(GroupVertices[Group],MATCH(Edges24[[#This Row],[Vertex 2]],GroupVertices[Vertex],0)),1,1,"")</f>
        <v>16</v>
      </c>
      <c r="BD101" s="48">
        <v>0</v>
      </c>
      <c r="BE101" s="49">
        <v>0</v>
      </c>
      <c r="BF101" s="48">
        <v>0</v>
      </c>
      <c r="BG101" s="49">
        <v>0</v>
      </c>
      <c r="BH101" s="48">
        <v>0</v>
      </c>
      <c r="BI101" s="49">
        <v>0</v>
      </c>
      <c r="BJ101" s="48">
        <v>12</v>
      </c>
      <c r="BK101" s="49">
        <v>100</v>
      </c>
      <c r="BL101" s="48">
        <v>12</v>
      </c>
    </row>
    <row r="102" spans="1:64" ht="15">
      <c r="A102" s="64" t="s">
        <v>285</v>
      </c>
      <c r="B102" s="64" t="s">
        <v>286</v>
      </c>
      <c r="C102" s="65"/>
      <c r="D102" s="66"/>
      <c r="E102" s="67"/>
      <c r="F102" s="68"/>
      <c r="G102" s="65"/>
      <c r="H102" s="69"/>
      <c r="I102" s="70"/>
      <c r="J102" s="70"/>
      <c r="K102" s="34" t="s">
        <v>65</v>
      </c>
      <c r="L102" s="77">
        <v>237</v>
      </c>
      <c r="M102" s="77"/>
      <c r="N102" s="72"/>
      <c r="O102" s="79" t="s">
        <v>361</v>
      </c>
      <c r="P102" s="81">
        <v>43637.61121527778</v>
      </c>
      <c r="Q102" s="79" t="s">
        <v>426</v>
      </c>
      <c r="R102" s="83" t="s">
        <v>503</v>
      </c>
      <c r="S102" s="79" t="s">
        <v>545</v>
      </c>
      <c r="T102" s="79" t="s">
        <v>605</v>
      </c>
      <c r="U102" s="79"/>
      <c r="V102" s="83" t="s">
        <v>733</v>
      </c>
      <c r="W102" s="81">
        <v>43637.61121527778</v>
      </c>
      <c r="X102" s="83" t="s">
        <v>850</v>
      </c>
      <c r="Y102" s="79"/>
      <c r="Z102" s="79"/>
      <c r="AA102" s="85" t="s">
        <v>1016</v>
      </c>
      <c r="AB102" s="79"/>
      <c r="AC102" s="79" t="b">
        <v>0</v>
      </c>
      <c r="AD102" s="79">
        <v>0</v>
      </c>
      <c r="AE102" s="85" t="s">
        <v>1101</v>
      </c>
      <c r="AF102" s="79" t="b">
        <v>0</v>
      </c>
      <c r="AG102" s="79" t="s">
        <v>1105</v>
      </c>
      <c r="AH102" s="79"/>
      <c r="AI102" s="85" t="s">
        <v>1101</v>
      </c>
      <c r="AJ102" s="79" t="b">
        <v>0</v>
      </c>
      <c r="AK102" s="79">
        <v>2</v>
      </c>
      <c r="AL102" s="85" t="s">
        <v>1022</v>
      </c>
      <c r="AM102" s="79" t="s">
        <v>1128</v>
      </c>
      <c r="AN102" s="79" t="b">
        <v>0</v>
      </c>
      <c r="AO102" s="85" t="s">
        <v>1022</v>
      </c>
      <c r="AP102" s="79" t="s">
        <v>176</v>
      </c>
      <c r="AQ102" s="79">
        <v>0</v>
      </c>
      <c r="AR102" s="79">
        <v>0</v>
      </c>
      <c r="AS102" s="79"/>
      <c r="AT102" s="79"/>
      <c r="AU102" s="79"/>
      <c r="AV102" s="79"/>
      <c r="AW102" s="79"/>
      <c r="AX102" s="79"/>
      <c r="AY102" s="79"/>
      <c r="AZ102" s="79"/>
      <c r="BA102">
        <v>3</v>
      </c>
      <c r="BB102" s="78" t="str">
        <f>REPLACE(INDEX(GroupVertices[Group],MATCH(Edges24[[#This Row],[Vertex 1]],GroupVertices[Vertex],0)),1,1,"")</f>
        <v>16</v>
      </c>
      <c r="BC102" s="78" t="str">
        <f>REPLACE(INDEX(GroupVertices[Group],MATCH(Edges24[[#This Row],[Vertex 2]],GroupVertices[Vertex],0)),1,1,"")</f>
        <v>16</v>
      </c>
      <c r="BD102" s="48">
        <v>0</v>
      </c>
      <c r="BE102" s="49">
        <v>0</v>
      </c>
      <c r="BF102" s="48">
        <v>0</v>
      </c>
      <c r="BG102" s="49">
        <v>0</v>
      </c>
      <c r="BH102" s="48">
        <v>0</v>
      </c>
      <c r="BI102" s="49">
        <v>0</v>
      </c>
      <c r="BJ102" s="48">
        <v>11</v>
      </c>
      <c r="BK102" s="49">
        <v>100</v>
      </c>
      <c r="BL102" s="48">
        <v>11</v>
      </c>
    </row>
    <row r="103" spans="1:64" ht="15">
      <c r="A103" s="64" t="s">
        <v>286</v>
      </c>
      <c r="B103" s="64" t="s">
        <v>286</v>
      </c>
      <c r="C103" s="65"/>
      <c r="D103" s="66"/>
      <c r="E103" s="67"/>
      <c r="F103" s="68"/>
      <c r="G103" s="65"/>
      <c r="H103" s="69"/>
      <c r="I103" s="70"/>
      <c r="J103" s="70"/>
      <c r="K103" s="34" t="s">
        <v>65</v>
      </c>
      <c r="L103" s="77">
        <v>238</v>
      </c>
      <c r="M103" s="77"/>
      <c r="N103" s="72"/>
      <c r="O103" s="79" t="s">
        <v>176</v>
      </c>
      <c r="P103" s="81">
        <v>43626.652233796296</v>
      </c>
      <c r="Q103" s="79" t="s">
        <v>427</v>
      </c>
      <c r="R103" s="83" t="s">
        <v>504</v>
      </c>
      <c r="S103" s="79" t="s">
        <v>546</v>
      </c>
      <c r="T103" s="79" t="s">
        <v>606</v>
      </c>
      <c r="U103" s="79"/>
      <c r="V103" s="83" t="s">
        <v>734</v>
      </c>
      <c r="W103" s="81">
        <v>43626.652233796296</v>
      </c>
      <c r="X103" s="83" t="s">
        <v>851</v>
      </c>
      <c r="Y103" s="79"/>
      <c r="Z103" s="79"/>
      <c r="AA103" s="85" t="s">
        <v>1017</v>
      </c>
      <c r="AB103" s="79"/>
      <c r="AC103" s="79" t="b">
        <v>0</v>
      </c>
      <c r="AD103" s="79">
        <v>1</v>
      </c>
      <c r="AE103" s="85" t="s">
        <v>1101</v>
      </c>
      <c r="AF103" s="79" t="b">
        <v>0</v>
      </c>
      <c r="AG103" s="79" t="s">
        <v>1105</v>
      </c>
      <c r="AH103" s="79"/>
      <c r="AI103" s="85" t="s">
        <v>1101</v>
      </c>
      <c r="AJ103" s="79" t="b">
        <v>0</v>
      </c>
      <c r="AK103" s="79">
        <v>1</v>
      </c>
      <c r="AL103" s="85" t="s">
        <v>1101</v>
      </c>
      <c r="AM103" s="79" t="s">
        <v>1129</v>
      </c>
      <c r="AN103" s="79" t="b">
        <v>0</v>
      </c>
      <c r="AO103" s="85" t="s">
        <v>1017</v>
      </c>
      <c r="AP103" s="79" t="s">
        <v>176</v>
      </c>
      <c r="AQ103" s="79">
        <v>0</v>
      </c>
      <c r="AR103" s="79">
        <v>0</v>
      </c>
      <c r="AS103" s="79"/>
      <c r="AT103" s="79"/>
      <c r="AU103" s="79"/>
      <c r="AV103" s="79"/>
      <c r="AW103" s="79"/>
      <c r="AX103" s="79"/>
      <c r="AY103" s="79"/>
      <c r="AZ103" s="79"/>
      <c r="BA103">
        <v>6</v>
      </c>
      <c r="BB103" s="78" t="str">
        <f>REPLACE(INDEX(GroupVertices[Group],MATCH(Edges24[[#This Row],[Vertex 1]],GroupVertices[Vertex],0)),1,1,"")</f>
        <v>16</v>
      </c>
      <c r="BC103" s="78" t="str">
        <f>REPLACE(INDEX(GroupVertices[Group],MATCH(Edges24[[#This Row],[Vertex 2]],GroupVertices[Vertex],0)),1,1,"")</f>
        <v>16</v>
      </c>
      <c r="BD103" s="48">
        <v>1</v>
      </c>
      <c r="BE103" s="49">
        <v>3.125</v>
      </c>
      <c r="BF103" s="48">
        <v>0</v>
      </c>
      <c r="BG103" s="49">
        <v>0</v>
      </c>
      <c r="BH103" s="48">
        <v>0</v>
      </c>
      <c r="BI103" s="49">
        <v>0</v>
      </c>
      <c r="BJ103" s="48">
        <v>31</v>
      </c>
      <c r="BK103" s="49">
        <v>96.875</v>
      </c>
      <c r="BL103" s="48">
        <v>32</v>
      </c>
    </row>
    <row r="104" spans="1:64" ht="15">
      <c r="A104" s="64" t="s">
        <v>286</v>
      </c>
      <c r="B104" s="64" t="s">
        <v>286</v>
      </c>
      <c r="C104" s="65"/>
      <c r="D104" s="66"/>
      <c r="E104" s="67"/>
      <c r="F104" s="68"/>
      <c r="G104" s="65"/>
      <c r="H104" s="69"/>
      <c r="I104" s="70"/>
      <c r="J104" s="70"/>
      <c r="K104" s="34" t="s">
        <v>65</v>
      </c>
      <c r="L104" s="77">
        <v>239</v>
      </c>
      <c r="M104" s="77"/>
      <c r="N104" s="72"/>
      <c r="O104" s="79" t="s">
        <v>176</v>
      </c>
      <c r="P104" s="81">
        <v>43627.59307870371</v>
      </c>
      <c r="Q104" s="79" t="s">
        <v>428</v>
      </c>
      <c r="R104" s="83" t="s">
        <v>503</v>
      </c>
      <c r="S104" s="79" t="s">
        <v>545</v>
      </c>
      <c r="T104" s="79" t="s">
        <v>607</v>
      </c>
      <c r="U104" s="83" t="s">
        <v>659</v>
      </c>
      <c r="V104" s="83" t="s">
        <v>659</v>
      </c>
      <c r="W104" s="81">
        <v>43627.59307870371</v>
      </c>
      <c r="X104" s="83" t="s">
        <v>852</v>
      </c>
      <c r="Y104" s="79"/>
      <c r="Z104" s="79"/>
      <c r="AA104" s="85" t="s">
        <v>1018</v>
      </c>
      <c r="AB104" s="79"/>
      <c r="AC104" s="79" t="b">
        <v>0</v>
      </c>
      <c r="AD104" s="79">
        <v>0</v>
      </c>
      <c r="AE104" s="85" t="s">
        <v>1101</v>
      </c>
      <c r="AF104" s="79" t="b">
        <v>0</v>
      </c>
      <c r="AG104" s="79" t="s">
        <v>1105</v>
      </c>
      <c r="AH104" s="79"/>
      <c r="AI104" s="85" t="s">
        <v>1101</v>
      </c>
      <c r="AJ104" s="79" t="b">
        <v>0</v>
      </c>
      <c r="AK104" s="79">
        <v>1</v>
      </c>
      <c r="AL104" s="85" t="s">
        <v>1101</v>
      </c>
      <c r="AM104" s="79" t="s">
        <v>1129</v>
      </c>
      <c r="AN104" s="79" t="b">
        <v>0</v>
      </c>
      <c r="AO104" s="85" t="s">
        <v>1018</v>
      </c>
      <c r="AP104" s="79" t="s">
        <v>176</v>
      </c>
      <c r="AQ104" s="79">
        <v>0</v>
      </c>
      <c r="AR104" s="79">
        <v>0</v>
      </c>
      <c r="AS104" s="79"/>
      <c r="AT104" s="79"/>
      <c r="AU104" s="79"/>
      <c r="AV104" s="79"/>
      <c r="AW104" s="79"/>
      <c r="AX104" s="79"/>
      <c r="AY104" s="79"/>
      <c r="AZ104" s="79"/>
      <c r="BA104">
        <v>6</v>
      </c>
      <c r="BB104" s="78" t="str">
        <f>REPLACE(INDEX(GroupVertices[Group],MATCH(Edges24[[#This Row],[Vertex 1]],GroupVertices[Vertex],0)),1,1,"")</f>
        <v>16</v>
      </c>
      <c r="BC104" s="78" t="str">
        <f>REPLACE(INDEX(GroupVertices[Group],MATCH(Edges24[[#This Row],[Vertex 2]],GroupVertices[Vertex],0)),1,1,"")</f>
        <v>16</v>
      </c>
      <c r="BD104" s="48">
        <v>0</v>
      </c>
      <c r="BE104" s="49">
        <v>0</v>
      </c>
      <c r="BF104" s="48">
        <v>0</v>
      </c>
      <c r="BG104" s="49">
        <v>0</v>
      </c>
      <c r="BH104" s="48">
        <v>0</v>
      </c>
      <c r="BI104" s="49">
        <v>0</v>
      </c>
      <c r="BJ104" s="48">
        <v>14</v>
      </c>
      <c r="BK104" s="49">
        <v>100</v>
      </c>
      <c r="BL104" s="48">
        <v>14</v>
      </c>
    </row>
    <row r="105" spans="1:64" ht="15">
      <c r="A105" s="64" t="s">
        <v>286</v>
      </c>
      <c r="B105" s="64" t="s">
        <v>286</v>
      </c>
      <c r="C105" s="65"/>
      <c r="D105" s="66"/>
      <c r="E105" s="67"/>
      <c r="F105" s="68"/>
      <c r="G105" s="65"/>
      <c r="H105" s="69"/>
      <c r="I105" s="70"/>
      <c r="J105" s="70"/>
      <c r="K105" s="34" t="s">
        <v>65</v>
      </c>
      <c r="L105" s="77">
        <v>240</v>
      </c>
      <c r="M105" s="77"/>
      <c r="N105" s="72"/>
      <c r="O105" s="79" t="s">
        <v>176</v>
      </c>
      <c r="P105" s="81">
        <v>43630.58681712963</v>
      </c>
      <c r="Q105" s="79" t="s">
        <v>429</v>
      </c>
      <c r="R105" s="83" t="s">
        <v>503</v>
      </c>
      <c r="S105" s="79" t="s">
        <v>545</v>
      </c>
      <c r="T105" s="79" t="s">
        <v>608</v>
      </c>
      <c r="U105" s="83" t="s">
        <v>660</v>
      </c>
      <c r="V105" s="83" t="s">
        <v>660</v>
      </c>
      <c r="W105" s="81">
        <v>43630.58681712963</v>
      </c>
      <c r="X105" s="83" t="s">
        <v>853</v>
      </c>
      <c r="Y105" s="79"/>
      <c r="Z105" s="79"/>
      <c r="AA105" s="85" t="s">
        <v>1019</v>
      </c>
      <c r="AB105" s="79"/>
      <c r="AC105" s="79" t="b">
        <v>0</v>
      </c>
      <c r="AD105" s="79">
        <v>0</v>
      </c>
      <c r="AE105" s="85" t="s">
        <v>1101</v>
      </c>
      <c r="AF105" s="79" t="b">
        <v>0</v>
      </c>
      <c r="AG105" s="79" t="s">
        <v>1105</v>
      </c>
      <c r="AH105" s="79"/>
      <c r="AI105" s="85" t="s">
        <v>1101</v>
      </c>
      <c r="AJ105" s="79" t="b">
        <v>0</v>
      </c>
      <c r="AK105" s="79">
        <v>2</v>
      </c>
      <c r="AL105" s="85" t="s">
        <v>1101</v>
      </c>
      <c r="AM105" s="79" t="s">
        <v>1129</v>
      </c>
      <c r="AN105" s="79" t="b">
        <v>0</v>
      </c>
      <c r="AO105" s="85" t="s">
        <v>1019</v>
      </c>
      <c r="AP105" s="79" t="s">
        <v>176</v>
      </c>
      <c r="AQ105" s="79">
        <v>0</v>
      </c>
      <c r="AR105" s="79">
        <v>0</v>
      </c>
      <c r="AS105" s="79"/>
      <c r="AT105" s="79"/>
      <c r="AU105" s="79"/>
      <c r="AV105" s="79"/>
      <c r="AW105" s="79"/>
      <c r="AX105" s="79"/>
      <c r="AY105" s="79"/>
      <c r="AZ105" s="79"/>
      <c r="BA105">
        <v>6</v>
      </c>
      <c r="BB105" s="78" t="str">
        <f>REPLACE(INDEX(GroupVertices[Group],MATCH(Edges24[[#This Row],[Vertex 1]],GroupVertices[Vertex],0)),1,1,"")</f>
        <v>16</v>
      </c>
      <c r="BC105" s="78" t="str">
        <f>REPLACE(INDEX(GroupVertices[Group],MATCH(Edges24[[#This Row],[Vertex 2]],GroupVertices[Vertex],0)),1,1,"")</f>
        <v>16</v>
      </c>
      <c r="BD105" s="48">
        <v>0</v>
      </c>
      <c r="BE105" s="49">
        <v>0</v>
      </c>
      <c r="BF105" s="48">
        <v>0</v>
      </c>
      <c r="BG105" s="49">
        <v>0</v>
      </c>
      <c r="BH105" s="48">
        <v>0</v>
      </c>
      <c r="BI105" s="49">
        <v>0</v>
      </c>
      <c r="BJ105" s="48">
        <v>13</v>
      </c>
      <c r="BK105" s="49">
        <v>100</v>
      </c>
      <c r="BL105" s="48">
        <v>13</v>
      </c>
    </row>
    <row r="106" spans="1:64" ht="15">
      <c r="A106" s="64" t="s">
        <v>286</v>
      </c>
      <c r="B106" s="64" t="s">
        <v>286</v>
      </c>
      <c r="C106" s="65"/>
      <c r="D106" s="66"/>
      <c r="E106" s="67"/>
      <c r="F106" s="68"/>
      <c r="G106" s="65"/>
      <c r="H106" s="69"/>
      <c r="I106" s="70"/>
      <c r="J106" s="70"/>
      <c r="K106" s="34" t="s">
        <v>65</v>
      </c>
      <c r="L106" s="77">
        <v>241</v>
      </c>
      <c r="M106" s="77"/>
      <c r="N106" s="72"/>
      <c r="O106" s="79" t="s">
        <v>176</v>
      </c>
      <c r="P106" s="81">
        <v>43634.57361111111</v>
      </c>
      <c r="Q106" s="79" t="s">
        <v>430</v>
      </c>
      <c r="R106" s="79" t="s">
        <v>505</v>
      </c>
      <c r="S106" s="79" t="s">
        <v>547</v>
      </c>
      <c r="T106" s="79" t="s">
        <v>606</v>
      </c>
      <c r="U106" s="79"/>
      <c r="V106" s="83" t="s">
        <v>734</v>
      </c>
      <c r="W106" s="81">
        <v>43634.57361111111</v>
      </c>
      <c r="X106" s="83" t="s">
        <v>854</v>
      </c>
      <c r="Y106" s="79"/>
      <c r="Z106" s="79"/>
      <c r="AA106" s="85" t="s">
        <v>1020</v>
      </c>
      <c r="AB106" s="79"/>
      <c r="AC106" s="79" t="b">
        <v>0</v>
      </c>
      <c r="AD106" s="79">
        <v>0</v>
      </c>
      <c r="AE106" s="85" t="s">
        <v>1101</v>
      </c>
      <c r="AF106" s="79" t="b">
        <v>0</v>
      </c>
      <c r="AG106" s="79" t="s">
        <v>1105</v>
      </c>
      <c r="AH106" s="79"/>
      <c r="AI106" s="85" t="s">
        <v>1101</v>
      </c>
      <c r="AJ106" s="79" t="b">
        <v>0</v>
      </c>
      <c r="AK106" s="79">
        <v>0</v>
      </c>
      <c r="AL106" s="85" t="s">
        <v>1101</v>
      </c>
      <c r="AM106" s="79" t="s">
        <v>1129</v>
      </c>
      <c r="AN106" s="79" t="b">
        <v>0</v>
      </c>
      <c r="AO106" s="85" t="s">
        <v>1020</v>
      </c>
      <c r="AP106" s="79" t="s">
        <v>176</v>
      </c>
      <c r="AQ106" s="79">
        <v>0</v>
      </c>
      <c r="AR106" s="79">
        <v>0</v>
      </c>
      <c r="AS106" s="79"/>
      <c r="AT106" s="79"/>
      <c r="AU106" s="79"/>
      <c r="AV106" s="79"/>
      <c r="AW106" s="79"/>
      <c r="AX106" s="79"/>
      <c r="AY106" s="79"/>
      <c r="AZ106" s="79"/>
      <c r="BA106">
        <v>6</v>
      </c>
      <c r="BB106" s="78" t="str">
        <f>REPLACE(INDEX(GroupVertices[Group],MATCH(Edges24[[#This Row],[Vertex 1]],GroupVertices[Vertex],0)),1,1,"")</f>
        <v>16</v>
      </c>
      <c r="BC106" s="78" t="str">
        <f>REPLACE(INDEX(GroupVertices[Group],MATCH(Edges24[[#This Row],[Vertex 2]],GroupVertices[Vertex],0)),1,1,"")</f>
        <v>16</v>
      </c>
      <c r="BD106" s="48">
        <v>0</v>
      </c>
      <c r="BE106" s="49">
        <v>0</v>
      </c>
      <c r="BF106" s="48">
        <v>0</v>
      </c>
      <c r="BG106" s="49">
        <v>0</v>
      </c>
      <c r="BH106" s="48">
        <v>0</v>
      </c>
      <c r="BI106" s="49">
        <v>0</v>
      </c>
      <c r="BJ106" s="48">
        <v>23</v>
      </c>
      <c r="BK106" s="49">
        <v>100</v>
      </c>
      <c r="BL106" s="48">
        <v>23</v>
      </c>
    </row>
    <row r="107" spans="1:64" ht="15">
      <c r="A107" s="64" t="s">
        <v>286</v>
      </c>
      <c r="B107" s="64" t="s">
        <v>286</v>
      </c>
      <c r="C107" s="65"/>
      <c r="D107" s="66"/>
      <c r="E107" s="67"/>
      <c r="F107" s="68"/>
      <c r="G107" s="65"/>
      <c r="H107" s="69"/>
      <c r="I107" s="70"/>
      <c r="J107" s="70"/>
      <c r="K107" s="34" t="s">
        <v>65</v>
      </c>
      <c r="L107" s="77">
        <v>242</v>
      </c>
      <c r="M107" s="77"/>
      <c r="N107" s="72"/>
      <c r="O107" s="79" t="s">
        <v>176</v>
      </c>
      <c r="P107" s="81">
        <v>43636.57744212963</v>
      </c>
      <c r="Q107" s="79" t="s">
        <v>431</v>
      </c>
      <c r="R107" s="83" t="s">
        <v>506</v>
      </c>
      <c r="S107" s="79" t="s">
        <v>545</v>
      </c>
      <c r="T107" s="79" t="s">
        <v>609</v>
      </c>
      <c r="U107" s="83" t="s">
        <v>661</v>
      </c>
      <c r="V107" s="83" t="s">
        <v>661</v>
      </c>
      <c r="W107" s="81">
        <v>43636.57744212963</v>
      </c>
      <c r="X107" s="83" t="s">
        <v>855</v>
      </c>
      <c r="Y107" s="79"/>
      <c r="Z107" s="79"/>
      <c r="AA107" s="85" t="s">
        <v>1021</v>
      </c>
      <c r="AB107" s="79"/>
      <c r="AC107" s="79" t="b">
        <v>0</v>
      </c>
      <c r="AD107" s="79">
        <v>1</v>
      </c>
      <c r="AE107" s="85" t="s">
        <v>1101</v>
      </c>
      <c r="AF107" s="79" t="b">
        <v>0</v>
      </c>
      <c r="AG107" s="79" t="s">
        <v>1105</v>
      </c>
      <c r="AH107" s="79"/>
      <c r="AI107" s="85" t="s">
        <v>1101</v>
      </c>
      <c r="AJ107" s="79" t="b">
        <v>0</v>
      </c>
      <c r="AK107" s="79">
        <v>1</v>
      </c>
      <c r="AL107" s="85" t="s">
        <v>1101</v>
      </c>
      <c r="AM107" s="79" t="s">
        <v>1129</v>
      </c>
      <c r="AN107" s="79" t="b">
        <v>0</v>
      </c>
      <c r="AO107" s="85" t="s">
        <v>1021</v>
      </c>
      <c r="AP107" s="79" t="s">
        <v>176</v>
      </c>
      <c r="AQ107" s="79">
        <v>0</v>
      </c>
      <c r="AR107" s="79">
        <v>0</v>
      </c>
      <c r="AS107" s="79"/>
      <c r="AT107" s="79"/>
      <c r="AU107" s="79"/>
      <c r="AV107" s="79"/>
      <c r="AW107" s="79"/>
      <c r="AX107" s="79"/>
      <c r="AY107" s="79"/>
      <c r="AZ107" s="79"/>
      <c r="BA107">
        <v>6</v>
      </c>
      <c r="BB107" s="78" t="str">
        <f>REPLACE(INDEX(GroupVertices[Group],MATCH(Edges24[[#This Row],[Vertex 1]],GroupVertices[Vertex],0)),1,1,"")</f>
        <v>16</v>
      </c>
      <c r="BC107" s="78" t="str">
        <f>REPLACE(INDEX(GroupVertices[Group],MATCH(Edges24[[#This Row],[Vertex 2]],GroupVertices[Vertex],0)),1,1,"")</f>
        <v>16</v>
      </c>
      <c r="BD107" s="48">
        <v>0</v>
      </c>
      <c r="BE107" s="49">
        <v>0</v>
      </c>
      <c r="BF107" s="48">
        <v>0</v>
      </c>
      <c r="BG107" s="49">
        <v>0</v>
      </c>
      <c r="BH107" s="48">
        <v>0</v>
      </c>
      <c r="BI107" s="49">
        <v>0</v>
      </c>
      <c r="BJ107" s="48">
        <v>30</v>
      </c>
      <c r="BK107" s="49">
        <v>100</v>
      </c>
      <c r="BL107" s="48">
        <v>30</v>
      </c>
    </row>
    <row r="108" spans="1:64" ht="15">
      <c r="A108" s="64" t="s">
        <v>286</v>
      </c>
      <c r="B108" s="64" t="s">
        <v>286</v>
      </c>
      <c r="C108" s="65"/>
      <c r="D108" s="66"/>
      <c r="E108" s="67"/>
      <c r="F108" s="68"/>
      <c r="G108" s="65"/>
      <c r="H108" s="69"/>
      <c r="I108" s="70"/>
      <c r="J108" s="70"/>
      <c r="K108" s="34" t="s">
        <v>65</v>
      </c>
      <c r="L108" s="77">
        <v>243</v>
      </c>
      <c r="M108" s="77"/>
      <c r="N108" s="72"/>
      <c r="O108" s="79" t="s">
        <v>176</v>
      </c>
      <c r="P108" s="81">
        <v>43637.60975694445</v>
      </c>
      <c r="Q108" s="79" t="s">
        <v>432</v>
      </c>
      <c r="R108" s="83" t="s">
        <v>503</v>
      </c>
      <c r="S108" s="79" t="s">
        <v>545</v>
      </c>
      <c r="T108" s="79" t="s">
        <v>610</v>
      </c>
      <c r="U108" s="83" t="s">
        <v>662</v>
      </c>
      <c r="V108" s="83" t="s">
        <v>662</v>
      </c>
      <c r="W108" s="81">
        <v>43637.60975694445</v>
      </c>
      <c r="X108" s="83" t="s">
        <v>856</v>
      </c>
      <c r="Y108" s="79"/>
      <c r="Z108" s="79"/>
      <c r="AA108" s="85" t="s">
        <v>1022</v>
      </c>
      <c r="AB108" s="79"/>
      <c r="AC108" s="79" t="b">
        <v>0</v>
      </c>
      <c r="AD108" s="79">
        <v>1</v>
      </c>
      <c r="AE108" s="85" t="s">
        <v>1101</v>
      </c>
      <c r="AF108" s="79" t="b">
        <v>0</v>
      </c>
      <c r="AG108" s="79" t="s">
        <v>1105</v>
      </c>
      <c r="AH108" s="79"/>
      <c r="AI108" s="85" t="s">
        <v>1101</v>
      </c>
      <c r="AJ108" s="79" t="b">
        <v>0</v>
      </c>
      <c r="AK108" s="79">
        <v>2</v>
      </c>
      <c r="AL108" s="85" t="s">
        <v>1101</v>
      </c>
      <c r="AM108" s="79" t="s">
        <v>1129</v>
      </c>
      <c r="AN108" s="79" t="b">
        <v>0</v>
      </c>
      <c r="AO108" s="85" t="s">
        <v>1022</v>
      </c>
      <c r="AP108" s="79" t="s">
        <v>176</v>
      </c>
      <c r="AQ108" s="79">
        <v>0</v>
      </c>
      <c r="AR108" s="79">
        <v>0</v>
      </c>
      <c r="AS108" s="79"/>
      <c r="AT108" s="79"/>
      <c r="AU108" s="79"/>
      <c r="AV108" s="79"/>
      <c r="AW108" s="79"/>
      <c r="AX108" s="79"/>
      <c r="AY108" s="79"/>
      <c r="AZ108" s="79"/>
      <c r="BA108">
        <v>6</v>
      </c>
      <c r="BB108" s="78" t="str">
        <f>REPLACE(INDEX(GroupVertices[Group],MATCH(Edges24[[#This Row],[Vertex 1]],GroupVertices[Vertex],0)),1,1,"")</f>
        <v>16</v>
      </c>
      <c r="BC108" s="78" t="str">
        <f>REPLACE(INDEX(GroupVertices[Group],MATCH(Edges24[[#This Row],[Vertex 2]],GroupVertices[Vertex],0)),1,1,"")</f>
        <v>16</v>
      </c>
      <c r="BD108" s="48">
        <v>0</v>
      </c>
      <c r="BE108" s="49">
        <v>0</v>
      </c>
      <c r="BF108" s="48">
        <v>0</v>
      </c>
      <c r="BG108" s="49">
        <v>0</v>
      </c>
      <c r="BH108" s="48">
        <v>0</v>
      </c>
      <c r="BI108" s="49">
        <v>0</v>
      </c>
      <c r="BJ108" s="48">
        <v>13</v>
      </c>
      <c r="BK108" s="49">
        <v>100</v>
      </c>
      <c r="BL108" s="48">
        <v>13</v>
      </c>
    </row>
    <row r="109" spans="1:64" ht="15">
      <c r="A109" s="64" t="s">
        <v>287</v>
      </c>
      <c r="B109" s="64" t="s">
        <v>286</v>
      </c>
      <c r="C109" s="65"/>
      <c r="D109" s="66"/>
      <c r="E109" s="67"/>
      <c r="F109" s="68"/>
      <c r="G109" s="65"/>
      <c r="H109" s="69"/>
      <c r="I109" s="70"/>
      <c r="J109" s="70"/>
      <c r="K109" s="34" t="s">
        <v>65</v>
      </c>
      <c r="L109" s="77">
        <v>244</v>
      </c>
      <c r="M109" s="77"/>
      <c r="N109" s="72"/>
      <c r="O109" s="79" t="s">
        <v>361</v>
      </c>
      <c r="P109" s="81">
        <v>43626.653599537036</v>
      </c>
      <c r="Q109" s="79" t="s">
        <v>433</v>
      </c>
      <c r="R109" s="79"/>
      <c r="S109" s="79"/>
      <c r="T109" s="79"/>
      <c r="U109" s="79"/>
      <c r="V109" s="83" t="s">
        <v>735</v>
      </c>
      <c r="W109" s="81">
        <v>43626.653599537036</v>
      </c>
      <c r="X109" s="83" t="s">
        <v>857</v>
      </c>
      <c r="Y109" s="79"/>
      <c r="Z109" s="79"/>
      <c r="AA109" s="85" t="s">
        <v>1023</v>
      </c>
      <c r="AB109" s="79"/>
      <c r="AC109" s="79" t="b">
        <v>0</v>
      </c>
      <c r="AD109" s="79">
        <v>0</v>
      </c>
      <c r="AE109" s="85" t="s">
        <v>1101</v>
      </c>
      <c r="AF109" s="79" t="b">
        <v>0</v>
      </c>
      <c r="AG109" s="79" t="s">
        <v>1105</v>
      </c>
      <c r="AH109" s="79"/>
      <c r="AI109" s="85" t="s">
        <v>1101</v>
      </c>
      <c r="AJ109" s="79" t="b">
        <v>0</v>
      </c>
      <c r="AK109" s="79">
        <v>1</v>
      </c>
      <c r="AL109" s="85" t="s">
        <v>1017</v>
      </c>
      <c r="AM109" s="79" t="s">
        <v>1117</v>
      </c>
      <c r="AN109" s="79" t="b">
        <v>0</v>
      </c>
      <c r="AO109" s="85" t="s">
        <v>1017</v>
      </c>
      <c r="AP109" s="79" t="s">
        <v>176</v>
      </c>
      <c r="AQ109" s="79">
        <v>0</v>
      </c>
      <c r="AR109" s="79">
        <v>0</v>
      </c>
      <c r="AS109" s="79"/>
      <c r="AT109" s="79"/>
      <c r="AU109" s="79"/>
      <c r="AV109" s="79"/>
      <c r="AW109" s="79"/>
      <c r="AX109" s="79"/>
      <c r="AY109" s="79"/>
      <c r="AZ109" s="79"/>
      <c r="BA109">
        <v>5</v>
      </c>
      <c r="BB109" s="78" t="str">
        <f>REPLACE(INDEX(GroupVertices[Group],MATCH(Edges24[[#This Row],[Vertex 1]],GroupVertices[Vertex],0)),1,1,"")</f>
        <v>16</v>
      </c>
      <c r="BC109" s="78" t="str">
        <f>REPLACE(INDEX(GroupVertices[Group],MATCH(Edges24[[#This Row],[Vertex 2]],GroupVertices[Vertex],0)),1,1,"")</f>
        <v>16</v>
      </c>
      <c r="BD109" s="48">
        <v>1</v>
      </c>
      <c r="BE109" s="49">
        <v>4.3478260869565215</v>
      </c>
      <c r="BF109" s="48">
        <v>0</v>
      </c>
      <c r="BG109" s="49">
        <v>0</v>
      </c>
      <c r="BH109" s="48">
        <v>0</v>
      </c>
      <c r="BI109" s="49">
        <v>0</v>
      </c>
      <c r="BJ109" s="48">
        <v>22</v>
      </c>
      <c r="BK109" s="49">
        <v>95.65217391304348</v>
      </c>
      <c r="BL109" s="48">
        <v>23</v>
      </c>
    </row>
    <row r="110" spans="1:64" ht="15">
      <c r="A110" s="64" t="s">
        <v>287</v>
      </c>
      <c r="B110" s="64" t="s">
        <v>286</v>
      </c>
      <c r="C110" s="65"/>
      <c r="D110" s="66"/>
      <c r="E110" s="67"/>
      <c r="F110" s="68"/>
      <c r="G110" s="65"/>
      <c r="H110" s="69"/>
      <c r="I110" s="70"/>
      <c r="J110" s="70"/>
      <c r="K110" s="34" t="s">
        <v>65</v>
      </c>
      <c r="L110" s="77">
        <v>245</v>
      </c>
      <c r="M110" s="77"/>
      <c r="N110" s="72"/>
      <c r="O110" s="79" t="s">
        <v>361</v>
      </c>
      <c r="P110" s="81">
        <v>43630.13481481482</v>
      </c>
      <c r="Q110" s="79" t="s">
        <v>424</v>
      </c>
      <c r="R110" s="83" t="s">
        <v>503</v>
      </c>
      <c r="S110" s="79" t="s">
        <v>545</v>
      </c>
      <c r="T110" s="79" t="s">
        <v>603</v>
      </c>
      <c r="U110" s="79"/>
      <c r="V110" s="83" t="s">
        <v>735</v>
      </c>
      <c r="W110" s="81">
        <v>43630.13481481482</v>
      </c>
      <c r="X110" s="83" t="s">
        <v>858</v>
      </c>
      <c r="Y110" s="79"/>
      <c r="Z110" s="79"/>
      <c r="AA110" s="85" t="s">
        <v>1024</v>
      </c>
      <c r="AB110" s="79"/>
      <c r="AC110" s="79" t="b">
        <v>0</v>
      </c>
      <c r="AD110" s="79">
        <v>0</v>
      </c>
      <c r="AE110" s="85" t="s">
        <v>1101</v>
      </c>
      <c r="AF110" s="79" t="b">
        <v>0</v>
      </c>
      <c r="AG110" s="79" t="s">
        <v>1105</v>
      </c>
      <c r="AH110" s="79"/>
      <c r="AI110" s="85" t="s">
        <v>1101</v>
      </c>
      <c r="AJ110" s="79" t="b">
        <v>0</v>
      </c>
      <c r="AK110" s="79">
        <v>2</v>
      </c>
      <c r="AL110" s="85" t="s">
        <v>1018</v>
      </c>
      <c r="AM110" s="79" t="s">
        <v>1115</v>
      </c>
      <c r="AN110" s="79" t="b">
        <v>0</v>
      </c>
      <c r="AO110" s="85" t="s">
        <v>1018</v>
      </c>
      <c r="AP110" s="79" t="s">
        <v>176</v>
      </c>
      <c r="AQ110" s="79">
        <v>0</v>
      </c>
      <c r="AR110" s="79">
        <v>0</v>
      </c>
      <c r="AS110" s="79"/>
      <c r="AT110" s="79"/>
      <c r="AU110" s="79"/>
      <c r="AV110" s="79"/>
      <c r="AW110" s="79"/>
      <c r="AX110" s="79"/>
      <c r="AY110" s="79"/>
      <c r="AZ110" s="79"/>
      <c r="BA110">
        <v>5</v>
      </c>
      <c r="BB110" s="78" t="str">
        <f>REPLACE(INDEX(GroupVertices[Group],MATCH(Edges24[[#This Row],[Vertex 1]],GroupVertices[Vertex],0)),1,1,"")</f>
        <v>16</v>
      </c>
      <c r="BC110" s="78" t="str">
        <f>REPLACE(INDEX(GroupVertices[Group],MATCH(Edges24[[#This Row],[Vertex 2]],GroupVertices[Vertex],0)),1,1,"")</f>
        <v>16</v>
      </c>
      <c r="BD110" s="48">
        <v>0</v>
      </c>
      <c r="BE110" s="49">
        <v>0</v>
      </c>
      <c r="BF110" s="48">
        <v>0</v>
      </c>
      <c r="BG110" s="49">
        <v>0</v>
      </c>
      <c r="BH110" s="48">
        <v>0</v>
      </c>
      <c r="BI110" s="49">
        <v>0</v>
      </c>
      <c r="BJ110" s="48">
        <v>12</v>
      </c>
      <c r="BK110" s="49">
        <v>100</v>
      </c>
      <c r="BL110" s="48">
        <v>12</v>
      </c>
    </row>
    <row r="111" spans="1:64" ht="15">
      <c r="A111" s="64" t="s">
        <v>287</v>
      </c>
      <c r="B111" s="64" t="s">
        <v>286</v>
      </c>
      <c r="C111" s="65"/>
      <c r="D111" s="66"/>
      <c r="E111" s="67"/>
      <c r="F111" s="68"/>
      <c r="G111" s="65"/>
      <c r="H111" s="69"/>
      <c r="I111" s="70"/>
      <c r="J111" s="70"/>
      <c r="K111" s="34" t="s">
        <v>65</v>
      </c>
      <c r="L111" s="77">
        <v>246</v>
      </c>
      <c r="M111" s="77"/>
      <c r="N111" s="72"/>
      <c r="O111" s="79" t="s">
        <v>361</v>
      </c>
      <c r="P111" s="81">
        <v>43630.76369212963</v>
      </c>
      <c r="Q111" s="79" t="s">
        <v>425</v>
      </c>
      <c r="R111" s="83" t="s">
        <v>503</v>
      </c>
      <c r="S111" s="79" t="s">
        <v>545</v>
      </c>
      <c r="T111" s="79" t="s">
        <v>604</v>
      </c>
      <c r="U111" s="79"/>
      <c r="V111" s="83" t="s">
        <v>735</v>
      </c>
      <c r="W111" s="81">
        <v>43630.76369212963</v>
      </c>
      <c r="X111" s="83" t="s">
        <v>859</v>
      </c>
      <c r="Y111" s="79"/>
      <c r="Z111" s="79"/>
      <c r="AA111" s="85" t="s">
        <v>1025</v>
      </c>
      <c r="AB111" s="79"/>
      <c r="AC111" s="79" t="b">
        <v>0</v>
      </c>
      <c r="AD111" s="79">
        <v>0</v>
      </c>
      <c r="AE111" s="85" t="s">
        <v>1101</v>
      </c>
      <c r="AF111" s="79" t="b">
        <v>0</v>
      </c>
      <c r="AG111" s="79" t="s">
        <v>1105</v>
      </c>
      <c r="AH111" s="79"/>
      <c r="AI111" s="85" t="s">
        <v>1101</v>
      </c>
      <c r="AJ111" s="79" t="b">
        <v>0</v>
      </c>
      <c r="AK111" s="79">
        <v>2</v>
      </c>
      <c r="AL111" s="85" t="s">
        <v>1019</v>
      </c>
      <c r="AM111" s="79" t="s">
        <v>1115</v>
      </c>
      <c r="AN111" s="79" t="b">
        <v>0</v>
      </c>
      <c r="AO111" s="85" t="s">
        <v>1019</v>
      </c>
      <c r="AP111" s="79" t="s">
        <v>176</v>
      </c>
      <c r="AQ111" s="79">
        <v>0</v>
      </c>
      <c r="AR111" s="79">
        <v>0</v>
      </c>
      <c r="AS111" s="79"/>
      <c r="AT111" s="79"/>
      <c r="AU111" s="79"/>
      <c r="AV111" s="79"/>
      <c r="AW111" s="79"/>
      <c r="AX111" s="79"/>
      <c r="AY111" s="79"/>
      <c r="AZ111" s="79"/>
      <c r="BA111">
        <v>5</v>
      </c>
      <c r="BB111" s="78" t="str">
        <f>REPLACE(INDEX(GroupVertices[Group],MATCH(Edges24[[#This Row],[Vertex 1]],GroupVertices[Vertex],0)),1,1,"")</f>
        <v>16</v>
      </c>
      <c r="BC111" s="78" t="str">
        <f>REPLACE(INDEX(GroupVertices[Group],MATCH(Edges24[[#This Row],[Vertex 2]],GroupVertices[Vertex],0)),1,1,"")</f>
        <v>16</v>
      </c>
      <c r="BD111" s="48">
        <v>0</v>
      </c>
      <c r="BE111" s="49">
        <v>0</v>
      </c>
      <c r="BF111" s="48">
        <v>0</v>
      </c>
      <c r="BG111" s="49">
        <v>0</v>
      </c>
      <c r="BH111" s="48">
        <v>0</v>
      </c>
      <c r="BI111" s="49">
        <v>0</v>
      </c>
      <c r="BJ111" s="48">
        <v>12</v>
      </c>
      <c r="BK111" s="49">
        <v>100</v>
      </c>
      <c r="BL111" s="48">
        <v>12</v>
      </c>
    </row>
    <row r="112" spans="1:64" ht="15">
      <c r="A112" s="64" t="s">
        <v>287</v>
      </c>
      <c r="B112" s="64" t="s">
        <v>286</v>
      </c>
      <c r="C112" s="65"/>
      <c r="D112" s="66"/>
      <c r="E112" s="67"/>
      <c r="F112" s="68"/>
      <c r="G112" s="65"/>
      <c r="H112" s="69"/>
      <c r="I112" s="70"/>
      <c r="J112" s="70"/>
      <c r="K112" s="34" t="s">
        <v>65</v>
      </c>
      <c r="L112" s="77">
        <v>247</v>
      </c>
      <c r="M112" s="77"/>
      <c r="N112" s="72"/>
      <c r="O112" s="79" t="s">
        <v>361</v>
      </c>
      <c r="P112" s="81">
        <v>43636.57949074074</v>
      </c>
      <c r="Q112" s="79" t="s">
        <v>434</v>
      </c>
      <c r="R112" s="79"/>
      <c r="S112" s="79"/>
      <c r="T112" s="79"/>
      <c r="U112" s="79"/>
      <c r="V112" s="83" t="s">
        <v>735</v>
      </c>
      <c r="W112" s="81">
        <v>43636.57949074074</v>
      </c>
      <c r="X112" s="83" t="s">
        <v>860</v>
      </c>
      <c r="Y112" s="79"/>
      <c r="Z112" s="79"/>
      <c r="AA112" s="85" t="s">
        <v>1026</v>
      </c>
      <c r="AB112" s="79"/>
      <c r="AC112" s="79" t="b">
        <v>0</v>
      </c>
      <c r="AD112" s="79">
        <v>0</v>
      </c>
      <c r="AE112" s="85" t="s">
        <v>1101</v>
      </c>
      <c r="AF112" s="79" t="b">
        <v>0</v>
      </c>
      <c r="AG112" s="79" t="s">
        <v>1105</v>
      </c>
      <c r="AH112" s="79"/>
      <c r="AI112" s="85" t="s">
        <v>1101</v>
      </c>
      <c r="AJ112" s="79" t="b">
        <v>0</v>
      </c>
      <c r="AK112" s="79">
        <v>1</v>
      </c>
      <c r="AL112" s="85" t="s">
        <v>1021</v>
      </c>
      <c r="AM112" s="79" t="s">
        <v>1115</v>
      </c>
      <c r="AN112" s="79" t="b">
        <v>0</v>
      </c>
      <c r="AO112" s="85" t="s">
        <v>1021</v>
      </c>
      <c r="AP112" s="79" t="s">
        <v>176</v>
      </c>
      <c r="AQ112" s="79">
        <v>0</v>
      </c>
      <c r="AR112" s="79">
        <v>0</v>
      </c>
      <c r="AS112" s="79"/>
      <c r="AT112" s="79"/>
      <c r="AU112" s="79"/>
      <c r="AV112" s="79"/>
      <c r="AW112" s="79"/>
      <c r="AX112" s="79"/>
      <c r="AY112" s="79"/>
      <c r="AZ112" s="79"/>
      <c r="BA112">
        <v>5</v>
      </c>
      <c r="BB112" s="78" t="str">
        <f>REPLACE(INDEX(GroupVertices[Group],MATCH(Edges24[[#This Row],[Vertex 1]],GroupVertices[Vertex],0)),1,1,"")</f>
        <v>16</v>
      </c>
      <c r="BC112" s="78" t="str">
        <f>REPLACE(INDEX(GroupVertices[Group],MATCH(Edges24[[#This Row],[Vertex 2]],GroupVertices[Vertex],0)),1,1,"")</f>
        <v>16</v>
      </c>
      <c r="BD112" s="48">
        <v>0</v>
      </c>
      <c r="BE112" s="49">
        <v>0</v>
      </c>
      <c r="BF112" s="48">
        <v>0</v>
      </c>
      <c r="BG112" s="49">
        <v>0</v>
      </c>
      <c r="BH112" s="48">
        <v>0</v>
      </c>
      <c r="BI112" s="49">
        <v>0</v>
      </c>
      <c r="BJ112" s="48">
        <v>21</v>
      </c>
      <c r="BK112" s="49">
        <v>100</v>
      </c>
      <c r="BL112" s="48">
        <v>21</v>
      </c>
    </row>
    <row r="113" spans="1:64" ht="15">
      <c r="A113" s="64" t="s">
        <v>287</v>
      </c>
      <c r="B113" s="64" t="s">
        <v>286</v>
      </c>
      <c r="C113" s="65"/>
      <c r="D113" s="66"/>
      <c r="E113" s="67"/>
      <c r="F113" s="68"/>
      <c r="G113" s="65"/>
      <c r="H113" s="69"/>
      <c r="I113" s="70"/>
      <c r="J113" s="70"/>
      <c r="K113" s="34" t="s">
        <v>65</v>
      </c>
      <c r="L113" s="77">
        <v>248</v>
      </c>
      <c r="M113" s="77"/>
      <c r="N113" s="72"/>
      <c r="O113" s="79" t="s">
        <v>361</v>
      </c>
      <c r="P113" s="81">
        <v>43637.614803240744</v>
      </c>
      <c r="Q113" s="79" t="s">
        <v>426</v>
      </c>
      <c r="R113" s="83" t="s">
        <v>503</v>
      </c>
      <c r="S113" s="79" t="s">
        <v>545</v>
      </c>
      <c r="T113" s="79" t="s">
        <v>605</v>
      </c>
      <c r="U113" s="79"/>
      <c r="V113" s="83" t="s">
        <v>735</v>
      </c>
      <c r="W113" s="81">
        <v>43637.614803240744</v>
      </c>
      <c r="X113" s="83" t="s">
        <v>861</v>
      </c>
      <c r="Y113" s="79"/>
      <c r="Z113" s="79"/>
      <c r="AA113" s="85" t="s">
        <v>1027</v>
      </c>
      <c r="AB113" s="79"/>
      <c r="AC113" s="79" t="b">
        <v>0</v>
      </c>
      <c r="AD113" s="79">
        <v>0</v>
      </c>
      <c r="AE113" s="85" t="s">
        <v>1101</v>
      </c>
      <c r="AF113" s="79" t="b">
        <v>0</v>
      </c>
      <c r="AG113" s="79" t="s">
        <v>1105</v>
      </c>
      <c r="AH113" s="79"/>
      <c r="AI113" s="85" t="s">
        <v>1101</v>
      </c>
      <c r="AJ113" s="79" t="b">
        <v>0</v>
      </c>
      <c r="AK113" s="79">
        <v>2</v>
      </c>
      <c r="AL113" s="85" t="s">
        <v>1022</v>
      </c>
      <c r="AM113" s="79" t="s">
        <v>1117</v>
      </c>
      <c r="AN113" s="79" t="b">
        <v>0</v>
      </c>
      <c r="AO113" s="85" t="s">
        <v>1022</v>
      </c>
      <c r="AP113" s="79" t="s">
        <v>176</v>
      </c>
      <c r="AQ113" s="79">
        <v>0</v>
      </c>
      <c r="AR113" s="79">
        <v>0</v>
      </c>
      <c r="AS113" s="79"/>
      <c r="AT113" s="79"/>
      <c r="AU113" s="79"/>
      <c r="AV113" s="79"/>
      <c r="AW113" s="79"/>
      <c r="AX113" s="79"/>
      <c r="AY113" s="79"/>
      <c r="AZ113" s="79"/>
      <c r="BA113">
        <v>5</v>
      </c>
      <c r="BB113" s="78" t="str">
        <f>REPLACE(INDEX(GroupVertices[Group],MATCH(Edges24[[#This Row],[Vertex 1]],GroupVertices[Vertex],0)),1,1,"")</f>
        <v>16</v>
      </c>
      <c r="BC113" s="78" t="str">
        <f>REPLACE(INDEX(GroupVertices[Group],MATCH(Edges24[[#This Row],[Vertex 2]],GroupVertices[Vertex],0)),1,1,"")</f>
        <v>16</v>
      </c>
      <c r="BD113" s="48">
        <v>0</v>
      </c>
      <c r="BE113" s="49">
        <v>0</v>
      </c>
      <c r="BF113" s="48">
        <v>0</v>
      </c>
      <c r="BG113" s="49">
        <v>0</v>
      </c>
      <c r="BH113" s="48">
        <v>0</v>
      </c>
      <c r="BI113" s="49">
        <v>0</v>
      </c>
      <c r="BJ113" s="48">
        <v>11</v>
      </c>
      <c r="BK113" s="49">
        <v>100</v>
      </c>
      <c r="BL113" s="48">
        <v>11</v>
      </c>
    </row>
    <row r="114" spans="1:64" ht="15">
      <c r="A114" s="64" t="s">
        <v>287</v>
      </c>
      <c r="B114" s="64" t="s">
        <v>287</v>
      </c>
      <c r="C114" s="65"/>
      <c r="D114" s="66"/>
      <c r="E114" s="67"/>
      <c r="F114" s="68"/>
      <c r="G114" s="65"/>
      <c r="H114" s="69"/>
      <c r="I114" s="70"/>
      <c r="J114" s="70"/>
      <c r="K114" s="34" t="s">
        <v>65</v>
      </c>
      <c r="L114" s="77">
        <v>249</v>
      </c>
      <c r="M114" s="77"/>
      <c r="N114" s="72"/>
      <c r="O114" s="79" t="s">
        <v>176</v>
      </c>
      <c r="P114" s="81">
        <v>43626.59730324074</v>
      </c>
      <c r="Q114" s="79" t="s">
        <v>435</v>
      </c>
      <c r="R114" s="83" t="s">
        <v>507</v>
      </c>
      <c r="S114" s="79" t="s">
        <v>548</v>
      </c>
      <c r="T114" s="79" t="s">
        <v>611</v>
      </c>
      <c r="U114" s="79"/>
      <c r="V114" s="83" t="s">
        <v>735</v>
      </c>
      <c r="W114" s="81">
        <v>43626.59730324074</v>
      </c>
      <c r="X114" s="83" t="s">
        <v>862</v>
      </c>
      <c r="Y114" s="79"/>
      <c r="Z114" s="79"/>
      <c r="AA114" s="85" t="s">
        <v>1028</v>
      </c>
      <c r="AB114" s="79"/>
      <c r="AC114" s="79" t="b">
        <v>0</v>
      </c>
      <c r="AD114" s="79">
        <v>0</v>
      </c>
      <c r="AE114" s="85" t="s">
        <v>1101</v>
      </c>
      <c r="AF114" s="79" t="b">
        <v>0</v>
      </c>
      <c r="AG114" s="79" t="s">
        <v>1105</v>
      </c>
      <c r="AH114" s="79"/>
      <c r="AI114" s="85" t="s">
        <v>1101</v>
      </c>
      <c r="AJ114" s="79" t="b">
        <v>0</v>
      </c>
      <c r="AK114" s="79">
        <v>0</v>
      </c>
      <c r="AL114" s="85" t="s">
        <v>1101</v>
      </c>
      <c r="AM114" s="79" t="s">
        <v>1120</v>
      </c>
      <c r="AN114" s="79" t="b">
        <v>0</v>
      </c>
      <c r="AO114" s="85" t="s">
        <v>1028</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16</v>
      </c>
      <c r="BC114" s="78" t="str">
        <f>REPLACE(INDEX(GroupVertices[Group],MATCH(Edges24[[#This Row],[Vertex 2]],GroupVertices[Vertex],0)),1,1,"")</f>
        <v>16</v>
      </c>
      <c r="BD114" s="48">
        <v>4</v>
      </c>
      <c r="BE114" s="49">
        <v>21.05263157894737</v>
      </c>
      <c r="BF114" s="48">
        <v>0</v>
      </c>
      <c r="BG114" s="49">
        <v>0</v>
      </c>
      <c r="BH114" s="48">
        <v>0</v>
      </c>
      <c r="BI114" s="49">
        <v>0</v>
      </c>
      <c r="BJ114" s="48">
        <v>15</v>
      </c>
      <c r="BK114" s="49">
        <v>78.94736842105263</v>
      </c>
      <c r="BL114" s="48">
        <v>19</v>
      </c>
    </row>
    <row r="115" spans="1:64" ht="15">
      <c r="A115" s="64" t="s">
        <v>288</v>
      </c>
      <c r="B115" s="64" t="s">
        <v>288</v>
      </c>
      <c r="C115" s="65"/>
      <c r="D115" s="66"/>
      <c r="E115" s="67"/>
      <c r="F115" s="68"/>
      <c r="G115" s="65"/>
      <c r="H115" s="69"/>
      <c r="I115" s="70"/>
      <c r="J115" s="70"/>
      <c r="K115" s="34" t="s">
        <v>65</v>
      </c>
      <c r="L115" s="77">
        <v>250</v>
      </c>
      <c r="M115" s="77"/>
      <c r="N115" s="72"/>
      <c r="O115" s="79" t="s">
        <v>176</v>
      </c>
      <c r="P115" s="81">
        <v>43637.65143518519</v>
      </c>
      <c r="Q115" s="79" t="s">
        <v>436</v>
      </c>
      <c r="R115" s="83" t="s">
        <v>508</v>
      </c>
      <c r="S115" s="79" t="s">
        <v>549</v>
      </c>
      <c r="T115" s="79" t="s">
        <v>612</v>
      </c>
      <c r="U115" s="79"/>
      <c r="V115" s="83" t="s">
        <v>736</v>
      </c>
      <c r="W115" s="81">
        <v>43637.65143518519</v>
      </c>
      <c r="X115" s="83" t="s">
        <v>863</v>
      </c>
      <c r="Y115" s="79"/>
      <c r="Z115" s="79"/>
      <c r="AA115" s="85" t="s">
        <v>1029</v>
      </c>
      <c r="AB115" s="79"/>
      <c r="AC115" s="79" t="b">
        <v>0</v>
      </c>
      <c r="AD115" s="79">
        <v>0</v>
      </c>
      <c r="AE115" s="85" t="s">
        <v>1101</v>
      </c>
      <c r="AF115" s="79" t="b">
        <v>0</v>
      </c>
      <c r="AG115" s="79" t="s">
        <v>1105</v>
      </c>
      <c r="AH115" s="79"/>
      <c r="AI115" s="85" t="s">
        <v>1101</v>
      </c>
      <c r="AJ115" s="79" t="b">
        <v>0</v>
      </c>
      <c r="AK115" s="79">
        <v>0</v>
      </c>
      <c r="AL115" s="85" t="s">
        <v>1101</v>
      </c>
      <c r="AM115" s="79" t="s">
        <v>1114</v>
      </c>
      <c r="AN115" s="79" t="b">
        <v>0</v>
      </c>
      <c r="AO115" s="85" t="s">
        <v>1029</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3</v>
      </c>
      <c r="BC115" s="78" t="str">
        <f>REPLACE(INDEX(GroupVertices[Group],MATCH(Edges24[[#This Row],[Vertex 2]],GroupVertices[Vertex],0)),1,1,"")</f>
        <v>3</v>
      </c>
      <c r="BD115" s="48">
        <v>0</v>
      </c>
      <c r="BE115" s="49">
        <v>0</v>
      </c>
      <c r="BF115" s="48">
        <v>0</v>
      </c>
      <c r="BG115" s="49">
        <v>0</v>
      </c>
      <c r="BH115" s="48">
        <v>0</v>
      </c>
      <c r="BI115" s="49">
        <v>0</v>
      </c>
      <c r="BJ115" s="48">
        <v>9</v>
      </c>
      <c r="BK115" s="49">
        <v>100</v>
      </c>
      <c r="BL115" s="48">
        <v>9</v>
      </c>
    </row>
    <row r="116" spans="1:64" ht="15">
      <c r="A116" s="64" t="s">
        <v>289</v>
      </c>
      <c r="B116" s="64" t="s">
        <v>289</v>
      </c>
      <c r="C116" s="65"/>
      <c r="D116" s="66"/>
      <c r="E116" s="67"/>
      <c r="F116" s="68"/>
      <c r="G116" s="65"/>
      <c r="H116" s="69"/>
      <c r="I116" s="70"/>
      <c r="J116" s="70"/>
      <c r="K116" s="34" t="s">
        <v>65</v>
      </c>
      <c r="L116" s="77">
        <v>251</v>
      </c>
      <c r="M116" s="77"/>
      <c r="N116" s="72"/>
      <c r="O116" s="79" t="s">
        <v>176</v>
      </c>
      <c r="P116" s="81">
        <v>43619.767546296294</v>
      </c>
      <c r="Q116" s="79" t="s">
        <v>437</v>
      </c>
      <c r="R116" s="79"/>
      <c r="S116" s="79"/>
      <c r="T116" s="79" t="s">
        <v>613</v>
      </c>
      <c r="U116" s="83" t="s">
        <v>663</v>
      </c>
      <c r="V116" s="83" t="s">
        <v>663</v>
      </c>
      <c r="W116" s="81">
        <v>43619.767546296294</v>
      </c>
      <c r="X116" s="83" t="s">
        <v>864</v>
      </c>
      <c r="Y116" s="79"/>
      <c r="Z116" s="79"/>
      <c r="AA116" s="85" t="s">
        <v>1030</v>
      </c>
      <c r="AB116" s="79"/>
      <c r="AC116" s="79" t="b">
        <v>0</v>
      </c>
      <c r="AD116" s="79">
        <v>4</v>
      </c>
      <c r="AE116" s="85" t="s">
        <v>1101</v>
      </c>
      <c r="AF116" s="79" t="b">
        <v>0</v>
      </c>
      <c r="AG116" s="79" t="s">
        <v>1105</v>
      </c>
      <c r="AH116" s="79"/>
      <c r="AI116" s="85" t="s">
        <v>1101</v>
      </c>
      <c r="AJ116" s="79" t="b">
        <v>0</v>
      </c>
      <c r="AK116" s="79">
        <v>3</v>
      </c>
      <c r="AL116" s="85" t="s">
        <v>1101</v>
      </c>
      <c r="AM116" s="79" t="s">
        <v>1114</v>
      </c>
      <c r="AN116" s="79" t="b">
        <v>0</v>
      </c>
      <c r="AO116" s="85" t="s">
        <v>1030</v>
      </c>
      <c r="AP116" s="79" t="s">
        <v>1131</v>
      </c>
      <c r="AQ116" s="79">
        <v>0</v>
      </c>
      <c r="AR116" s="79">
        <v>0</v>
      </c>
      <c r="AS116" s="79"/>
      <c r="AT116" s="79"/>
      <c r="AU116" s="79"/>
      <c r="AV116" s="79"/>
      <c r="AW116" s="79"/>
      <c r="AX116" s="79"/>
      <c r="AY116" s="79"/>
      <c r="AZ116" s="79"/>
      <c r="BA116">
        <v>2</v>
      </c>
      <c r="BB116" s="78" t="str">
        <f>REPLACE(INDEX(GroupVertices[Group],MATCH(Edges24[[#This Row],[Vertex 1]],GroupVertices[Vertex],0)),1,1,"")</f>
        <v>15</v>
      </c>
      <c r="BC116" s="78" t="str">
        <f>REPLACE(INDEX(GroupVertices[Group],MATCH(Edges24[[#This Row],[Vertex 2]],GroupVertices[Vertex],0)),1,1,"")</f>
        <v>15</v>
      </c>
      <c r="BD116" s="48">
        <v>1</v>
      </c>
      <c r="BE116" s="49">
        <v>2.5641025641025643</v>
      </c>
      <c r="BF116" s="48">
        <v>0</v>
      </c>
      <c r="BG116" s="49">
        <v>0</v>
      </c>
      <c r="BH116" s="48">
        <v>0</v>
      </c>
      <c r="BI116" s="49">
        <v>0</v>
      </c>
      <c r="BJ116" s="48">
        <v>38</v>
      </c>
      <c r="BK116" s="49">
        <v>97.43589743589743</v>
      </c>
      <c r="BL116" s="48">
        <v>39</v>
      </c>
    </row>
    <row r="117" spans="1:64" ht="15">
      <c r="A117" s="64" t="s">
        <v>289</v>
      </c>
      <c r="B117" s="64" t="s">
        <v>289</v>
      </c>
      <c r="C117" s="65"/>
      <c r="D117" s="66"/>
      <c r="E117" s="67"/>
      <c r="F117" s="68"/>
      <c r="G117" s="65"/>
      <c r="H117" s="69"/>
      <c r="I117" s="70"/>
      <c r="J117" s="70"/>
      <c r="K117" s="34" t="s">
        <v>65</v>
      </c>
      <c r="L117" s="77">
        <v>252</v>
      </c>
      <c r="M117" s="77"/>
      <c r="N117" s="72"/>
      <c r="O117" s="79" t="s">
        <v>176</v>
      </c>
      <c r="P117" s="81">
        <v>43637.59967592593</v>
      </c>
      <c r="Q117" s="79" t="s">
        <v>438</v>
      </c>
      <c r="R117" s="83" t="s">
        <v>509</v>
      </c>
      <c r="S117" s="79" t="s">
        <v>550</v>
      </c>
      <c r="T117" s="79" t="s">
        <v>614</v>
      </c>
      <c r="U117" s="83" t="s">
        <v>664</v>
      </c>
      <c r="V117" s="83" t="s">
        <v>664</v>
      </c>
      <c r="W117" s="81">
        <v>43637.59967592593</v>
      </c>
      <c r="X117" s="83" t="s">
        <v>865</v>
      </c>
      <c r="Y117" s="79"/>
      <c r="Z117" s="79"/>
      <c r="AA117" s="85" t="s">
        <v>1031</v>
      </c>
      <c r="AB117" s="79"/>
      <c r="AC117" s="79" t="b">
        <v>0</v>
      </c>
      <c r="AD117" s="79">
        <v>1</v>
      </c>
      <c r="AE117" s="85" t="s">
        <v>1101</v>
      </c>
      <c r="AF117" s="79" t="b">
        <v>0</v>
      </c>
      <c r="AG117" s="79" t="s">
        <v>1105</v>
      </c>
      <c r="AH117" s="79"/>
      <c r="AI117" s="85" t="s">
        <v>1101</v>
      </c>
      <c r="AJ117" s="79" t="b">
        <v>0</v>
      </c>
      <c r="AK117" s="79">
        <v>1</v>
      </c>
      <c r="AL117" s="85" t="s">
        <v>1101</v>
      </c>
      <c r="AM117" s="79" t="s">
        <v>1114</v>
      </c>
      <c r="AN117" s="79" t="b">
        <v>0</v>
      </c>
      <c r="AO117" s="85" t="s">
        <v>1031</v>
      </c>
      <c r="AP117" s="79" t="s">
        <v>176</v>
      </c>
      <c r="AQ117" s="79">
        <v>0</v>
      </c>
      <c r="AR117" s="79">
        <v>0</v>
      </c>
      <c r="AS117" s="79"/>
      <c r="AT117" s="79"/>
      <c r="AU117" s="79"/>
      <c r="AV117" s="79"/>
      <c r="AW117" s="79"/>
      <c r="AX117" s="79"/>
      <c r="AY117" s="79"/>
      <c r="AZ117" s="79"/>
      <c r="BA117">
        <v>2</v>
      </c>
      <c r="BB117" s="78" t="str">
        <f>REPLACE(INDEX(GroupVertices[Group],MATCH(Edges24[[#This Row],[Vertex 1]],GroupVertices[Vertex],0)),1,1,"")</f>
        <v>15</v>
      </c>
      <c r="BC117" s="78" t="str">
        <f>REPLACE(INDEX(GroupVertices[Group],MATCH(Edges24[[#This Row],[Vertex 2]],GroupVertices[Vertex],0)),1,1,"")</f>
        <v>15</v>
      </c>
      <c r="BD117" s="48">
        <v>1</v>
      </c>
      <c r="BE117" s="49">
        <v>2.5641025641025643</v>
      </c>
      <c r="BF117" s="48">
        <v>0</v>
      </c>
      <c r="BG117" s="49">
        <v>0</v>
      </c>
      <c r="BH117" s="48">
        <v>0</v>
      </c>
      <c r="BI117" s="49">
        <v>0</v>
      </c>
      <c r="BJ117" s="48">
        <v>38</v>
      </c>
      <c r="BK117" s="49">
        <v>97.43589743589743</v>
      </c>
      <c r="BL117" s="48">
        <v>39</v>
      </c>
    </row>
    <row r="118" spans="1:64" ht="15">
      <c r="A118" s="64" t="s">
        <v>290</v>
      </c>
      <c r="B118" s="64" t="s">
        <v>289</v>
      </c>
      <c r="C118" s="65"/>
      <c r="D118" s="66"/>
      <c r="E118" s="67"/>
      <c r="F118" s="68"/>
      <c r="G118" s="65"/>
      <c r="H118" s="69"/>
      <c r="I118" s="70"/>
      <c r="J118" s="70"/>
      <c r="K118" s="34" t="s">
        <v>65</v>
      </c>
      <c r="L118" s="77">
        <v>253</v>
      </c>
      <c r="M118" s="77"/>
      <c r="N118" s="72"/>
      <c r="O118" s="79" t="s">
        <v>361</v>
      </c>
      <c r="P118" s="81">
        <v>43637.74521990741</v>
      </c>
      <c r="Q118" s="79" t="s">
        <v>439</v>
      </c>
      <c r="R118" s="79"/>
      <c r="S118" s="79"/>
      <c r="T118" s="79" t="s">
        <v>615</v>
      </c>
      <c r="U118" s="79"/>
      <c r="V118" s="83" t="s">
        <v>737</v>
      </c>
      <c r="W118" s="81">
        <v>43637.74521990741</v>
      </c>
      <c r="X118" s="83" t="s">
        <v>866</v>
      </c>
      <c r="Y118" s="79"/>
      <c r="Z118" s="79"/>
      <c r="AA118" s="85" t="s">
        <v>1032</v>
      </c>
      <c r="AB118" s="79"/>
      <c r="AC118" s="79" t="b">
        <v>0</v>
      </c>
      <c r="AD118" s="79">
        <v>0</v>
      </c>
      <c r="AE118" s="85" t="s">
        <v>1101</v>
      </c>
      <c r="AF118" s="79" t="b">
        <v>0</v>
      </c>
      <c r="AG118" s="79" t="s">
        <v>1105</v>
      </c>
      <c r="AH118" s="79"/>
      <c r="AI118" s="85" t="s">
        <v>1101</v>
      </c>
      <c r="AJ118" s="79" t="b">
        <v>0</v>
      </c>
      <c r="AK118" s="79">
        <v>1</v>
      </c>
      <c r="AL118" s="85" t="s">
        <v>1031</v>
      </c>
      <c r="AM118" s="79" t="s">
        <v>1115</v>
      </c>
      <c r="AN118" s="79" t="b">
        <v>0</v>
      </c>
      <c r="AO118" s="85" t="s">
        <v>1031</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15</v>
      </c>
      <c r="BC118" s="78" t="str">
        <f>REPLACE(INDEX(GroupVertices[Group],MATCH(Edges24[[#This Row],[Vertex 2]],GroupVertices[Vertex],0)),1,1,"")</f>
        <v>15</v>
      </c>
      <c r="BD118" s="48">
        <v>0</v>
      </c>
      <c r="BE118" s="49">
        <v>0</v>
      </c>
      <c r="BF118" s="48">
        <v>0</v>
      </c>
      <c r="BG118" s="49">
        <v>0</v>
      </c>
      <c r="BH118" s="48">
        <v>0</v>
      </c>
      <c r="BI118" s="49">
        <v>0</v>
      </c>
      <c r="BJ118" s="48">
        <v>21</v>
      </c>
      <c r="BK118" s="49">
        <v>100</v>
      </c>
      <c r="BL118" s="48">
        <v>21</v>
      </c>
    </row>
    <row r="119" spans="1:64" ht="15">
      <c r="A119" s="64" t="s">
        <v>291</v>
      </c>
      <c r="B119" s="64" t="s">
        <v>354</v>
      </c>
      <c r="C119" s="65"/>
      <c r="D119" s="66"/>
      <c r="E119" s="67"/>
      <c r="F119" s="68"/>
      <c r="G119" s="65"/>
      <c r="H119" s="69"/>
      <c r="I119" s="70"/>
      <c r="J119" s="70"/>
      <c r="K119" s="34" t="s">
        <v>65</v>
      </c>
      <c r="L119" s="77">
        <v>254</v>
      </c>
      <c r="M119" s="77"/>
      <c r="N119" s="72"/>
      <c r="O119" s="79" t="s">
        <v>361</v>
      </c>
      <c r="P119" s="81">
        <v>43637.910891203705</v>
      </c>
      <c r="Q119" s="79" t="s">
        <v>440</v>
      </c>
      <c r="R119" s="83" t="s">
        <v>510</v>
      </c>
      <c r="S119" s="79" t="s">
        <v>551</v>
      </c>
      <c r="T119" s="79" t="s">
        <v>616</v>
      </c>
      <c r="U119" s="83" t="s">
        <v>665</v>
      </c>
      <c r="V119" s="83" t="s">
        <v>665</v>
      </c>
      <c r="W119" s="81">
        <v>43637.910891203705</v>
      </c>
      <c r="X119" s="83" t="s">
        <v>867</v>
      </c>
      <c r="Y119" s="79"/>
      <c r="Z119" s="79"/>
      <c r="AA119" s="85" t="s">
        <v>1033</v>
      </c>
      <c r="AB119" s="79"/>
      <c r="AC119" s="79" t="b">
        <v>0</v>
      </c>
      <c r="AD119" s="79">
        <v>14</v>
      </c>
      <c r="AE119" s="85" t="s">
        <v>1101</v>
      </c>
      <c r="AF119" s="79" t="b">
        <v>0</v>
      </c>
      <c r="AG119" s="79" t="s">
        <v>1105</v>
      </c>
      <c r="AH119" s="79"/>
      <c r="AI119" s="85" t="s">
        <v>1101</v>
      </c>
      <c r="AJ119" s="79" t="b">
        <v>0</v>
      </c>
      <c r="AK119" s="79">
        <v>9</v>
      </c>
      <c r="AL119" s="85" t="s">
        <v>1101</v>
      </c>
      <c r="AM119" s="79" t="s">
        <v>1116</v>
      </c>
      <c r="AN119" s="79" t="b">
        <v>0</v>
      </c>
      <c r="AO119" s="85" t="s">
        <v>1033</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5</v>
      </c>
      <c r="BC119" s="78" t="str">
        <f>REPLACE(INDEX(GroupVertices[Group],MATCH(Edges24[[#This Row],[Vertex 2]],GroupVertices[Vertex],0)),1,1,"")</f>
        <v>5</v>
      </c>
      <c r="BD119" s="48"/>
      <c r="BE119" s="49"/>
      <c r="BF119" s="48"/>
      <c r="BG119" s="49"/>
      <c r="BH119" s="48"/>
      <c r="BI119" s="49"/>
      <c r="BJ119" s="48"/>
      <c r="BK119" s="49"/>
      <c r="BL119" s="48"/>
    </row>
    <row r="120" spans="1:64" ht="15">
      <c r="A120" s="64" t="s">
        <v>292</v>
      </c>
      <c r="B120" s="64" t="s">
        <v>291</v>
      </c>
      <c r="C120" s="65"/>
      <c r="D120" s="66"/>
      <c r="E120" s="67"/>
      <c r="F120" s="68"/>
      <c r="G120" s="65"/>
      <c r="H120" s="69"/>
      <c r="I120" s="70"/>
      <c r="J120" s="70"/>
      <c r="K120" s="34" t="s">
        <v>65</v>
      </c>
      <c r="L120" s="77">
        <v>256</v>
      </c>
      <c r="M120" s="77"/>
      <c r="N120" s="72"/>
      <c r="O120" s="79" t="s">
        <v>361</v>
      </c>
      <c r="P120" s="81">
        <v>43637.911469907405</v>
      </c>
      <c r="Q120" s="79" t="s">
        <v>441</v>
      </c>
      <c r="R120" s="79"/>
      <c r="S120" s="79"/>
      <c r="T120" s="79" t="s">
        <v>617</v>
      </c>
      <c r="U120" s="79"/>
      <c r="V120" s="83" t="s">
        <v>738</v>
      </c>
      <c r="W120" s="81">
        <v>43637.911469907405</v>
      </c>
      <c r="X120" s="83" t="s">
        <v>868</v>
      </c>
      <c r="Y120" s="79"/>
      <c r="Z120" s="79"/>
      <c r="AA120" s="85" t="s">
        <v>1034</v>
      </c>
      <c r="AB120" s="79"/>
      <c r="AC120" s="79" t="b">
        <v>0</v>
      </c>
      <c r="AD120" s="79">
        <v>0</v>
      </c>
      <c r="AE120" s="85" t="s">
        <v>1101</v>
      </c>
      <c r="AF120" s="79" t="b">
        <v>0</v>
      </c>
      <c r="AG120" s="79" t="s">
        <v>1105</v>
      </c>
      <c r="AH120" s="79"/>
      <c r="AI120" s="85" t="s">
        <v>1101</v>
      </c>
      <c r="AJ120" s="79" t="b">
        <v>0</v>
      </c>
      <c r="AK120" s="79">
        <v>9</v>
      </c>
      <c r="AL120" s="85" t="s">
        <v>1033</v>
      </c>
      <c r="AM120" s="79" t="s">
        <v>1114</v>
      </c>
      <c r="AN120" s="79" t="b">
        <v>0</v>
      </c>
      <c r="AO120" s="85" t="s">
        <v>1033</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5</v>
      </c>
      <c r="BC120" s="78" t="str">
        <f>REPLACE(INDEX(GroupVertices[Group],MATCH(Edges24[[#This Row],[Vertex 2]],GroupVertices[Vertex],0)),1,1,"")</f>
        <v>5</v>
      </c>
      <c r="BD120" s="48">
        <v>1</v>
      </c>
      <c r="BE120" s="49">
        <v>4.761904761904762</v>
      </c>
      <c r="BF120" s="48">
        <v>0</v>
      </c>
      <c r="BG120" s="49">
        <v>0</v>
      </c>
      <c r="BH120" s="48">
        <v>0</v>
      </c>
      <c r="BI120" s="49">
        <v>0</v>
      </c>
      <c r="BJ120" s="48">
        <v>20</v>
      </c>
      <c r="BK120" s="49">
        <v>95.23809523809524</v>
      </c>
      <c r="BL120" s="48">
        <v>21</v>
      </c>
    </row>
    <row r="121" spans="1:64" ht="15">
      <c r="A121" s="64" t="s">
        <v>293</v>
      </c>
      <c r="B121" s="64" t="s">
        <v>291</v>
      </c>
      <c r="C121" s="65"/>
      <c r="D121" s="66"/>
      <c r="E121" s="67"/>
      <c r="F121" s="68"/>
      <c r="G121" s="65"/>
      <c r="H121" s="69"/>
      <c r="I121" s="70"/>
      <c r="J121" s="70"/>
      <c r="K121" s="34" t="s">
        <v>65</v>
      </c>
      <c r="L121" s="77">
        <v>257</v>
      </c>
      <c r="M121" s="77"/>
      <c r="N121" s="72"/>
      <c r="O121" s="79" t="s">
        <v>361</v>
      </c>
      <c r="P121" s="81">
        <v>43637.91173611111</v>
      </c>
      <c r="Q121" s="79" t="s">
        <v>441</v>
      </c>
      <c r="R121" s="79"/>
      <c r="S121" s="79"/>
      <c r="T121" s="79" t="s">
        <v>617</v>
      </c>
      <c r="U121" s="79"/>
      <c r="V121" s="83" t="s">
        <v>739</v>
      </c>
      <c r="W121" s="81">
        <v>43637.91173611111</v>
      </c>
      <c r="X121" s="83" t="s">
        <v>869</v>
      </c>
      <c r="Y121" s="79"/>
      <c r="Z121" s="79"/>
      <c r="AA121" s="85" t="s">
        <v>1035</v>
      </c>
      <c r="AB121" s="79"/>
      <c r="AC121" s="79" t="b">
        <v>0</v>
      </c>
      <c r="AD121" s="79">
        <v>0</v>
      </c>
      <c r="AE121" s="85" t="s">
        <v>1101</v>
      </c>
      <c r="AF121" s="79" t="b">
        <v>0</v>
      </c>
      <c r="AG121" s="79" t="s">
        <v>1105</v>
      </c>
      <c r="AH121" s="79"/>
      <c r="AI121" s="85" t="s">
        <v>1101</v>
      </c>
      <c r="AJ121" s="79" t="b">
        <v>0</v>
      </c>
      <c r="AK121" s="79">
        <v>9</v>
      </c>
      <c r="AL121" s="85" t="s">
        <v>1033</v>
      </c>
      <c r="AM121" s="79" t="s">
        <v>1114</v>
      </c>
      <c r="AN121" s="79" t="b">
        <v>0</v>
      </c>
      <c r="AO121" s="85" t="s">
        <v>1033</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5</v>
      </c>
      <c r="BC121" s="78" t="str">
        <f>REPLACE(INDEX(GroupVertices[Group],MATCH(Edges24[[#This Row],[Vertex 2]],GroupVertices[Vertex],0)),1,1,"")</f>
        <v>5</v>
      </c>
      <c r="BD121" s="48">
        <v>1</v>
      </c>
      <c r="BE121" s="49">
        <v>4.761904761904762</v>
      </c>
      <c r="BF121" s="48">
        <v>0</v>
      </c>
      <c r="BG121" s="49">
        <v>0</v>
      </c>
      <c r="BH121" s="48">
        <v>0</v>
      </c>
      <c r="BI121" s="49">
        <v>0</v>
      </c>
      <c r="BJ121" s="48">
        <v>20</v>
      </c>
      <c r="BK121" s="49">
        <v>95.23809523809524</v>
      </c>
      <c r="BL121" s="48">
        <v>21</v>
      </c>
    </row>
    <row r="122" spans="1:64" ht="15">
      <c r="A122" s="64" t="s">
        <v>294</v>
      </c>
      <c r="B122" s="64" t="s">
        <v>291</v>
      </c>
      <c r="C122" s="65"/>
      <c r="D122" s="66"/>
      <c r="E122" s="67"/>
      <c r="F122" s="68"/>
      <c r="G122" s="65"/>
      <c r="H122" s="69"/>
      <c r="I122" s="70"/>
      <c r="J122" s="70"/>
      <c r="K122" s="34" t="s">
        <v>65</v>
      </c>
      <c r="L122" s="77">
        <v>258</v>
      </c>
      <c r="M122" s="77"/>
      <c r="N122" s="72"/>
      <c r="O122" s="79" t="s">
        <v>361</v>
      </c>
      <c r="P122" s="81">
        <v>43637.912523148145</v>
      </c>
      <c r="Q122" s="79" t="s">
        <v>441</v>
      </c>
      <c r="R122" s="79"/>
      <c r="S122" s="79"/>
      <c r="T122" s="79" t="s">
        <v>617</v>
      </c>
      <c r="U122" s="79"/>
      <c r="V122" s="83" t="s">
        <v>740</v>
      </c>
      <c r="W122" s="81">
        <v>43637.912523148145</v>
      </c>
      <c r="X122" s="83" t="s">
        <v>870</v>
      </c>
      <c r="Y122" s="79"/>
      <c r="Z122" s="79"/>
      <c r="AA122" s="85" t="s">
        <v>1036</v>
      </c>
      <c r="AB122" s="79"/>
      <c r="AC122" s="79" t="b">
        <v>0</v>
      </c>
      <c r="AD122" s="79">
        <v>0</v>
      </c>
      <c r="AE122" s="85" t="s">
        <v>1101</v>
      </c>
      <c r="AF122" s="79" t="b">
        <v>0</v>
      </c>
      <c r="AG122" s="79" t="s">
        <v>1105</v>
      </c>
      <c r="AH122" s="79"/>
      <c r="AI122" s="85" t="s">
        <v>1101</v>
      </c>
      <c r="AJ122" s="79" t="b">
        <v>0</v>
      </c>
      <c r="AK122" s="79">
        <v>9</v>
      </c>
      <c r="AL122" s="85" t="s">
        <v>1033</v>
      </c>
      <c r="AM122" s="79" t="s">
        <v>1114</v>
      </c>
      <c r="AN122" s="79" t="b">
        <v>0</v>
      </c>
      <c r="AO122" s="85" t="s">
        <v>1033</v>
      </c>
      <c r="AP122" s="79" t="s">
        <v>176</v>
      </c>
      <c r="AQ122" s="79">
        <v>0</v>
      </c>
      <c r="AR122" s="79">
        <v>0</v>
      </c>
      <c r="AS122" s="79"/>
      <c r="AT122" s="79"/>
      <c r="AU122" s="79"/>
      <c r="AV122" s="79"/>
      <c r="AW122" s="79"/>
      <c r="AX122" s="79"/>
      <c r="AY122" s="79"/>
      <c r="AZ122" s="79"/>
      <c r="BA122">
        <v>1</v>
      </c>
      <c r="BB122" s="78" t="str">
        <f>REPLACE(INDEX(GroupVertices[Group],MATCH(Edges24[[#This Row],[Vertex 1]],GroupVertices[Vertex],0)),1,1,"")</f>
        <v>5</v>
      </c>
      <c r="BC122" s="78" t="str">
        <f>REPLACE(INDEX(GroupVertices[Group],MATCH(Edges24[[#This Row],[Vertex 2]],GroupVertices[Vertex],0)),1,1,"")</f>
        <v>5</v>
      </c>
      <c r="BD122" s="48">
        <v>1</v>
      </c>
      <c r="BE122" s="49">
        <v>4.761904761904762</v>
      </c>
      <c r="BF122" s="48">
        <v>0</v>
      </c>
      <c r="BG122" s="49">
        <v>0</v>
      </c>
      <c r="BH122" s="48">
        <v>0</v>
      </c>
      <c r="BI122" s="49">
        <v>0</v>
      </c>
      <c r="BJ122" s="48">
        <v>20</v>
      </c>
      <c r="BK122" s="49">
        <v>95.23809523809524</v>
      </c>
      <c r="BL122" s="48">
        <v>21</v>
      </c>
    </row>
    <row r="123" spans="1:64" ht="15">
      <c r="A123" s="64" t="s">
        <v>295</v>
      </c>
      <c r="B123" s="64" t="s">
        <v>291</v>
      </c>
      <c r="C123" s="65"/>
      <c r="D123" s="66"/>
      <c r="E123" s="67"/>
      <c r="F123" s="68"/>
      <c r="G123" s="65"/>
      <c r="H123" s="69"/>
      <c r="I123" s="70"/>
      <c r="J123" s="70"/>
      <c r="K123" s="34" t="s">
        <v>65</v>
      </c>
      <c r="L123" s="77">
        <v>259</v>
      </c>
      <c r="M123" s="77"/>
      <c r="N123" s="72"/>
      <c r="O123" s="79" t="s">
        <v>361</v>
      </c>
      <c r="P123" s="81">
        <v>43637.91570601852</v>
      </c>
      <c r="Q123" s="79" t="s">
        <v>441</v>
      </c>
      <c r="R123" s="79"/>
      <c r="S123" s="79"/>
      <c r="T123" s="79" t="s">
        <v>617</v>
      </c>
      <c r="U123" s="79"/>
      <c r="V123" s="83" t="s">
        <v>741</v>
      </c>
      <c r="W123" s="81">
        <v>43637.91570601852</v>
      </c>
      <c r="X123" s="83" t="s">
        <v>871</v>
      </c>
      <c r="Y123" s="79"/>
      <c r="Z123" s="79"/>
      <c r="AA123" s="85" t="s">
        <v>1037</v>
      </c>
      <c r="AB123" s="79"/>
      <c r="AC123" s="79" t="b">
        <v>0</v>
      </c>
      <c r="AD123" s="79">
        <v>0</v>
      </c>
      <c r="AE123" s="85" t="s">
        <v>1101</v>
      </c>
      <c r="AF123" s="79" t="b">
        <v>0</v>
      </c>
      <c r="AG123" s="79" t="s">
        <v>1105</v>
      </c>
      <c r="AH123" s="79"/>
      <c r="AI123" s="85" t="s">
        <v>1101</v>
      </c>
      <c r="AJ123" s="79" t="b">
        <v>0</v>
      </c>
      <c r="AK123" s="79">
        <v>9</v>
      </c>
      <c r="AL123" s="85" t="s">
        <v>1033</v>
      </c>
      <c r="AM123" s="79" t="s">
        <v>1116</v>
      </c>
      <c r="AN123" s="79" t="b">
        <v>0</v>
      </c>
      <c r="AO123" s="85" t="s">
        <v>1033</v>
      </c>
      <c r="AP123" s="79" t="s">
        <v>176</v>
      </c>
      <c r="AQ123" s="79">
        <v>0</v>
      </c>
      <c r="AR123" s="79">
        <v>0</v>
      </c>
      <c r="AS123" s="79"/>
      <c r="AT123" s="79"/>
      <c r="AU123" s="79"/>
      <c r="AV123" s="79"/>
      <c r="AW123" s="79"/>
      <c r="AX123" s="79"/>
      <c r="AY123" s="79"/>
      <c r="AZ123" s="79"/>
      <c r="BA123">
        <v>1</v>
      </c>
      <c r="BB123" s="78" t="str">
        <f>REPLACE(INDEX(GroupVertices[Group],MATCH(Edges24[[#This Row],[Vertex 1]],GroupVertices[Vertex],0)),1,1,"")</f>
        <v>5</v>
      </c>
      <c r="BC123" s="78" t="str">
        <f>REPLACE(INDEX(GroupVertices[Group],MATCH(Edges24[[#This Row],[Vertex 2]],GroupVertices[Vertex],0)),1,1,"")</f>
        <v>5</v>
      </c>
      <c r="BD123" s="48">
        <v>1</v>
      </c>
      <c r="BE123" s="49">
        <v>4.761904761904762</v>
      </c>
      <c r="BF123" s="48">
        <v>0</v>
      </c>
      <c r="BG123" s="49">
        <v>0</v>
      </c>
      <c r="BH123" s="48">
        <v>0</v>
      </c>
      <c r="BI123" s="49">
        <v>0</v>
      </c>
      <c r="BJ123" s="48">
        <v>20</v>
      </c>
      <c r="BK123" s="49">
        <v>95.23809523809524</v>
      </c>
      <c r="BL123" s="48">
        <v>21</v>
      </c>
    </row>
    <row r="124" spans="1:64" ht="15">
      <c r="A124" s="64" t="s">
        <v>296</v>
      </c>
      <c r="B124" s="64" t="s">
        <v>291</v>
      </c>
      <c r="C124" s="65"/>
      <c r="D124" s="66"/>
      <c r="E124" s="67"/>
      <c r="F124" s="68"/>
      <c r="G124" s="65"/>
      <c r="H124" s="69"/>
      <c r="I124" s="70"/>
      <c r="J124" s="70"/>
      <c r="K124" s="34" t="s">
        <v>65</v>
      </c>
      <c r="L124" s="77">
        <v>260</v>
      </c>
      <c r="M124" s="77"/>
      <c r="N124" s="72"/>
      <c r="O124" s="79" t="s">
        <v>361</v>
      </c>
      <c r="P124" s="81">
        <v>43637.91847222222</v>
      </c>
      <c r="Q124" s="79" t="s">
        <v>441</v>
      </c>
      <c r="R124" s="79"/>
      <c r="S124" s="79"/>
      <c r="T124" s="79" t="s">
        <v>617</v>
      </c>
      <c r="U124" s="79"/>
      <c r="V124" s="83" t="s">
        <v>707</v>
      </c>
      <c r="W124" s="81">
        <v>43637.91847222222</v>
      </c>
      <c r="X124" s="83" t="s">
        <v>872</v>
      </c>
      <c r="Y124" s="79"/>
      <c r="Z124" s="79"/>
      <c r="AA124" s="85" t="s">
        <v>1038</v>
      </c>
      <c r="AB124" s="79"/>
      <c r="AC124" s="79" t="b">
        <v>0</v>
      </c>
      <c r="AD124" s="79">
        <v>0</v>
      </c>
      <c r="AE124" s="85" t="s">
        <v>1101</v>
      </c>
      <c r="AF124" s="79" t="b">
        <v>0</v>
      </c>
      <c r="AG124" s="79" t="s">
        <v>1105</v>
      </c>
      <c r="AH124" s="79"/>
      <c r="AI124" s="85" t="s">
        <v>1101</v>
      </c>
      <c r="AJ124" s="79" t="b">
        <v>0</v>
      </c>
      <c r="AK124" s="79">
        <v>9</v>
      </c>
      <c r="AL124" s="85" t="s">
        <v>1033</v>
      </c>
      <c r="AM124" s="79" t="s">
        <v>1114</v>
      </c>
      <c r="AN124" s="79" t="b">
        <v>0</v>
      </c>
      <c r="AO124" s="85" t="s">
        <v>1033</v>
      </c>
      <c r="AP124" s="79" t="s">
        <v>176</v>
      </c>
      <c r="AQ124" s="79">
        <v>0</v>
      </c>
      <c r="AR124" s="79">
        <v>0</v>
      </c>
      <c r="AS124" s="79"/>
      <c r="AT124" s="79"/>
      <c r="AU124" s="79"/>
      <c r="AV124" s="79"/>
      <c r="AW124" s="79"/>
      <c r="AX124" s="79"/>
      <c r="AY124" s="79"/>
      <c r="AZ124" s="79"/>
      <c r="BA124">
        <v>1</v>
      </c>
      <c r="BB124" s="78" t="str">
        <f>REPLACE(INDEX(GroupVertices[Group],MATCH(Edges24[[#This Row],[Vertex 1]],GroupVertices[Vertex],0)),1,1,"")</f>
        <v>5</v>
      </c>
      <c r="BC124" s="78" t="str">
        <f>REPLACE(INDEX(GroupVertices[Group],MATCH(Edges24[[#This Row],[Vertex 2]],GroupVertices[Vertex],0)),1,1,"")</f>
        <v>5</v>
      </c>
      <c r="BD124" s="48">
        <v>1</v>
      </c>
      <c r="BE124" s="49">
        <v>4.761904761904762</v>
      </c>
      <c r="BF124" s="48">
        <v>0</v>
      </c>
      <c r="BG124" s="49">
        <v>0</v>
      </c>
      <c r="BH124" s="48">
        <v>0</v>
      </c>
      <c r="BI124" s="49">
        <v>0</v>
      </c>
      <c r="BJ124" s="48">
        <v>20</v>
      </c>
      <c r="BK124" s="49">
        <v>95.23809523809524</v>
      </c>
      <c r="BL124" s="48">
        <v>21</v>
      </c>
    </row>
    <row r="125" spans="1:64" ht="15">
      <c r="A125" s="64" t="s">
        <v>297</v>
      </c>
      <c r="B125" s="64" t="s">
        <v>291</v>
      </c>
      <c r="C125" s="65"/>
      <c r="D125" s="66"/>
      <c r="E125" s="67"/>
      <c r="F125" s="68"/>
      <c r="G125" s="65"/>
      <c r="H125" s="69"/>
      <c r="I125" s="70"/>
      <c r="J125" s="70"/>
      <c r="K125" s="34" t="s">
        <v>65</v>
      </c>
      <c r="L125" s="77">
        <v>261</v>
      </c>
      <c r="M125" s="77"/>
      <c r="N125" s="72"/>
      <c r="O125" s="79" t="s">
        <v>361</v>
      </c>
      <c r="P125" s="81">
        <v>43637.932442129626</v>
      </c>
      <c r="Q125" s="79" t="s">
        <v>441</v>
      </c>
      <c r="R125" s="79"/>
      <c r="S125" s="79"/>
      <c r="T125" s="79" t="s">
        <v>617</v>
      </c>
      <c r="U125" s="79"/>
      <c r="V125" s="83" t="s">
        <v>707</v>
      </c>
      <c r="W125" s="81">
        <v>43637.932442129626</v>
      </c>
      <c r="X125" s="83" t="s">
        <v>873</v>
      </c>
      <c r="Y125" s="79"/>
      <c r="Z125" s="79"/>
      <c r="AA125" s="85" t="s">
        <v>1039</v>
      </c>
      <c r="AB125" s="79"/>
      <c r="AC125" s="79" t="b">
        <v>0</v>
      </c>
      <c r="AD125" s="79">
        <v>0</v>
      </c>
      <c r="AE125" s="85" t="s">
        <v>1101</v>
      </c>
      <c r="AF125" s="79" t="b">
        <v>0</v>
      </c>
      <c r="AG125" s="79" t="s">
        <v>1105</v>
      </c>
      <c r="AH125" s="79"/>
      <c r="AI125" s="85" t="s">
        <v>1101</v>
      </c>
      <c r="AJ125" s="79" t="b">
        <v>0</v>
      </c>
      <c r="AK125" s="79">
        <v>9</v>
      </c>
      <c r="AL125" s="85" t="s">
        <v>1033</v>
      </c>
      <c r="AM125" s="79" t="s">
        <v>1118</v>
      </c>
      <c r="AN125" s="79" t="b">
        <v>0</v>
      </c>
      <c r="AO125" s="85" t="s">
        <v>1033</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5</v>
      </c>
      <c r="BC125" s="78" t="str">
        <f>REPLACE(INDEX(GroupVertices[Group],MATCH(Edges24[[#This Row],[Vertex 2]],GroupVertices[Vertex],0)),1,1,"")</f>
        <v>5</v>
      </c>
      <c r="BD125" s="48">
        <v>1</v>
      </c>
      <c r="BE125" s="49">
        <v>4.761904761904762</v>
      </c>
      <c r="BF125" s="48">
        <v>0</v>
      </c>
      <c r="BG125" s="49">
        <v>0</v>
      </c>
      <c r="BH125" s="48">
        <v>0</v>
      </c>
      <c r="BI125" s="49">
        <v>0</v>
      </c>
      <c r="BJ125" s="48">
        <v>20</v>
      </c>
      <c r="BK125" s="49">
        <v>95.23809523809524</v>
      </c>
      <c r="BL125" s="48">
        <v>21</v>
      </c>
    </row>
    <row r="126" spans="1:64" ht="15">
      <c r="A126" s="64" t="s">
        <v>298</v>
      </c>
      <c r="B126" s="64" t="s">
        <v>291</v>
      </c>
      <c r="C126" s="65"/>
      <c r="D126" s="66"/>
      <c r="E126" s="67"/>
      <c r="F126" s="68"/>
      <c r="G126" s="65"/>
      <c r="H126" s="69"/>
      <c r="I126" s="70"/>
      <c r="J126" s="70"/>
      <c r="K126" s="34" t="s">
        <v>65</v>
      </c>
      <c r="L126" s="77">
        <v>262</v>
      </c>
      <c r="M126" s="77"/>
      <c r="N126" s="72"/>
      <c r="O126" s="79" t="s">
        <v>361</v>
      </c>
      <c r="P126" s="81">
        <v>43637.966203703705</v>
      </c>
      <c r="Q126" s="79" t="s">
        <v>441</v>
      </c>
      <c r="R126" s="79"/>
      <c r="S126" s="79"/>
      <c r="T126" s="79" t="s">
        <v>617</v>
      </c>
      <c r="U126" s="79"/>
      <c r="V126" s="83" t="s">
        <v>742</v>
      </c>
      <c r="W126" s="81">
        <v>43637.966203703705</v>
      </c>
      <c r="X126" s="83" t="s">
        <v>874</v>
      </c>
      <c r="Y126" s="79"/>
      <c r="Z126" s="79"/>
      <c r="AA126" s="85" t="s">
        <v>1040</v>
      </c>
      <c r="AB126" s="79"/>
      <c r="AC126" s="79" t="b">
        <v>0</v>
      </c>
      <c r="AD126" s="79">
        <v>0</v>
      </c>
      <c r="AE126" s="85" t="s">
        <v>1101</v>
      </c>
      <c r="AF126" s="79" t="b">
        <v>0</v>
      </c>
      <c r="AG126" s="79" t="s">
        <v>1105</v>
      </c>
      <c r="AH126" s="79"/>
      <c r="AI126" s="85" t="s">
        <v>1101</v>
      </c>
      <c r="AJ126" s="79" t="b">
        <v>0</v>
      </c>
      <c r="AK126" s="79">
        <v>9</v>
      </c>
      <c r="AL126" s="85" t="s">
        <v>1033</v>
      </c>
      <c r="AM126" s="79" t="s">
        <v>1116</v>
      </c>
      <c r="AN126" s="79" t="b">
        <v>0</v>
      </c>
      <c r="AO126" s="85" t="s">
        <v>1033</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5</v>
      </c>
      <c r="BC126" s="78" t="str">
        <f>REPLACE(INDEX(GroupVertices[Group],MATCH(Edges24[[#This Row],[Vertex 2]],GroupVertices[Vertex],0)),1,1,"")</f>
        <v>5</v>
      </c>
      <c r="BD126" s="48">
        <v>1</v>
      </c>
      <c r="BE126" s="49">
        <v>4.761904761904762</v>
      </c>
      <c r="BF126" s="48">
        <v>0</v>
      </c>
      <c r="BG126" s="49">
        <v>0</v>
      </c>
      <c r="BH126" s="48">
        <v>0</v>
      </c>
      <c r="BI126" s="49">
        <v>0</v>
      </c>
      <c r="BJ126" s="48">
        <v>20</v>
      </c>
      <c r="BK126" s="49">
        <v>95.23809523809524</v>
      </c>
      <c r="BL126" s="48">
        <v>21</v>
      </c>
    </row>
    <row r="127" spans="1:64" ht="15">
      <c r="A127" s="64" t="s">
        <v>299</v>
      </c>
      <c r="B127" s="64" t="s">
        <v>356</v>
      </c>
      <c r="C127" s="65"/>
      <c r="D127" s="66"/>
      <c r="E127" s="67"/>
      <c r="F127" s="68"/>
      <c r="G127" s="65"/>
      <c r="H127" s="69"/>
      <c r="I127" s="70"/>
      <c r="J127" s="70"/>
      <c r="K127" s="34" t="s">
        <v>65</v>
      </c>
      <c r="L127" s="77">
        <v>263</v>
      </c>
      <c r="M127" s="77"/>
      <c r="N127" s="72"/>
      <c r="O127" s="79" t="s">
        <v>361</v>
      </c>
      <c r="P127" s="81">
        <v>43638.62163194444</v>
      </c>
      <c r="Q127" s="79" t="s">
        <v>442</v>
      </c>
      <c r="R127" s="83" t="s">
        <v>511</v>
      </c>
      <c r="S127" s="79" t="s">
        <v>552</v>
      </c>
      <c r="T127" s="79" t="s">
        <v>618</v>
      </c>
      <c r="U127" s="83" t="s">
        <v>666</v>
      </c>
      <c r="V127" s="83" t="s">
        <v>666</v>
      </c>
      <c r="W127" s="81">
        <v>43638.62163194444</v>
      </c>
      <c r="X127" s="83" t="s">
        <v>875</v>
      </c>
      <c r="Y127" s="79"/>
      <c r="Z127" s="79"/>
      <c r="AA127" s="85" t="s">
        <v>1041</v>
      </c>
      <c r="AB127" s="79"/>
      <c r="AC127" s="79" t="b">
        <v>0</v>
      </c>
      <c r="AD127" s="79">
        <v>2</v>
      </c>
      <c r="AE127" s="85" t="s">
        <v>1101</v>
      </c>
      <c r="AF127" s="79" t="b">
        <v>0</v>
      </c>
      <c r="AG127" s="79" t="s">
        <v>1105</v>
      </c>
      <c r="AH127" s="79"/>
      <c r="AI127" s="85" t="s">
        <v>1101</v>
      </c>
      <c r="AJ127" s="79" t="b">
        <v>0</v>
      </c>
      <c r="AK127" s="79">
        <v>1</v>
      </c>
      <c r="AL127" s="85" t="s">
        <v>1101</v>
      </c>
      <c r="AM127" s="79" t="s">
        <v>1120</v>
      </c>
      <c r="AN127" s="79" t="b">
        <v>0</v>
      </c>
      <c r="AO127" s="85" t="s">
        <v>1041</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12</v>
      </c>
      <c r="BC127" s="78" t="str">
        <f>REPLACE(INDEX(GroupVertices[Group],MATCH(Edges24[[#This Row],[Vertex 2]],GroupVertices[Vertex],0)),1,1,"")</f>
        <v>12</v>
      </c>
      <c r="BD127" s="48">
        <v>1</v>
      </c>
      <c r="BE127" s="49">
        <v>3.0303030303030303</v>
      </c>
      <c r="BF127" s="48">
        <v>1</v>
      </c>
      <c r="BG127" s="49">
        <v>3.0303030303030303</v>
      </c>
      <c r="BH127" s="48">
        <v>0</v>
      </c>
      <c r="BI127" s="49">
        <v>0</v>
      </c>
      <c r="BJ127" s="48">
        <v>31</v>
      </c>
      <c r="BK127" s="49">
        <v>93.93939393939394</v>
      </c>
      <c r="BL127" s="48">
        <v>33</v>
      </c>
    </row>
    <row r="128" spans="1:64" ht="15">
      <c r="A128" s="64" t="s">
        <v>300</v>
      </c>
      <c r="B128" s="64" t="s">
        <v>356</v>
      </c>
      <c r="C128" s="65"/>
      <c r="D128" s="66"/>
      <c r="E128" s="67"/>
      <c r="F128" s="68"/>
      <c r="G128" s="65"/>
      <c r="H128" s="69"/>
      <c r="I128" s="70"/>
      <c r="J128" s="70"/>
      <c r="K128" s="34" t="s">
        <v>65</v>
      </c>
      <c r="L128" s="77">
        <v>264</v>
      </c>
      <c r="M128" s="77"/>
      <c r="N128" s="72"/>
      <c r="O128" s="79" t="s">
        <v>361</v>
      </c>
      <c r="P128" s="81">
        <v>43638.6297337963</v>
      </c>
      <c r="Q128" s="79" t="s">
        <v>443</v>
      </c>
      <c r="R128" s="79"/>
      <c r="S128" s="79"/>
      <c r="T128" s="79" t="s">
        <v>619</v>
      </c>
      <c r="U128" s="79"/>
      <c r="V128" s="83" t="s">
        <v>743</v>
      </c>
      <c r="W128" s="81">
        <v>43638.6297337963</v>
      </c>
      <c r="X128" s="83" t="s">
        <v>876</v>
      </c>
      <c r="Y128" s="79"/>
      <c r="Z128" s="79"/>
      <c r="AA128" s="85" t="s">
        <v>1042</v>
      </c>
      <c r="AB128" s="79"/>
      <c r="AC128" s="79" t="b">
        <v>0</v>
      </c>
      <c r="AD128" s="79">
        <v>0</v>
      </c>
      <c r="AE128" s="85" t="s">
        <v>1101</v>
      </c>
      <c r="AF128" s="79" t="b">
        <v>0</v>
      </c>
      <c r="AG128" s="79" t="s">
        <v>1105</v>
      </c>
      <c r="AH128" s="79"/>
      <c r="AI128" s="85" t="s">
        <v>1101</v>
      </c>
      <c r="AJ128" s="79" t="b">
        <v>0</v>
      </c>
      <c r="AK128" s="79">
        <v>1</v>
      </c>
      <c r="AL128" s="85" t="s">
        <v>1041</v>
      </c>
      <c r="AM128" s="79" t="s">
        <v>1118</v>
      </c>
      <c r="AN128" s="79" t="b">
        <v>0</v>
      </c>
      <c r="AO128" s="85" t="s">
        <v>1041</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12</v>
      </c>
      <c r="BC128" s="78" t="str">
        <f>REPLACE(INDEX(GroupVertices[Group],MATCH(Edges24[[#This Row],[Vertex 2]],GroupVertices[Vertex],0)),1,1,"")</f>
        <v>12</v>
      </c>
      <c r="BD128" s="48"/>
      <c r="BE128" s="49"/>
      <c r="BF128" s="48"/>
      <c r="BG128" s="49"/>
      <c r="BH128" s="48"/>
      <c r="BI128" s="49"/>
      <c r="BJ128" s="48"/>
      <c r="BK128" s="49"/>
      <c r="BL128" s="48"/>
    </row>
    <row r="129" spans="1:64" ht="15">
      <c r="A129" s="64" t="s">
        <v>299</v>
      </c>
      <c r="B129" s="64" t="s">
        <v>299</v>
      </c>
      <c r="C129" s="65"/>
      <c r="D129" s="66"/>
      <c r="E129" s="67"/>
      <c r="F129" s="68"/>
      <c r="G129" s="65"/>
      <c r="H129" s="69"/>
      <c r="I129" s="70"/>
      <c r="J129" s="70"/>
      <c r="K129" s="34" t="s">
        <v>65</v>
      </c>
      <c r="L129" s="77">
        <v>265</v>
      </c>
      <c r="M129" s="77"/>
      <c r="N129" s="72"/>
      <c r="O129" s="79" t="s">
        <v>176</v>
      </c>
      <c r="P129" s="81">
        <v>43634.58184027778</v>
      </c>
      <c r="Q129" s="79" t="s">
        <v>444</v>
      </c>
      <c r="R129" s="83" t="s">
        <v>512</v>
      </c>
      <c r="S129" s="79" t="s">
        <v>553</v>
      </c>
      <c r="T129" s="79" t="s">
        <v>620</v>
      </c>
      <c r="U129" s="79"/>
      <c r="V129" s="83" t="s">
        <v>744</v>
      </c>
      <c r="W129" s="81">
        <v>43634.58184027778</v>
      </c>
      <c r="X129" s="83" t="s">
        <v>877</v>
      </c>
      <c r="Y129" s="79"/>
      <c r="Z129" s="79"/>
      <c r="AA129" s="85" t="s">
        <v>1043</v>
      </c>
      <c r="AB129" s="79"/>
      <c r="AC129" s="79" t="b">
        <v>0</v>
      </c>
      <c r="AD129" s="79">
        <v>3</v>
      </c>
      <c r="AE129" s="85" t="s">
        <v>1101</v>
      </c>
      <c r="AF129" s="79" t="b">
        <v>0</v>
      </c>
      <c r="AG129" s="79" t="s">
        <v>1105</v>
      </c>
      <c r="AH129" s="79"/>
      <c r="AI129" s="85" t="s">
        <v>1101</v>
      </c>
      <c r="AJ129" s="79" t="b">
        <v>0</v>
      </c>
      <c r="AK129" s="79">
        <v>2</v>
      </c>
      <c r="AL129" s="85" t="s">
        <v>1101</v>
      </c>
      <c r="AM129" s="79" t="s">
        <v>1114</v>
      </c>
      <c r="AN129" s="79" t="b">
        <v>0</v>
      </c>
      <c r="AO129" s="85" t="s">
        <v>1043</v>
      </c>
      <c r="AP129" s="79" t="s">
        <v>176</v>
      </c>
      <c r="AQ129" s="79">
        <v>0</v>
      </c>
      <c r="AR129" s="79">
        <v>0</v>
      </c>
      <c r="AS129" s="79" t="s">
        <v>1135</v>
      </c>
      <c r="AT129" s="79" t="s">
        <v>1136</v>
      </c>
      <c r="AU129" s="79" t="s">
        <v>1138</v>
      </c>
      <c r="AV129" s="79" t="s">
        <v>1143</v>
      </c>
      <c r="AW129" s="79" t="s">
        <v>1147</v>
      </c>
      <c r="AX129" s="79" t="s">
        <v>1151</v>
      </c>
      <c r="AY129" s="79" t="s">
        <v>1153</v>
      </c>
      <c r="AZ129" s="83" t="s">
        <v>1157</v>
      </c>
      <c r="BA129">
        <v>1</v>
      </c>
      <c r="BB129" s="78" t="str">
        <f>REPLACE(INDEX(GroupVertices[Group],MATCH(Edges24[[#This Row],[Vertex 1]],GroupVertices[Vertex],0)),1,1,"")</f>
        <v>12</v>
      </c>
      <c r="BC129" s="78" t="str">
        <f>REPLACE(INDEX(GroupVertices[Group],MATCH(Edges24[[#This Row],[Vertex 2]],GroupVertices[Vertex],0)),1,1,"")</f>
        <v>12</v>
      </c>
      <c r="BD129" s="48">
        <v>4</v>
      </c>
      <c r="BE129" s="49">
        <v>10.526315789473685</v>
      </c>
      <c r="BF129" s="48">
        <v>0</v>
      </c>
      <c r="BG129" s="49">
        <v>0</v>
      </c>
      <c r="BH129" s="48">
        <v>0</v>
      </c>
      <c r="BI129" s="49">
        <v>0</v>
      </c>
      <c r="BJ129" s="48">
        <v>34</v>
      </c>
      <c r="BK129" s="49">
        <v>89.47368421052632</v>
      </c>
      <c r="BL129" s="48">
        <v>38</v>
      </c>
    </row>
    <row r="130" spans="1:64" ht="15">
      <c r="A130" s="64" t="s">
        <v>301</v>
      </c>
      <c r="B130" s="64" t="s">
        <v>357</v>
      </c>
      <c r="C130" s="65"/>
      <c r="D130" s="66"/>
      <c r="E130" s="67"/>
      <c r="F130" s="68"/>
      <c r="G130" s="65"/>
      <c r="H130" s="69"/>
      <c r="I130" s="70"/>
      <c r="J130" s="70"/>
      <c r="K130" s="34" t="s">
        <v>65</v>
      </c>
      <c r="L130" s="77">
        <v>267</v>
      </c>
      <c r="M130" s="77"/>
      <c r="N130" s="72"/>
      <c r="O130" s="79" t="s">
        <v>361</v>
      </c>
      <c r="P130" s="81">
        <v>43636.3100462963</v>
      </c>
      <c r="Q130" s="79" t="s">
        <v>445</v>
      </c>
      <c r="R130" s="79"/>
      <c r="S130" s="79"/>
      <c r="T130" s="79" t="s">
        <v>621</v>
      </c>
      <c r="U130" s="83" t="s">
        <v>667</v>
      </c>
      <c r="V130" s="83" t="s">
        <v>667</v>
      </c>
      <c r="W130" s="81">
        <v>43636.3100462963</v>
      </c>
      <c r="X130" s="83" t="s">
        <v>878</v>
      </c>
      <c r="Y130" s="79"/>
      <c r="Z130" s="79"/>
      <c r="AA130" s="85" t="s">
        <v>1044</v>
      </c>
      <c r="AB130" s="79"/>
      <c r="AC130" s="79" t="b">
        <v>0</v>
      </c>
      <c r="AD130" s="79">
        <v>0</v>
      </c>
      <c r="AE130" s="85" t="s">
        <v>1101</v>
      </c>
      <c r="AF130" s="79" t="b">
        <v>0</v>
      </c>
      <c r="AG130" s="79" t="s">
        <v>1105</v>
      </c>
      <c r="AH130" s="79"/>
      <c r="AI130" s="85" t="s">
        <v>1101</v>
      </c>
      <c r="AJ130" s="79" t="b">
        <v>0</v>
      </c>
      <c r="AK130" s="79">
        <v>0</v>
      </c>
      <c r="AL130" s="85" t="s">
        <v>1101</v>
      </c>
      <c r="AM130" s="79" t="s">
        <v>1114</v>
      </c>
      <c r="AN130" s="79" t="b">
        <v>0</v>
      </c>
      <c r="AO130" s="85" t="s">
        <v>1044</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14</v>
      </c>
      <c r="BC130" s="78" t="str">
        <f>REPLACE(INDEX(GroupVertices[Group],MATCH(Edges24[[#This Row],[Vertex 2]],GroupVertices[Vertex],0)),1,1,"")</f>
        <v>14</v>
      </c>
      <c r="BD130" s="48">
        <v>2</v>
      </c>
      <c r="BE130" s="49">
        <v>10</v>
      </c>
      <c r="BF130" s="48">
        <v>0</v>
      </c>
      <c r="BG130" s="49">
        <v>0</v>
      </c>
      <c r="BH130" s="48">
        <v>0</v>
      </c>
      <c r="BI130" s="49">
        <v>0</v>
      </c>
      <c r="BJ130" s="48">
        <v>18</v>
      </c>
      <c r="BK130" s="49">
        <v>90</v>
      </c>
      <c r="BL130" s="48">
        <v>20</v>
      </c>
    </row>
    <row r="131" spans="1:64" ht="15">
      <c r="A131" s="64" t="s">
        <v>302</v>
      </c>
      <c r="B131" s="64" t="s">
        <v>357</v>
      </c>
      <c r="C131" s="65"/>
      <c r="D131" s="66"/>
      <c r="E131" s="67"/>
      <c r="F131" s="68"/>
      <c r="G131" s="65"/>
      <c r="H131" s="69"/>
      <c r="I131" s="70"/>
      <c r="J131" s="70"/>
      <c r="K131" s="34" t="s">
        <v>65</v>
      </c>
      <c r="L131" s="77">
        <v>268</v>
      </c>
      <c r="M131" s="77"/>
      <c r="N131" s="72"/>
      <c r="O131" s="79" t="s">
        <v>361</v>
      </c>
      <c r="P131" s="81">
        <v>43638.68137731482</v>
      </c>
      <c r="Q131" s="79" t="s">
        <v>446</v>
      </c>
      <c r="R131" s="79"/>
      <c r="S131" s="79"/>
      <c r="T131" s="79" t="s">
        <v>567</v>
      </c>
      <c r="U131" s="79"/>
      <c r="V131" s="83" t="s">
        <v>745</v>
      </c>
      <c r="W131" s="81">
        <v>43638.68137731482</v>
      </c>
      <c r="X131" s="83" t="s">
        <v>879</v>
      </c>
      <c r="Y131" s="79"/>
      <c r="Z131" s="79"/>
      <c r="AA131" s="85" t="s">
        <v>1045</v>
      </c>
      <c r="AB131" s="79"/>
      <c r="AC131" s="79" t="b">
        <v>0</v>
      </c>
      <c r="AD131" s="79">
        <v>0</v>
      </c>
      <c r="AE131" s="85" t="s">
        <v>1101</v>
      </c>
      <c r="AF131" s="79" t="b">
        <v>0</v>
      </c>
      <c r="AG131" s="79" t="s">
        <v>1105</v>
      </c>
      <c r="AH131" s="79"/>
      <c r="AI131" s="85" t="s">
        <v>1101</v>
      </c>
      <c r="AJ131" s="79" t="b">
        <v>0</v>
      </c>
      <c r="AK131" s="79">
        <v>1</v>
      </c>
      <c r="AL131" s="85" t="s">
        <v>1044</v>
      </c>
      <c r="AM131" s="79" t="s">
        <v>1118</v>
      </c>
      <c r="AN131" s="79" t="b">
        <v>0</v>
      </c>
      <c r="AO131" s="85" t="s">
        <v>1044</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14</v>
      </c>
      <c r="BC131" s="78" t="str">
        <f>REPLACE(INDEX(GroupVertices[Group],MATCH(Edges24[[#This Row],[Vertex 2]],GroupVertices[Vertex],0)),1,1,"")</f>
        <v>14</v>
      </c>
      <c r="BD131" s="48"/>
      <c r="BE131" s="49"/>
      <c r="BF131" s="48"/>
      <c r="BG131" s="49"/>
      <c r="BH131" s="48"/>
      <c r="BI131" s="49"/>
      <c r="BJ131" s="48"/>
      <c r="BK131" s="49"/>
      <c r="BL131" s="48"/>
    </row>
    <row r="132" spans="1:64" ht="15">
      <c r="A132" s="64" t="s">
        <v>303</v>
      </c>
      <c r="B132" s="64" t="s">
        <v>304</v>
      </c>
      <c r="C132" s="65"/>
      <c r="D132" s="66"/>
      <c r="E132" s="67"/>
      <c r="F132" s="68"/>
      <c r="G132" s="65"/>
      <c r="H132" s="69"/>
      <c r="I132" s="70"/>
      <c r="J132" s="70"/>
      <c r="K132" s="34" t="s">
        <v>65</v>
      </c>
      <c r="L132" s="77">
        <v>270</v>
      </c>
      <c r="M132" s="77"/>
      <c r="N132" s="72"/>
      <c r="O132" s="79" t="s">
        <v>361</v>
      </c>
      <c r="P132" s="81">
        <v>43638.810960648145</v>
      </c>
      <c r="Q132" s="79" t="s">
        <v>447</v>
      </c>
      <c r="R132" s="79"/>
      <c r="S132" s="79"/>
      <c r="T132" s="79" t="s">
        <v>622</v>
      </c>
      <c r="U132" s="79"/>
      <c r="V132" s="83" t="s">
        <v>746</v>
      </c>
      <c r="W132" s="81">
        <v>43638.810960648145</v>
      </c>
      <c r="X132" s="83" t="s">
        <v>880</v>
      </c>
      <c r="Y132" s="79"/>
      <c r="Z132" s="79"/>
      <c r="AA132" s="85" t="s">
        <v>1046</v>
      </c>
      <c r="AB132" s="79"/>
      <c r="AC132" s="79" t="b">
        <v>0</v>
      </c>
      <c r="AD132" s="79">
        <v>0</v>
      </c>
      <c r="AE132" s="85" t="s">
        <v>1101</v>
      </c>
      <c r="AF132" s="79" t="b">
        <v>0</v>
      </c>
      <c r="AG132" s="79" t="s">
        <v>1105</v>
      </c>
      <c r="AH132" s="79"/>
      <c r="AI132" s="85" t="s">
        <v>1101</v>
      </c>
      <c r="AJ132" s="79" t="b">
        <v>0</v>
      </c>
      <c r="AK132" s="79">
        <v>18</v>
      </c>
      <c r="AL132" s="85" t="s">
        <v>1048</v>
      </c>
      <c r="AM132" s="79" t="s">
        <v>1115</v>
      </c>
      <c r="AN132" s="79" t="b">
        <v>0</v>
      </c>
      <c r="AO132" s="85" t="s">
        <v>1048</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6</v>
      </c>
      <c r="BC132" s="78" t="str">
        <f>REPLACE(INDEX(GroupVertices[Group],MATCH(Edges24[[#This Row],[Vertex 2]],GroupVertices[Vertex],0)),1,1,"")</f>
        <v>6</v>
      </c>
      <c r="BD132" s="48">
        <v>0</v>
      </c>
      <c r="BE132" s="49">
        <v>0</v>
      </c>
      <c r="BF132" s="48">
        <v>0</v>
      </c>
      <c r="BG132" s="49">
        <v>0</v>
      </c>
      <c r="BH132" s="48">
        <v>0</v>
      </c>
      <c r="BI132" s="49">
        <v>0</v>
      </c>
      <c r="BJ132" s="48">
        <v>20</v>
      </c>
      <c r="BK132" s="49">
        <v>100</v>
      </c>
      <c r="BL132" s="48">
        <v>20</v>
      </c>
    </row>
    <row r="133" spans="1:64" ht="15">
      <c r="A133" s="64" t="s">
        <v>304</v>
      </c>
      <c r="B133" s="64" t="s">
        <v>358</v>
      </c>
      <c r="C133" s="65"/>
      <c r="D133" s="66"/>
      <c r="E133" s="67"/>
      <c r="F133" s="68"/>
      <c r="G133" s="65"/>
      <c r="H133" s="69"/>
      <c r="I133" s="70"/>
      <c r="J133" s="70"/>
      <c r="K133" s="34" t="s">
        <v>65</v>
      </c>
      <c r="L133" s="77">
        <v>271</v>
      </c>
      <c r="M133" s="77"/>
      <c r="N133" s="72"/>
      <c r="O133" s="79" t="s">
        <v>361</v>
      </c>
      <c r="P133" s="81">
        <v>43473.985034722224</v>
      </c>
      <c r="Q133" s="79" t="s">
        <v>448</v>
      </c>
      <c r="R133" s="83" t="s">
        <v>513</v>
      </c>
      <c r="S133" s="79" t="s">
        <v>554</v>
      </c>
      <c r="T133" s="79" t="s">
        <v>623</v>
      </c>
      <c r="U133" s="83" t="s">
        <v>668</v>
      </c>
      <c r="V133" s="83" t="s">
        <v>668</v>
      </c>
      <c r="W133" s="81">
        <v>43473.985034722224</v>
      </c>
      <c r="X133" s="83" t="s">
        <v>881</v>
      </c>
      <c r="Y133" s="79"/>
      <c r="Z133" s="79"/>
      <c r="AA133" s="85" t="s">
        <v>1047</v>
      </c>
      <c r="AB133" s="79"/>
      <c r="AC133" s="79" t="b">
        <v>0</v>
      </c>
      <c r="AD133" s="79">
        <v>9</v>
      </c>
      <c r="AE133" s="85" t="s">
        <v>1101</v>
      </c>
      <c r="AF133" s="79" t="b">
        <v>0</v>
      </c>
      <c r="AG133" s="79" t="s">
        <v>1105</v>
      </c>
      <c r="AH133" s="79"/>
      <c r="AI133" s="85" t="s">
        <v>1101</v>
      </c>
      <c r="AJ133" s="79" t="b">
        <v>0</v>
      </c>
      <c r="AK133" s="79">
        <v>12</v>
      </c>
      <c r="AL133" s="85" t="s">
        <v>1101</v>
      </c>
      <c r="AM133" s="79" t="s">
        <v>1114</v>
      </c>
      <c r="AN133" s="79" t="b">
        <v>0</v>
      </c>
      <c r="AO133" s="85" t="s">
        <v>1047</v>
      </c>
      <c r="AP133" s="79" t="s">
        <v>1131</v>
      </c>
      <c r="AQ133" s="79">
        <v>0</v>
      </c>
      <c r="AR133" s="79">
        <v>0</v>
      </c>
      <c r="AS133" s="79"/>
      <c r="AT133" s="79"/>
      <c r="AU133" s="79"/>
      <c r="AV133" s="79"/>
      <c r="AW133" s="79"/>
      <c r="AX133" s="79"/>
      <c r="AY133" s="79"/>
      <c r="AZ133" s="79"/>
      <c r="BA133">
        <v>2</v>
      </c>
      <c r="BB133" s="78" t="str">
        <f>REPLACE(INDEX(GroupVertices[Group],MATCH(Edges24[[#This Row],[Vertex 1]],GroupVertices[Vertex],0)),1,1,"")</f>
        <v>6</v>
      </c>
      <c r="BC133" s="78" t="str">
        <f>REPLACE(INDEX(GroupVertices[Group],MATCH(Edges24[[#This Row],[Vertex 2]],GroupVertices[Vertex],0)),1,1,"")</f>
        <v>6</v>
      </c>
      <c r="BD133" s="48">
        <v>0</v>
      </c>
      <c r="BE133" s="49">
        <v>0</v>
      </c>
      <c r="BF133" s="48">
        <v>0</v>
      </c>
      <c r="BG133" s="49">
        <v>0</v>
      </c>
      <c r="BH133" s="48">
        <v>0</v>
      </c>
      <c r="BI133" s="49">
        <v>0</v>
      </c>
      <c r="BJ133" s="48">
        <v>31</v>
      </c>
      <c r="BK133" s="49">
        <v>100</v>
      </c>
      <c r="BL133" s="48">
        <v>31</v>
      </c>
    </row>
    <row r="134" spans="1:64" ht="15">
      <c r="A134" s="64" t="s">
        <v>304</v>
      </c>
      <c r="B134" s="64" t="s">
        <v>358</v>
      </c>
      <c r="C134" s="65"/>
      <c r="D134" s="66"/>
      <c r="E134" s="67"/>
      <c r="F134" s="68"/>
      <c r="G134" s="65"/>
      <c r="H134" s="69"/>
      <c r="I134" s="70"/>
      <c r="J134" s="70"/>
      <c r="K134" s="34" t="s">
        <v>65</v>
      </c>
      <c r="L134" s="77">
        <v>272</v>
      </c>
      <c r="M134" s="77"/>
      <c r="N134" s="72"/>
      <c r="O134" s="79" t="s">
        <v>361</v>
      </c>
      <c r="P134" s="81">
        <v>43415.1277662037</v>
      </c>
      <c r="Q134" s="79" t="s">
        <v>449</v>
      </c>
      <c r="R134" s="83" t="s">
        <v>513</v>
      </c>
      <c r="S134" s="79" t="s">
        <v>554</v>
      </c>
      <c r="T134" s="79" t="s">
        <v>624</v>
      </c>
      <c r="U134" s="79"/>
      <c r="V134" s="83" t="s">
        <v>747</v>
      </c>
      <c r="W134" s="81">
        <v>43415.1277662037</v>
      </c>
      <c r="X134" s="83" t="s">
        <v>882</v>
      </c>
      <c r="Y134" s="79"/>
      <c r="Z134" s="79"/>
      <c r="AA134" s="85" t="s">
        <v>1048</v>
      </c>
      <c r="AB134" s="79"/>
      <c r="AC134" s="79" t="b">
        <v>0</v>
      </c>
      <c r="AD134" s="79">
        <v>15</v>
      </c>
      <c r="AE134" s="85" t="s">
        <v>1101</v>
      </c>
      <c r="AF134" s="79" t="b">
        <v>0</v>
      </c>
      <c r="AG134" s="79" t="s">
        <v>1105</v>
      </c>
      <c r="AH134" s="79"/>
      <c r="AI134" s="85" t="s">
        <v>1101</v>
      </c>
      <c r="AJ134" s="79" t="b">
        <v>0</v>
      </c>
      <c r="AK134" s="79">
        <v>18</v>
      </c>
      <c r="AL134" s="85" t="s">
        <v>1101</v>
      </c>
      <c r="AM134" s="79" t="s">
        <v>1114</v>
      </c>
      <c r="AN134" s="79" t="b">
        <v>0</v>
      </c>
      <c r="AO134" s="85" t="s">
        <v>1048</v>
      </c>
      <c r="AP134" s="79" t="s">
        <v>1131</v>
      </c>
      <c r="AQ134" s="79">
        <v>0</v>
      </c>
      <c r="AR134" s="79">
        <v>0</v>
      </c>
      <c r="AS134" s="79"/>
      <c r="AT134" s="79"/>
      <c r="AU134" s="79"/>
      <c r="AV134" s="79"/>
      <c r="AW134" s="79"/>
      <c r="AX134" s="79"/>
      <c r="AY134" s="79"/>
      <c r="AZ134" s="79"/>
      <c r="BA134">
        <v>2</v>
      </c>
      <c r="BB134" s="78" t="str">
        <f>REPLACE(INDEX(GroupVertices[Group],MATCH(Edges24[[#This Row],[Vertex 1]],GroupVertices[Vertex],0)),1,1,"")</f>
        <v>6</v>
      </c>
      <c r="BC134" s="78" t="str">
        <f>REPLACE(INDEX(GroupVertices[Group],MATCH(Edges24[[#This Row],[Vertex 2]],GroupVertices[Vertex],0)),1,1,"")</f>
        <v>6</v>
      </c>
      <c r="BD134" s="48">
        <v>0</v>
      </c>
      <c r="BE134" s="49">
        <v>0</v>
      </c>
      <c r="BF134" s="48">
        <v>0</v>
      </c>
      <c r="BG134" s="49">
        <v>0</v>
      </c>
      <c r="BH134" s="48">
        <v>0</v>
      </c>
      <c r="BI134" s="49">
        <v>0</v>
      </c>
      <c r="BJ134" s="48">
        <v>29</v>
      </c>
      <c r="BK134" s="49">
        <v>100</v>
      </c>
      <c r="BL134" s="48">
        <v>29</v>
      </c>
    </row>
    <row r="135" spans="1:64" ht="15">
      <c r="A135" s="64" t="s">
        <v>304</v>
      </c>
      <c r="B135" s="64" t="s">
        <v>359</v>
      </c>
      <c r="C135" s="65"/>
      <c r="D135" s="66"/>
      <c r="E135" s="67"/>
      <c r="F135" s="68"/>
      <c r="G135" s="65"/>
      <c r="H135" s="69"/>
      <c r="I135" s="70"/>
      <c r="J135" s="70"/>
      <c r="K135" s="34" t="s">
        <v>65</v>
      </c>
      <c r="L135" s="77">
        <v>273</v>
      </c>
      <c r="M135" s="77"/>
      <c r="N135" s="72"/>
      <c r="O135" s="79" t="s">
        <v>361</v>
      </c>
      <c r="P135" s="81">
        <v>43637.83148148148</v>
      </c>
      <c r="Q135" s="79" t="s">
        <v>450</v>
      </c>
      <c r="R135" s="83" t="s">
        <v>514</v>
      </c>
      <c r="S135" s="79" t="s">
        <v>555</v>
      </c>
      <c r="T135" s="79" t="s">
        <v>625</v>
      </c>
      <c r="U135" s="83" t="s">
        <v>669</v>
      </c>
      <c r="V135" s="83" t="s">
        <v>669</v>
      </c>
      <c r="W135" s="81">
        <v>43637.83148148148</v>
      </c>
      <c r="X135" s="83" t="s">
        <v>883</v>
      </c>
      <c r="Y135" s="79"/>
      <c r="Z135" s="79"/>
      <c r="AA135" s="85" t="s">
        <v>1049</v>
      </c>
      <c r="AB135" s="79"/>
      <c r="AC135" s="79" t="b">
        <v>0</v>
      </c>
      <c r="AD135" s="79">
        <v>1</v>
      </c>
      <c r="AE135" s="85" t="s">
        <v>1101</v>
      </c>
      <c r="AF135" s="79" t="b">
        <v>0</v>
      </c>
      <c r="AG135" s="79" t="s">
        <v>1105</v>
      </c>
      <c r="AH135" s="79"/>
      <c r="AI135" s="85" t="s">
        <v>1101</v>
      </c>
      <c r="AJ135" s="79" t="b">
        <v>0</v>
      </c>
      <c r="AK135" s="79">
        <v>1</v>
      </c>
      <c r="AL135" s="85" t="s">
        <v>1101</v>
      </c>
      <c r="AM135" s="79" t="s">
        <v>1114</v>
      </c>
      <c r="AN135" s="79" t="b">
        <v>0</v>
      </c>
      <c r="AO135" s="85" t="s">
        <v>1049</v>
      </c>
      <c r="AP135" s="79" t="s">
        <v>176</v>
      </c>
      <c r="AQ135" s="79">
        <v>0</v>
      </c>
      <c r="AR135" s="79">
        <v>0</v>
      </c>
      <c r="AS135" s="79"/>
      <c r="AT135" s="79"/>
      <c r="AU135" s="79"/>
      <c r="AV135" s="79"/>
      <c r="AW135" s="79"/>
      <c r="AX135" s="79"/>
      <c r="AY135" s="79"/>
      <c r="AZ135" s="79"/>
      <c r="BA135">
        <v>2</v>
      </c>
      <c r="BB135" s="78" t="str">
        <f>REPLACE(INDEX(GroupVertices[Group],MATCH(Edges24[[#This Row],[Vertex 1]],GroupVertices[Vertex],0)),1,1,"")</f>
        <v>6</v>
      </c>
      <c r="BC135" s="78" t="str">
        <f>REPLACE(INDEX(GroupVertices[Group],MATCH(Edges24[[#This Row],[Vertex 2]],GroupVertices[Vertex],0)),1,1,"")</f>
        <v>6</v>
      </c>
      <c r="BD135" s="48">
        <v>3</v>
      </c>
      <c r="BE135" s="49">
        <v>7.6923076923076925</v>
      </c>
      <c r="BF135" s="48">
        <v>0</v>
      </c>
      <c r="BG135" s="49">
        <v>0</v>
      </c>
      <c r="BH135" s="48">
        <v>0</v>
      </c>
      <c r="BI135" s="49">
        <v>0</v>
      </c>
      <c r="BJ135" s="48">
        <v>36</v>
      </c>
      <c r="BK135" s="49">
        <v>92.3076923076923</v>
      </c>
      <c r="BL135" s="48">
        <v>39</v>
      </c>
    </row>
    <row r="136" spans="1:64" ht="15">
      <c r="A136" s="64" t="s">
        <v>304</v>
      </c>
      <c r="B136" s="64" t="s">
        <v>359</v>
      </c>
      <c r="C136" s="65"/>
      <c r="D136" s="66"/>
      <c r="E136" s="67"/>
      <c r="F136" s="68"/>
      <c r="G136" s="65"/>
      <c r="H136" s="69"/>
      <c r="I136" s="70"/>
      <c r="J136" s="70"/>
      <c r="K136" s="34" t="s">
        <v>65</v>
      </c>
      <c r="L136" s="77">
        <v>274</v>
      </c>
      <c r="M136" s="77"/>
      <c r="N136" s="72"/>
      <c r="O136" s="79" t="s">
        <v>361</v>
      </c>
      <c r="P136" s="81">
        <v>43637.83290509259</v>
      </c>
      <c r="Q136" s="79" t="s">
        <v>451</v>
      </c>
      <c r="R136" s="83" t="s">
        <v>514</v>
      </c>
      <c r="S136" s="79" t="s">
        <v>555</v>
      </c>
      <c r="T136" s="79" t="s">
        <v>625</v>
      </c>
      <c r="U136" s="83" t="s">
        <v>670</v>
      </c>
      <c r="V136" s="83" t="s">
        <v>670</v>
      </c>
      <c r="W136" s="81">
        <v>43637.83290509259</v>
      </c>
      <c r="X136" s="83" t="s">
        <v>884</v>
      </c>
      <c r="Y136" s="79"/>
      <c r="Z136" s="79"/>
      <c r="AA136" s="85" t="s">
        <v>1050</v>
      </c>
      <c r="AB136" s="79"/>
      <c r="AC136" s="79" t="b">
        <v>0</v>
      </c>
      <c r="AD136" s="79">
        <v>1</v>
      </c>
      <c r="AE136" s="85" t="s">
        <v>1101</v>
      </c>
      <c r="AF136" s="79" t="b">
        <v>0</v>
      </c>
      <c r="AG136" s="79" t="s">
        <v>1105</v>
      </c>
      <c r="AH136" s="79"/>
      <c r="AI136" s="85" t="s">
        <v>1101</v>
      </c>
      <c r="AJ136" s="79" t="b">
        <v>0</v>
      </c>
      <c r="AK136" s="79">
        <v>1</v>
      </c>
      <c r="AL136" s="85" t="s">
        <v>1101</v>
      </c>
      <c r="AM136" s="79" t="s">
        <v>1114</v>
      </c>
      <c r="AN136" s="79" t="b">
        <v>0</v>
      </c>
      <c r="AO136" s="85" t="s">
        <v>1050</v>
      </c>
      <c r="AP136" s="79" t="s">
        <v>176</v>
      </c>
      <c r="AQ136" s="79">
        <v>0</v>
      </c>
      <c r="AR136" s="79">
        <v>0</v>
      </c>
      <c r="AS136" s="79"/>
      <c r="AT136" s="79"/>
      <c r="AU136" s="79"/>
      <c r="AV136" s="79"/>
      <c r="AW136" s="79"/>
      <c r="AX136" s="79"/>
      <c r="AY136" s="79"/>
      <c r="AZ136" s="79"/>
      <c r="BA136">
        <v>2</v>
      </c>
      <c r="BB136" s="78" t="str">
        <f>REPLACE(INDEX(GroupVertices[Group],MATCH(Edges24[[#This Row],[Vertex 1]],GroupVertices[Vertex],0)),1,1,"")</f>
        <v>6</v>
      </c>
      <c r="BC136" s="78" t="str">
        <f>REPLACE(INDEX(GroupVertices[Group],MATCH(Edges24[[#This Row],[Vertex 2]],GroupVertices[Vertex],0)),1,1,"")</f>
        <v>6</v>
      </c>
      <c r="BD136" s="48">
        <v>3</v>
      </c>
      <c r="BE136" s="49">
        <v>7.6923076923076925</v>
      </c>
      <c r="BF136" s="48">
        <v>0</v>
      </c>
      <c r="BG136" s="49">
        <v>0</v>
      </c>
      <c r="BH136" s="48">
        <v>0</v>
      </c>
      <c r="BI136" s="49">
        <v>0</v>
      </c>
      <c r="BJ136" s="48">
        <v>36</v>
      </c>
      <c r="BK136" s="49">
        <v>92.3076923076923</v>
      </c>
      <c r="BL136" s="48">
        <v>39</v>
      </c>
    </row>
    <row r="137" spans="1:64" ht="15">
      <c r="A137" s="64" t="s">
        <v>305</v>
      </c>
      <c r="B137" s="64" t="s">
        <v>305</v>
      </c>
      <c r="C137" s="65"/>
      <c r="D137" s="66"/>
      <c r="E137" s="67"/>
      <c r="F137" s="68"/>
      <c r="G137" s="65"/>
      <c r="H137" s="69"/>
      <c r="I137" s="70"/>
      <c r="J137" s="70"/>
      <c r="K137" s="34" t="s">
        <v>65</v>
      </c>
      <c r="L137" s="77">
        <v>275</v>
      </c>
      <c r="M137" s="77"/>
      <c r="N137" s="72"/>
      <c r="O137" s="79" t="s">
        <v>176</v>
      </c>
      <c r="P137" s="81">
        <v>43638.24667824074</v>
      </c>
      <c r="Q137" s="79" t="s">
        <v>452</v>
      </c>
      <c r="R137" s="83" t="s">
        <v>510</v>
      </c>
      <c r="S137" s="79" t="s">
        <v>551</v>
      </c>
      <c r="T137" s="79" t="s">
        <v>626</v>
      </c>
      <c r="U137" s="79"/>
      <c r="V137" s="83" t="s">
        <v>748</v>
      </c>
      <c r="W137" s="81">
        <v>43638.24667824074</v>
      </c>
      <c r="X137" s="83" t="s">
        <v>885</v>
      </c>
      <c r="Y137" s="79"/>
      <c r="Z137" s="79"/>
      <c r="AA137" s="85" t="s">
        <v>1051</v>
      </c>
      <c r="AB137" s="79"/>
      <c r="AC137" s="79" t="b">
        <v>0</v>
      </c>
      <c r="AD137" s="79">
        <v>0</v>
      </c>
      <c r="AE137" s="85" t="s">
        <v>1101</v>
      </c>
      <c r="AF137" s="79" t="b">
        <v>0</v>
      </c>
      <c r="AG137" s="79" t="s">
        <v>1105</v>
      </c>
      <c r="AH137" s="79"/>
      <c r="AI137" s="85" t="s">
        <v>1101</v>
      </c>
      <c r="AJ137" s="79" t="b">
        <v>0</v>
      </c>
      <c r="AK137" s="79">
        <v>0</v>
      </c>
      <c r="AL137" s="85" t="s">
        <v>1101</v>
      </c>
      <c r="AM137" s="79" t="s">
        <v>1115</v>
      </c>
      <c r="AN137" s="79" t="b">
        <v>0</v>
      </c>
      <c r="AO137" s="85" t="s">
        <v>1051</v>
      </c>
      <c r="AP137" s="79" t="s">
        <v>176</v>
      </c>
      <c r="AQ137" s="79">
        <v>0</v>
      </c>
      <c r="AR137" s="79">
        <v>0</v>
      </c>
      <c r="AS137" s="79"/>
      <c r="AT137" s="79"/>
      <c r="AU137" s="79"/>
      <c r="AV137" s="79"/>
      <c r="AW137" s="79"/>
      <c r="AX137" s="79"/>
      <c r="AY137" s="79"/>
      <c r="AZ137" s="79"/>
      <c r="BA137">
        <v>1</v>
      </c>
      <c r="BB137" s="78" t="str">
        <f>REPLACE(INDEX(GroupVertices[Group],MATCH(Edges24[[#This Row],[Vertex 1]],GroupVertices[Vertex],0)),1,1,"")</f>
        <v>6</v>
      </c>
      <c r="BC137" s="78" t="str">
        <f>REPLACE(INDEX(GroupVertices[Group],MATCH(Edges24[[#This Row],[Vertex 2]],GroupVertices[Vertex],0)),1,1,"")</f>
        <v>6</v>
      </c>
      <c r="BD137" s="48">
        <v>2</v>
      </c>
      <c r="BE137" s="49">
        <v>5</v>
      </c>
      <c r="BF137" s="48">
        <v>0</v>
      </c>
      <c r="BG137" s="49">
        <v>0</v>
      </c>
      <c r="BH137" s="48">
        <v>0</v>
      </c>
      <c r="BI137" s="49">
        <v>0</v>
      </c>
      <c r="BJ137" s="48">
        <v>38</v>
      </c>
      <c r="BK137" s="49">
        <v>95</v>
      </c>
      <c r="BL137" s="48">
        <v>40</v>
      </c>
    </row>
    <row r="138" spans="1:64" ht="15">
      <c r="A138" s="64" t="s">
        <v>304</v>
      </c>
      <c r="B138" s="64" t="s">
        <v>305</v>
      </c>
      <c r="C138" s="65"/>
      <c r="D138" s="66"/>
      <c r="E138" s="67"/>
      <c r="F138" s="68"/>
      <c r="G138" s="65"/>
      <c r="H138" s="69"/>
      <c r="I138" s="70"/>
      <c r="J138" s="70"/>
      <c r="K138" s="34" t="s">
        <v>65</v>
      </c>
      <c r="L138" s="77">
        <v>276</v>
      </c>
      <c r="M138" s="77"/>
      <c r="N138" s="72"/>
      <c r="O138" s="79" t="s">
        <v>361</v>
      </c>
      <c r="P138" s="81">
        <v>43638.93703703704</v>
      </c>
      <c r="Q138" s="79" t="s">
        <v>453</v>
      </c>
      <c r="R138" s="83" t="s">
        <v>515</v>
      </c>
      <c r="S138" s="79" t="s">
        <v>529</v>
      </c>
      <c r="T138" s="79" t="s">
        <v>627</v>
      </c>
      <c r="U138" s="79"/>
      <c r="V138" s="83" t="s">
        <v>747</v>
      </c>
      <c r="W138" s="81">
        <v>43638.93703703704</v>
      </c>
      <c r="X138" s="83" t="s">
        <v>886</v>
      </c>
      <c r="Y138" s="79"/>
      <c r="Z138" s="79"/>
      <c r="AA138" s="85" t="s">
        <v>1052</v>
      </c>
      <c r="AB138" s="79"/>
      <c r="AC138" s="79" t="b">
        <v>0</v>
      </c>
      <c r="AD138" s="79">
        <v>2</v>
      </c>
      <c r="AE138" s="85" t="s">
        <v>1101</v>
      </c>
      <c r="AF138" s="79" t="b">
        <v>1</v>
      </c>
      <c r="AG138" s="79" t="s">
        <v>1105</v>
      </c>
      <c r="AH138" s="79"/>
      <c r="AI138" s="85" t="s">
        <v>1051</v>
      </c>
      <c r="AJ138" s="79" t="b">
        <v>0</v>
      </c>
      <c r="AK138" s="79">
        <v>1</v>
      </c>
      <c r="AL138" s="85" t="s">
        <v>1101</v>
      </c>
      <c r="AM138" s="79" t="s">
        <v>1114</v>
      </c>
      <c r="AN138" s="79" t="b">
        <v>0</v>
      </c>
      <c r="AO138" s="85" t="s">
        <v>1052</v>
      </c>
      <c r="AP138" s="79" t="s">
        <v>176</v>
      </c>
      <c r="AQ138" s="79">
        <v>0</v>
      </c>
      <c r="AR138" s="79">
        <v>0</v>
      </c>
      <c r="AS138" s="79"/>
      <c r="AT138" s="79"/>
      <c r="AU138" s="79"/>
      <c r="AV138" s="79"/>
      <c r="AW138" s="79"/>
      <c r="AX138" s="79"/>
      <c r="AY138" s="79"/>
      <c r="AZ138" s="79"/>
      <c r="BA138">
        <v>4</v>
      </c>
      <c r="BB138" s="78" t="str">
        <f>REPLACE(INDEX(GroupVertices[Group],MATCH(Edges24[[#This Row],[Vertex 1]],GroupVertices[Vertex],0)),1,1,"")</f>
        <v>6</v>
      </c>
      <c r="BC138" s="78" t="str">
        <f>REPLACE(INDEX(GroupVertices[Group],MATCH(Edges24[[#This Row],[Vertex 2]],GroupVertices[Vertex],0)),1,1,"")</f>
        <v>6</v>
      </c>
      <c r="BD138" s="48">
        <v>3</v>
      </c>
      <c r="BE138" s="49">
        <v>7.5</v>
      </c>
      <c r="BF138" s="48">
        <v>1</v>
      </c>
      <c r="BG138" s="49">
        <v>2.5</v>
      </c>
      <c r="BH138" s="48">
        <v>0</v>
      </c>
      <c r="BI138" s="49">
        <v>0</v>
      </c>
      <c r="BJ138" s="48">
        <v>36</v>
      </c>
      <c r="BK138" s="49">
        <v>90</v>
      </c>
      <c r="BL138" s="48">
        <v>40</v>
      </c>
    </row>
    <row r="139" spans="1:64" ht="15">
      <c r="A139" s="64" t="s">
        <v>304</v>
      </c>
      <c r="B139" s="64" t="s">
        <v>305</v>
      </c>
      <c r="C139" s="65"/>
      <c r="D139" s="66"/>
      <c r="E139" s="67"/>
      <c r="F139" s="68"/>
      <c r="G139" s="65"/>
      <c r="H139" s="69"/>
      <c r="I139" s="70"/>
      <c r="J139" s="70"/>
      <c r="K139" s="34" t="s">
        <v>65</v>
      </c>
      <c r="L139" s="77">
        <v>277</v>
      </c>
      <c r="M139" s="77"/>
      <c r="N139" s="72"/>
      <c r="O139" s="79" t="s">
        <v>361</v>
      </c>
      <c r="P139" s="81">
        <v>43638.93729166667</v>
      </c>
      <c r="Q139" s="79" t="s">
        <v>454</v>
      </c>
      <c r="R139" s="79"/>
      <c r="S139" s="79"/>
      <c r="T139" s="79" t="s">
        <v>628</v>
      </c>
      <c r="U139" s="79"/>
      <c r="V139" s="83" t="s">
        <v>747</v>
      </c>
      <c r="W139" s="81">
        <v>43638.93729166667</v>
      </c>
      <c r="X139" s="83" t="s">
        <v>887</v>
      </c>
      <c r="Y139" s="79"/>
      <c r="Z139" s="79"/>
      <c r="AA139" s="85" t="s">
        <v>1053</v>
      </c>
      <c r="AB139" s="79"/>
      <c r="AC139" s="79" t="b">
        <v>0</v>
      </c>
      <c r="AD139" s="79">
        <v>0</v>
      </c>
      <c r="AE139" s="85" t="s">
        <v>1101</v>
      </c>
      <c r="AF139" s="79" t="b">
        <v>1</v>
      </c>
      <c r="AG139" s="79" t="s">
        <v>1105</v>
      </c>
      <c r="AH139" s="79"/>
      <c r="AI139" s="85" t="s">
        <v>1051</v>
      </c>
      <c r="AJ139" s="79" t="b">
        <v>0</v>
      </c>
      <c r="AK139" s="79">
        <v>1</v>
      </c>
      <c r="AL139" s="85" t="s">
        <v>1052</v>
      </c>
      <c r="AM139" s="79" t="s">
        <v>1114</v>
      </c>
      <c r="AN139" s="79" t="b">
        <v>0</v>
      </c>
      <c r="AO139" s="85" t="s">
        <v>1052</v>
      </c>
      <c r="AP139" s="79" t="s">
        <v>176</v>
      </c>
      <c r="AQ139" s="79">
        <v>0</v>
      </c>
      <c r="AR139" s="79">
        <v>0</v>
      </c>
      <c r="AS139" s="79"/>
      <c r="AT139" s="79"/>
      <c r="AU139" s="79"/>
      <c r="AV139" s="79"/>
      <c r="AW139" s="79"/>
      <c r="AX139" s="79"/>
      <c r="AY139" s="79"/>
      <c r="AZ139" s="79"/>
      <c r="BA139">
        <v>4</v>
      </c>
      <c r="BB139" s="78" t="str">
        <f>REPLACE(INDEX(GroupVertices[Group],MATCH(Edges24[[#This Row],[Vertex 1]],GroupVertices[Vertex],0)),1,1,"")</f>
        <v>6</v>
      </c>
      <c r="BC139" s="78" t="str">
        <f>REPLACE(INDEX(GroupVertices[Group],MATCH(Edges24[[#This Row],[Vertex 2]],GroupVertices[Vertex],0)),1,1,"")</f>
        <v>6</v>
      </c>
      <c r="BD139" s="48">
        <v>1</v>
      </c>
      <c r="BE139" s="49">
        <v>4.761904761904762</v>
      </c>
      <c r="BF139" s="48">
        <v>1</v>
      </c>
      <c r="BG139" s="49">
        <v>4.761904761904762</v>
      </c>
      <c r="BH139" s="48">
        <v>0</v>
      </c>
      <c r="BI139" s="49">
        <v>0</v>
      </c>
      <c r="BJ139" s="48">
        <v>19</v>
      </c>
      <c r="BK139" s="49">
        <v>90.47619047619048</v>
      </c>
      <c r="BL139" s="48">
        <v>21</v>
      </c>
    </row>
    <row r="140" spans="1:64" ht="15">
      <c r="A140" s="64" t="s">
        <v>304</v>
      </c>
      <c r="B140" s="64" t="s">
        <v>305</v>
      </c>
      <c r="C140" s="65"/>
      <c r="D140" s="66"/>
      <c r="E140" s="67"/>
      <c r="F140" s="68"/>
      <c r="G140" s="65"/>
      <c r="H140" s="69"/>
      <c r="I140" s="70"/>
      <c r="J140" s="70"/>
      <c r="K140" s="34" t="s">
        <v>65</v>
      </c>
      <c r="L140" s="77">
        <v>278</v>
      </c>
      <c r="M140" s="77"/>
      <c r="N140" s="72"/>
      <c r="O140" s="79" t="s">
        <v>361</v>
      </c>
      <c r="P140" s="81">
        <v>43638.94216435185</v>
      </c>
      <c r="Q140" s="79" t="s">
        <v>455</v>
      </c>
      <c r="R140" s="83" t="s">
        <v>515</v>
      </c>
      <c r="S140" s="79" t="s">
        <v>529</v>
      </c>
      <c r="T140" s="79" t="s">
        <v>627</v>
      </c>
      <c r="U140" s="79"/>
      <c r="V140" s="83" t="s">
        <v>747</v>
      </c>
      <c r="W140" s="81">
        <v>43638.94216435185</v>
      </c>
      <c r="X140" s="83" t="s">
        <v>888</v>
      </c>
      <c r="Y140" s="79"/>
      <c r="Z140" s="79"/>
      <c r="AA140" s="85" t="s">
        <v>1054</v>
      </c>
      <c r="AB140" s="79"/>
      <c r="AC140" s="79" t="b">
        <v>0</v>
      </c>
      <c r="AD140" s="79">
        <v>1</v>
      </c>
      <c r="AE140" s="85" t="s">
        <v>1101</v>
      </c>
      <c r="AF140" s="79" t="b">
        <v>1</v>
      </c>
      <c r="AG140" s="79" t="s">
        <v>1105</v>
      </c>
      <c r="AH140" s="79"/>
      <c r="AI140" s="85" t="s">
        <v>1051</v>
      </c>
      <c r="AJ140" s="79" t="b">
        <v>0</v>
      </c>
      <c r="AK140" s="79">
        <v>1</v>
      </c>
      <c r="AL140" s="85" t="s">
        <v>1101</v>
      </c>
      <c r="AM140" s="79" t="s">
        <v>1114</v>
      </c>
      <c r="AN140" s="79" t="b">
        <v>0</v>
      </c>
      <c r="AO140" s="85" t="s">
        <v>1054</v>
      </c>
      <c r="AP140" s="79" t="s">
        <v>176</v>
      </c>
      <c r="AQ140" s="79">
        <v>0</v>
      </c>
      <c r="AR140" s="79">
        <v>0</v>
      </c>
      <c r="AS140" s="79"/>
      <c r="AT140" s="79"/>
      <c r="AU140" s="79"/>
      <c r="AV140" s="79"/>
      <c r="AW140" s="79"/>
      <c r="AX140" s="79"/>
      <c r="AY140" s="79"/>
      <c r="AZ140" s="79"/>
      <c r="BA140">
        <v>4</v>
      </c>
      <c r="BB140" s="78" t="str">
        <f>REPLACE(INDEX(GroupVertices[Group],MATCH(Edges24[[#This Row],[Vertex 1]],GroupVertices[Vertex],0)),1,1,"")</f>
        <v>6</v>
      </c>
      <c r="BC140" s="78" t="str">
        <f>REPLACE(INDEX(GroupVertices[Group],MATCH(Edges24[[#This Row],[Vertex 2]],GroupVertices[Vertex],0)),1,1,"")</f>
        <v>6</v>
      </c>
      <c r="BD140" s="48">
        <v>3</v>
      </c>
      <c r="BE140" s="49">
        <v>7.5</v>
      </c>
      <c r="BF140" s="48">
        <v>1</v>
      </c>
      <c r="BG140" s="49">
        <v>2.5</v>
      </c>
      <c r="BH140" s="48">
        <v>0</v>
      </c>
      <c r="BI140" s="49">
        <v>0</v>
      </c>
      <c r="BJ140" s="48">
        <v>36</v>
      </c>
      <c r="BK140" s="49">
        <v>90</v>
      </c>
      <c r="BL140" s="48">
        <v>40</v>
      </c>
    </row>
    <row r="141" spans="1:64" ht="15">
      <c r="A141" s="64" t="s">
        <v>304</v>
      </c>
      <c r="B141" s="64" t="s">
        <v>305</v>
      </c>
      <c r="C141" s="65"/>
      <c r="D141" s="66"/>
      <c r="E141" s="67"/>
      <c r="F141" s="68"/>
      <c r="G141" s="65"/>
      <c r="H141" s="69"/>
      <c r="I141" s="70"/>
      <c r="J141" s="70"/>
      <c r="K141" s="34" t="s">
        <v>65</v>
      </c>
      <c r="L141" s="77">
        <v>279</v>
      </c>
      <c r="M141" s="77"/>
      <c r="N141" s="72"/>
      <c r="O141" s="79" t="s">
        <v>361</v>
      </c>
      <c r="P141" s="81">
        <v>43638.94265046297</v>
      </c>
      <c r="Q141" s="79" t="s">
        <v>454</v>
      </c>
      <c r="R141" s="79"/>
      <c r="S141" s="79"/>
      <c r="T141" s="79" t="s">
        <v>628</v>
      </c>
      <c r="U141" s="79"/>
      <c r="V141" s="83" t="s">
        <v>747</v>
      </c>
      <c r="W141" s="81">
        <v>43638.94265046297</v>
      </c>
      <c r="X141" s="83" t="s">
        <v>889</v>
      </c>
      <c r="Y141" s="79"/>
      <c r="Z141" s="79"/>
      <c r="AA141" s="85" t="s">
        <v>1055</v>
      </c>
      <c r="AB141" s="79"/>
      <c r="AC141" s="79" t="b">
        <v>0</v>
      </c>
      <c r="AD141" s="79">
        <v>0</v>
      </c>
      <c r="AE141" s="85" t="s">
        <v>1101</v>
      </c>
      <c r="AF141" s="79" t="b">
        <v>1</v>
      </c>
      <c r="AG141" s="79" t="s">
        <v>1105</v>
      </c>
      <c r="AH141" s="79"/>
      <c r="AI141" s="85" t="s">
        <v>1051</v>
      </c>
      <c r="AJ141" s="79" t="b">
        <v>0</v>
      </c>
      <c r="AK141" s="79">
        <v>1</v>
      </c>
      <c r="AL141" s="85" t="s">
        <v>1054</v>
      </c>
      <c r="AM141" s="79" t="s">
        <v>1114</v>
      </c>
      <c r="AN141" s="79" t="b">
        <v>0</v>
      </c>
      <c r="AO141" s="85" t="s">
        <v>1054</v>
      </c>
      <c r="AP141" s="79" t="s">
        <v>176</v>
      </c>
      <c r="AQ141" s="79">
        <v>0</v>
      </c>
      <c r="AR141" s="79">
        <v>0</v>
      </c>
      <c r="AS141" s="79"/>
      <c r="AT141" s="79"/>
      <c r="AU141" s="79"/>
      <c r="AV141" s="79"/>
      <c r="AW141" s="79"/>
      <c r="AX141" s="79"/>
      <c r="AY141" s="79"/>
      <c r="AZ141" s="79"/>
      <c r="BA141">
        <v>4</v>
      </c>
      <c r="BB141" s="78" t="str">
        <f>REPLACE(INDEX(GroupVertices[Group],MATCH(Edges24[[#This Row],[Vertex 1]],GroupVertices[Vertex],0)),1,1,"")</f>
        <v>6</v>
      </c>
      <c r="BC141" s="78" t="str">
        <f>REPLACE(INDEX(GroupVertices[Group],MATCH(Edges24[[#This Row],[Vertex 2]],GroupVertices[Vertex],0)),1,1,"")</f>
        <v>6</v>
      </c>
      <c r="BD141" s="48">
        <v>1</v>
      </c>
      <c r="BE141" s="49">
        <v>4.761904761904762</v>
      </c>
      <c r="BF141" s="48">
        <v>1</v>
      </c>
      <c r="BG141" s="49">
        <v>4.761904761904762</v>
      </c>
      <c r="BH141" s="48">
        <v>0</v>
      </c>
      <c r="BI141" s="49">
        <v>0</v>
      </c>
      <c r="BJ141" s="48">
        <v>19</v>
      </c>
      <c r="BK141" s="49">
        <v>90.47619047619048</v>
      </c>
      <c r="BL141" s="48">
        <v>21</v>
      </c>
    </row>
    <row r="142" spans="1:64" ht="15">
      <c r="A142" s="64" t="s">
        <v>304</v>
      </c>
      <c r="B142" s="64" t="s">
        <v>304</v>
      </c>
      <c r="C142" s="65"/>
      <c r="D142" s="66"/>
      <c r="E142" s="67"/>
      <c r="F142" s="68"/>
      <c r="G142" s="65"/>
      <c r="H142" s="69"/>
      <c r="I142" s="70"/>
      <c r="J142" s="70"/>
      <c r="K142" s="34" t="s">
        <v>65</v>
      </c>
      <c r="L142" s="77">
        <v>280</v>
      </c>
      <c r="M142" s="77"/>
      <c r="N142" s="72"/>
      <c r="O142" s="79" t="s">
        <v>176</v>
      </c>
      <c r="P142" s="81">
        <v>43634.00355324074</v>
      </c>
      <c r="Q142" s="79" t="s">
        <v>456</v>
      </c>
      <c r="R142" s="83" t="s">
        <v>516</v>
      </c>
      <c r="S142" s="79" t="s">
        <v>555</v>
      </c>
      <c r="T142" s="79" t="s">
        <v>629</v>
      </c>
      <c r="U142" s="79"/>
      <c r="V142" s="83" t="s">
        <v>747</v>
      </c>
      <c r="W142" s="81">
        <v>43634.00355324074</v>
      </c>
      <c r="X142" s="83" t="s">
        <v>890</v>
      </c>
      <c r="Y142" s="79"/>
      <c r="Z142" s="79"/>
      <c r="AA142" s="85" t="s">
        <v>1056</v>
      </c>
      <c r="AB142" s="79"/>
      <c r="AC142" s="79" t="b">
        <v>0</v>
      </c>
      <c r="AD142" s="79">
        <v>3</v>
      </c>
      <c r="AE142" s="85" t="s">
        <v>1101</v>
      </c>
      <c r="AF142" s="79" t="b">
        <v>0</v>
      </c>
      <c r="AG142" s="79" t="s">
        <v>1105</v>
      </c>
      <c r="AH142" s="79"/>
      <c r="AI142" s="85" t="s">
        <v>1101</v>
      </c>
      <c r="AJ142" s="79" t="b">
        <v>0</v>
      </c>
      <c r="AK142" s="79">
        <v>1</v>
      </c>
      <c r="AL142" s="85" t="s">
        <v>1101</v>
      </c>
      <c r="AM142" s="79" t="s">
        <v>1114</v>
      </c>
      <c r="AN142" s="79" t="b">
        <v>0</v>
      </c>
      <c r="AO142" s="85" t="s">
        <v>1056</v>
      </c>
      <c r="AP142" s="79" t="s">
        <v>176</v>
      </c>
      <c r="AQ142" s="79">
        <v>0</v>
      </c>
      <c r="AR142" s="79">
        <v>0</v>
      </c>
      <c r="AS142" s="79"/>
      <c r="AT142" s="79"/>
      <c r="AU142" s="79"/>
      <c r="AV142" s="79"/>
      <c r="AW142" s="79"/>
      <c r="AX142" s="79"/>
      <c r="AY142" s="79"/>
      <c r="AZ142" s="79"/>
      <c r="BA142">
        <v>23</v>
      </c>
      <c r="BB142" s="78" t="str">
        <f>REPLACE(INDEX(GroupVertices[Group],MATCH(Edges24[[#This Row],[Vertex 1]],GroupVertices[Vertex],0)),1,1,"")</f>
        <v>6</v>
      </c>
      <c r="BC142" s="78" t="str">
        <f>REPLACE(INDEX(GroupVertices[Group],MATCH(Edges24[[#This Row],[Vertex 2]],GroupVertices[Vertex],0)),1,1,"")</f>
        <v>6</v>
      </c>
      <c r="BD142" s="48">
        <v>0</v>
      </c>
      <c r="BE142" s="49">
        <v>0</v>
      </c>
      <c r="BF142" s="48">
        <v>1</v>
      </c>
      <c r="BG142" s="49">
        <v>2.7027027027027026</v>
      </c>
      <c r="BH142" s="48">
        <v>0</v>
      </c>
      <c r="BI142" s="49">
        <v>0</v>
      </c>
      <c r="BJ142" s="48">
        <v>36</v>
      </c>
      <c r="BK142" s="49">
        <v>97.29729729729729</v>
      </c>
      <c r="BL142" s="48">
        <v>37</v>
      </c>
    </row>
    <row r="143" spans="1:64" ht="15">
      <c r="A143" s="64" t="s">
        <v>304</v>
      </c>
      <c r="B143" s="64" t="s">
        <v>304</v>
      </c>
      <c r="C143" s="65"/>
      <c r="D143" s="66"/>
      <c r="E143" s="67"/>
      <c r="F143" s="68"/>
      <c r="G143" s="65"/>
      <c r="H143" s="69"/>
      <c r="I143" s="70"/>
      <c r="J143" s="70"/>
      <c r="K143" s="34" t="s">
        <v>65</v>
      </c>
      <c r="L143" s="77">
        <v>281</v>
      </c>
      <c r="M143" s="77"/>
      <c r="N143" s="72"/>
      <c r="O143" s="79" t="s">
        <v>176</v>
      </c>
      <c r="P143" s="81">
        <v>43634.289768518516</v>
      </c>
      <c r="Q143" s="79" t="s">
        <v>457</v>
      </c>
      <c r="R143" s="79"/>
      <c r="S143" s="79"/>
      <c r="T143" s="79" t="s">
        <v>630</v>
      </c>
      <c r="U143" s="79"/>
      <c r="V143" s="83" t="s">
        <v>747</v>
      </c>
      <c r="W143" s="81">
        <v>43634.289768518516</v>
      </c>
      <c r="X143" s="83" t="s">
        <v>891</v>
      </c>
      <c r="Y143" s="79"/>
      <c r="Z143" s="79"/>
      <c r="AA143" s="85" t="s">
        <v>1057</v>
      </c>
      <c r="AB143" s="79"/>
      <c r="AC143" s="79" t="b">
        <v>0</v>
      </c>
      <c r="AD143" s="79">
        <v>0</v>
      </c>
      <c r="AE143" s="85" t="s">
        <v>1101</v>
      </c>
      <c r="AF143" s="79" t="b">
        <v>0</v>
      </c>
      <c r="AG143" s="79" t="s">
        <v>1105</v>
      </c>
      <c r="AH143" s="79"/>
      <c r="AI143" s="85" t="s">
        <v>1101</v>
      </c>
      <c r="AJ143" s="79" t="b">
        <v>0</v>
      </c>
      <c r="AK143" s="79">
        <v>1</v>
      </c>
      <c r="AL143" s="85" t="s">
        <v>1056</v>
      </c>
      <c r="AM143" s="79" t="s">
        <v>1114</v>
      </c>
      <c r="AN143" s="79" t="b">
        <v>0</v>
      </c>
      <c r="AO143" s="85" t="s">
        <v>1056</v>
      </c>
      <c r="AP143" s="79" t="s">
        <v>176</v>
      </c>
      <c r="AQ143" s="79">
        <v>0</v>
      </c>
      <c r="AR143" s="79">
        <v>0</v>
      </c>
      <c r="AS143" s="79"/>
      <c r="AT143" s="79"/>
      <c r="AU143" s="79"/>
      <c r="AV143" s="79"/>
      <c r="AW143" s="79"/>
      <c r="AX143" s="79"/>
      <c r="AY143" s="79"/>
      <c r="AZ143" s="79"/>
      <c r="BA143">
        <v>23</v>
      </c>
      <c r="BB143" s="78" t="str">
        <f>REPLACE(INDEX(GroupVertices[Group],MATCH(Edges24[[#This Row],[Vertex 1]],GroupVertices[Vertex],0)),1,1,"")</f>
        <v>6</v>
      </c>
      <c r="BC143" s="78" t="str">
        <f>REPLACE(INDEX(GroupVertices[Group],MATCH(Edges24[[#This Row],[Vertex 2]],GroupVertices[Vertex],0)),1,1,"")</f>
        <v>6</v>
      </c>
      <c r="BD143" s="48">
        <v>0</v>
      </c>
      <c r="BE143" s="49">
        <v>0</v>
      </c>
      <c r="BF143" s="48">
        <v>1</v>
      </c>
      <c r="BG143" s="49">
        <v>4.545454545454546</v>
      </c>
      <c r="BH143" s="48">
        <v>0</v>
      </c>
      <c r="BI143" s="49">
        <v>0</v>
      </c>
      <c r="BJ143" s="48">
        <v>21</v>
      </c>
      <c r="BK143" s="49">
        <v>95.45454545454545</v>
      </c>
      <c r="BL143" s="48">
        <v>22</v>
      </c>
    </row>
    <row r="144" spans="1:64" ht="15">
      <c r="A144" s="64" t="s">
        <v>304</v>
      </c>
      <c r="B144" s="64" t="s">
        <v>304</v>
      </c>
      <c r="C144" s="65"/>
      <c r="D144" s="66"/>
      <c r="E144" s="67"/>
      <c r="F144" s="68"/>
      <c r="G144" s="65"/>
      <c r="H144" s="69"/>
      <c r="I144" s="70"/>
      <c r="J144" s="70"/>
      <c r="K144" s="34" t="s">
        <v>65</v>
      </c>
      <c r="L144" s="77">
        <v>282</v>
      </c>
      <c r="M144" s="77"/>
      <c r="N144" s="72"/>
      <c r="O144" s="79" t="s">
        <v>176</v>
      </c>
      <c r="P144" s="81">
        <v>43635.06730324074</v>
      </c>
      <c r="Q144" s="79" t="s">
        <v>458</v>
      </c>
      <c r="R144" s="83" t="s">
        <v>517</v>
      </c>
      <c r="S144" s="79" t="s">
        <v>529</v>
      </c>
      <c r="T144" s="79" t="s">
        <v>631</v>
      </c>
      <c r="U144" s="79"/>
      <c r="V144" s="83" t="s">
        <v>747</v>
      </c>
      <c r="W144" s="81">
        <v>43635.06730324074</v>
      </c>
      <c r="X144" s="83" t="s">
        <v>892</v>
      </c>
      <c r="Y144" s="79"/>
      <c r="Z144" s="79"/>
      <c r="AA144" s="85" t="s">
        <v>1058</v>
      </c>
      <c r="AB144" s="79"/>
      <c r="AC144" s="79" t="b">
        <v>0</v>
      </c>
      <c r="AD144" s="79">
        <v>1</v>
      </c>
      <c r="AE144" s="85" t="s">
        <v>1101</v>
      </c>
      <c r="AF144" s="79" t="b">
        <v>1</v>
      </c>
      <c r="AG144" s="79" t="s">
        <v>1105</v>
      </c>
      <c r="AH144" s="79"/>
      <c r="AI144" s="85" t="s">
        <v>1113</v>
      </c>
      <c r="AJ144" s="79" t="b">
        <v>0</v>
      </c>
      <c r="AK144" s="79">
        <v>1</v>
      </c>
      <c r="AL144" s="85" t="s">
        <v>1101</v>
      </c>
      <c r="AM144" s="79" t="s">
        <v>1114</v>
      </c>
      <c r="AN144" s="79" t="b">
        <v>0</v>
      </c>
      <c r="AO144" s="85" t="s">
        <v>1058</v>
      </c>
      <c r="AP144" s="79" t="s">
        <v>176</v>
      </c>
      <c r="AQ144" s="79">
        <v>0</v>
      </c>
      <c r="AR144" s="79">
        <v>0</v>
      </c>
      <c r="AS144" s="79"/>
      <c r="AT144" s="79"/>
      <c r="AU144" s="79"/>
      <c r="AV144" s="79"/>
      <c r="AW144" s="79"/>
      <c r="AX144" s="79"/>
      <c r="AY144" s="79"/>
      <c r="AZ144" s="79"/>
      <c r="BA144">
        <v>23</v>
      </c>
      <c r="BB144" s="78" t="str">
        <f>REPLACE(INDEX(GroupVertices[Group],MATCH(Edges24[[#This Row],[Vertex 1]],GroupVertices[Vertex],0)),1,1,"")</f>
        <v>6</v>
      </c>
      <c r="BC144" s="78" t="str">
        <f>REPLACE(INDEX(GroupVertices[Group],MATCH(Edges24[[#This Row],[Vertex 2]],GroupVertices[Vertex],0)),1,1,"")</f>
        <v>6</v>
      </c>
      <c r="BD144" s="48">
        <v>1</v>
      </c>
      <c r="BE144" s="49">
        <v>3.3333333333333335</v>
      </c>
      <c r="BF144" s="48">
        <v>1</v>
      </c>
      <c r="BG144" s="49">
        <v>3.3333333333333335</v>
      </c>
      <c r="BH144" s="48">
        <v>0</v>
      </c>
      <c r="BI144" s="49">
        <v>0</v>
      </c>
      <c r="BJ144" s="48">
        <v>28</v>
      </c>
      <c r="BK144" s="49">
        <v>93.33333333333333</v>
      </c>
      <c r="BL144" s="48">
        <v>30</v>
      </c>
    </row>
    <row r="145" spans="1:64" ht="15">
      <c r="A145" s="64" t="s">
        <v>304</v>
      </c>
      <c r="B145" s="64" t="s">
        <v>304</v>
      </c>
      <c r="C145" s="65"/>
      <c r="D145" s="66"/>
      <c r="E145" s="67"/>
      <c r="F145" s="68"/>
      <c r="G145" s="65"/>
      <c r="H145" s="69"/>
      <c r="I145" s="70"/>
      <c r="J145" s="70"/>
      <c r="K145" s="34" t="s">
        <v>65</v>
      </c>
      <c r="L145" s="77">
        <v>283</v>
      </c>
      <c r="M145" s="77"/>
      <c r="N145" s="72"/>
      <c r="O145" s="79" t="s">
        <v>176</v>
      </c>
      <c r="P145" s="81">
        <v>43635.067465277774</v>
      </c>
      <c r="Q145" s="79" t="s">
        <v>459</v>
      </c>
      <c r="R145" s="79"/>
      <c r="S145" s="79"/>
      <c r="T145" s="79"/>
      <c r="U145" s="79"/>
      <c r="V145" s="83" t="s">
        <v>747</v>
      </c>
      <c r="W145" s="81">
        <v>43635.067465277774</v>
      </c>
      <c r="X145" s="83" t="s">
        <v>893</v>
      </c>
      <c r="Y145" s="79"/>
      <c r="Z145" s="79"/>
      <c r="AA145" s="85" t="s">
        <v>1059</v>
      </c>
      <c r="AB145" s="79"/>
      <c r="AC145" s="79" t="b">
        <v>0</v>
      </c>
      <c r="AD145" s="79">
        <v>0</v>
      </c>
      <c r="AE145" s="85" t="s">
        <v>1101</v>
      </c>
      <c r="AF145" s="79" t="b">
        <v>1</v>
      </c>
      <c r="AG145" s="79" t="s">
        <v>1105</v>
      </c>
      <c r="AH145" s="79"/>
      <c r="AI145" s="85" t="s">
        <v>1113</v>
      </c>
      <c r="AJ145" s="79" t="b">
        <v>0</v>
      </c>
      <c r="AK145" s="79">
        <v>1</v>
      </c>
      <c r="AL145" s="85" t="s">
        <v>1058</v>
      </c>
      <c r="AM145" s="79" t="s">
        <v>1114</v>
      </c>
      <c r="AN145" s="79" t="b">
        <v>0</v>
      </c>
      <c r="AO145" s="85" t="s">
        <v>1058</v>
      </c>
      <c r="AP145" s="79" t="s">
        <v>176</v>
      </c>
      <c r="AQ145" s="79">
        <v>0</v>
      </c>
      <c r="AR145" s="79">
        <v>0</v>
      </c>
      <c r="AS145" s="79"/>
      <c r="AT145" s="79"/>
      <c r="AU145" s="79"/>
      <c r="AV145" s="79"/>
      <c r="AW145" s="79"/>
      <c r="AX145" s="79"/>
      <c r="AY145" s="79"/>
      <c r="AZ145" s="79"/>
      <c r="BA145">
        <v>23</v>
      </c>
      <c r="BB145" s="78" t="str">
        <f>REPLACE(INDEX(GroupVertices[Group],MATCH(Edges24[[#This Row],[Vertex 1]],GroupVertices[Vertex],0)),1,1,"")</f>
        <v>6</v>
      </c>
      <c r="BC145" s="78" t="str">
        <f>REPLACE(INDEX(GroupVertices[Group],MATCH(Edges24[[#This Row],[Vertex 2]],GroupVertices[Vertex],0)),1,1,"")</f>
        <v>6</v>
      </c>
      <c r="BD145" s="48">
        <v>1</v>
      </c>
      <c r="BE145" s="49">
        <v>4.166666666666667</v>
      </c>
      <c r="BF145" s="48">
        <v>1</v>
      </c>
      <c r="BG145" s="49">
        <v>4.166666666666667</v>
      </c>
      <c r="BH145" s="48">
        <v>0</v>
      </c>
      <c r="BI145" s="49">
        <v>0</v>
      </c>
      <c r="BJ145" s="48">
        <v>22</v>
      </c>
      <c r="BK145" s="49">
        <v>91.66666666666667</v>
      </c>
      <c r="BL145" s="48">
        <v>24</v>
      </c>
    </row>
    <row r="146" spans="1:64" ht="15">
      <c r="A146" s="64" t="s">
        <v>304</v>
      </c>
      <c r="B146" s="64" t="s">
        <v>304</v>
      </c>
      <c r="C146" s="65"/>
      <c r="D146" s="66"/>
      <c r="E146" s="67"/>
      <c r="F146" s="68"/>
      <c r="G146" s="65"/>
      <c r="H146" s="69"/>
      <c r="I146" s="70"/>
      <c r="J146" s="70"/>
      <c r="K146" s="34" t="s">
        <v>65</v>
      </c>
      <c r="L146" s="77">
        <v>284</v>
      </c>
      <c r="M146" s="77"/>
      <c r="N146" s="72"/>
      <c r="O146" s="79" t="s">
        <v>176</v>
      </c>
      <c r="P146" s="81">
        <v>43635.965833333335</v>
      </c>
      <c r="Q146" s="79" t="s">
        <v>460</v>
      </c>
      <c r="R146" s="79"/>
      <c r="S146" s="79"/>
      <c r="T146" s="79" t="s">
        <v>632</v>
      </c>
      <c r="U146" s="83" t="s">
        <v>671</v>
      </c>
      <c r="V146" s="83" t="s">
        <v>671</v>
      </c>
      <c r="W146" s="81">
        <v>43635.965833333335</v>
      </c>
      <c r="X146" s="83" t="s">
        <v>894</v>
      </c>
      <c r="Y146" s="79"/>
      <c r="Z146" s="79"/>
      <c r="AA146" s="85" t="s">
        <v>1060</v>
      </c>
      <c r="AB146" s="79"/>
      <c r="AC146" s="79" t="b">
        <v>0</v>
      </c>
      <c r="AD146" s="79">
        <v>4</v>
      </c>
      <c r="AE146" s="85" t="s">
        <v>1101</v>
      </c>
      <c r="AF146" s="79" t="b">
        <v>0</v>
      </c>
      <c r="AG146" s="79" t="s">
        <v>1105</v>
      </c>
      <c r="AH146" s="79"/>
      <c r="AI146" s="85" t="s">
        <v>1101</v>
      </c>
      <c r="AJ146" s="79" t="b">
        <v>0</v>
      </c>
      <c r="AK146" s="79">
        <v>2</v>
      </c>
      <c r="AL146" s="85" t="s">
        <v>1101</v>
      </c>
      <c r="AM146" s="79" t="s">
        <v>1114</v>
      </c>
      <c r="AN146" s="79" t="b">
        <v>0</v>
      </c>
      <c r="AO146" s="85" t="s">
        <v>1060</v>
      </c>
      <c r="AP146" s="79" t="s">
        <v>176</v>
      </c>
      <c r="AQ146" s="79">
        <v>0</v>
      </c>
      <c r="AR146" s="79">
        <v>0</v>
      </c>
      <c r="AS146" s="79"/>
      <c r="AT146" s="79"/>
      <c r="AU146" s="79"/>
      <c r="AV146" s="79"/>
      <c r="AW146" s="79"/>
      <c r="AX146" s="79"/>
      <c r="AY146" s="79"/>
      <c r="AZ146" s="79"/>
      <c r="BA146">
        <v>23</v>
      </c>
      <c r="BB146" s="78" t="str">
        <f>REPLACE(INDEX(GroupVertices[Group],MATCH(Edges24[[#This Row],[Vertex 1]],GroupVertices[Vertex],0)),1,1,"")</f>
        <v>6</v>
      </c>
      <c r="BC146" s="78" t="str">
        <f>REPLACE(INDEX(GroupVertices[Group],MATCH(Edges24[[#This Row],[Vertex 2]],GroupVertices[Vertex],0)),1,1,"")</f>
        <v>6</v>
      </c>
      <c r="BD146" s="48">
        <v>3</v>
      </c>
      <c r="BE146" s="49">
        <v>8.571428571428571</v>
      </c>
      <c r="BF146" s="48">
        <v>0</v>
      </c>
      <c r="BG146" s="49">
        <v>0</v>
      </c>
      <c r="BH146" s="48">
        <v>0</v>
      </c>
      <c r="BI146" s="49">
        <v>0</v>
      </c>
      <c r="BJ146" s="48">
        <v>32</v>
      </c>
      <c r="BK146" s="49">
        <v>91.42857142857143</v>
      </c>
      <c r="BL146" s="48">
        <v>35</v>
      </c>
    </row>
    <row r="147" spans="1:64" ht="15">
      <c r="A147" s="64" t="s">
        <v>304</v>
      </c>
      <c r="B147" s="64" t="s">
        <v>304</v>
      </c>
      <c r="C147" s="65"/>
      <c r="D147" s="66"/>
      <c r="E147" s="67"/>
      <c r="F147" s="68"/>
      <c r="G147" s="65"/>
      <c r="H147" s="69"/>
      <c r="I147" s="70"/>
      <c r="J147" s="70"/>
      <c r="K147" s="34" t="s">
        <v>65</v>
      </c>
      <c r="L147" s="77">
        <v>285</v>
      </c>
      <c r="M147" s="77"/>
      <c r="N147" s="72"/>
      <c r="O147" s="79" t="s">
        <v>176</v>
      </c>
      <c r="P147" s="81">
        <v>43635.97005787037</v>
      </c>
      <c r="Q147" s="79" t="s">
        <v>461</v>
      </c>
      <c r="R147" s="83" t="s">
        <v>518</v>
      </c>
      <c r="S147" s="79" t="s">
        <v>529</v>
      </c>
      <c r="T147" s="79" t="s">
        <v>633</v>
      </c>
      <c r="U147" s="79"/>
      <c r="V147" s="83" t="s">
        <v>747</v>
      </c>
      <c r="W147" s="81">
        <v>43635.97005787037</v>
      </c>
      <c r="X147" s="83" t="s">
        <v>895</v>
      </c>
      <c r="Y147" s="79"/>
      <c r="Z147" s="79"/>
      <c r="AA147" s="85" t="s">
        <v>1061</v>
      </c>
      <c r="AB147" s="79"/>
      <c r="AC147" s="79" t="b">
        <v>0</v>
      </c>
      <c r="AD147" s="79">
        <v>7</v>
      </c>
      <c r="AE147" s="85" t="s">
        <v>1101</v>
      </c>
      <c r="AF147" s="79" t="b">
        <v>1</v>
      </c>
      <c r="AG147" s="79" t="s">
        <v>1105</v>
      </c>
      <c r="AH147" s="79"/>
      <c r="AI147" s="85" t="s">
        <v>1112</v>
      </c>
      <c r="AJ147" s="79" t="b">
        <v>0</v>
      </c>
      <c r="AK147" s="79">
        <v>3</v>
      </c>
      <c r="AL147" s="85" t="s">
        <v>1101</v>
      </c>
      <c r="AM147" s="79" t="s">
        <v>1114</v>
      </c>
      <c r="AN147" s="79" t="b">
        <v>0</v>
      </c>
      <c r="AO147" s="85" t="s">
        <v>1061</v>
      </c>
      <c r="AP147" s="79" t="s">
        <v>176</v>
      </c>
      <c r="AQ147" s="79">
        <v>0</v>
      </c>
      <c r="AR147" s="79">
        <v>0</v>
      </c>
      <c r="AS147" s="79"/>
      <c r="AT147" s="79"/>
      <c r="AU147" s="79"/>
      <c r="AV147" s="79"/>
      <c r="AW147" s="79"/>
      <c r="AX147" s="79"/>
      <c r="AY147" s="79"/>
      <c r="AZ147" s="79"/>
      <c r="BA147">
        <v>23</v>
      </c>
      <c r="BB147" s="78" t="str">
        <f>REPLACE(INDEX(GroupVertices[Group],MATCH(Edges24[[#This Row],[Vertex 1]],GroupVertices[Vertex],0)),1,1,"")</f>
        <v>6</v>
      </c>
      <c r="BC147" s="78" t="str">
        <f>REPLACE(INDEX(GroupVertices[Group],MATCH(Edges24[[#This Row],[Vertex 2]],GroupVertices[Vertex],0)),1,1,"")</f>
        <v>6</v>
      </c>
      <c r="BD147" s="48">
        <v>1</v>
      </c>
      <c r="BE147" s="49">
        <v>2.3255813953488373</v>
      </c>
      <c r="BF147" s="48">
        <v>2</v>
      </c>
      <c r="BG147" s="49">
        <v>4.651162790697675</v>
      </c>
      <c r="BH147" s="48">
        <v>0</v>
      </c>
      <c r="BI147" s="49">
        <v>0</v>
      </c>
      <c r="BJ147" s="48">
        <v>40</v>
      </c>
      <c r="BK147" s="49">
        <v>93.02325581395348</v>
      </c>
      <c r="BL147" s="48">
        <v>43</v>
      </c>
    </row>
    <row r="148" spans="1:64" ht="15">
      <c r="A148" s="64" t="s">
        <v>304</v>
      </c>
      <c r="B148" s="64" t="s">
        <v>304</v>
      </c>
      <c r="C148" s="65"/>
      <c r="D148" s="66"/>
      <c r="E148" s="67"/>
      <c r="F148" s="68"/>
      <c r="G148" s="65"/>
      <c r="H148" s="69"/>
      <c r="I148" s="70"/>
      <c r="J148" s="70"/>
      <c r="K148" s="34" t="s">
        <v>65</v>
      </c>
      <c r="L148" s="77">
        <v>286</v>
      </c>
      <c r="M148" s="77"/>
      <c r="N148" s="72"/>
      <c r="O148" s="79" t="s">
        <v>176</v>
      </c>
      <c r="P148" s="81">
        <v>43636.29508101852</v>
      </c>
      <c r="Q148" s="79" t="s">
        <v>407</v>
      </c>
      <c r="R148" s="79"/>
      <c r="S148" s="79"/>
      <c r="T148" s="79" t="s">
        <v>593</v>
      </c>
      <c r="U148" s="79"/>
      <c r="V148" s="83" t="s">
        <v>747</v>
      </c>
      <c r="W148" s="81">
        <v>43636.29508101852</v>
      </c>
      <c r="X148" s="83" t="s">
        <v>896</v>
      </c>
      <c r="Y148" s="79"/>
      <c r="Z148" s="79"/>
      <c r="AA148" s="85" t="s">
        <v>1062</v>
      </c>
      <c r="AB148" s="79"/>
      <c r="AC148" s="79" t="b">
        <v>0</v>
      </c>
      <c r="AD148" s="79">
        <v>0</v>
      </c>
      <c r="AE148" s="85" t="s">
        <v>1101</v>
      </c>
      <c r="AF148" s="79" t="b">
        <v>0</v>
      </c>
      <c r="AG148" s="79" t="s">
        <v>1105</v>
      </c>
      <c r="AH148" s="79"/>
      <c r="AI148" s="85" t="s">
        <v>1101</v>
      </c>
      <c r="AJ148" s="79" t="b">
        <v>0</v>
      </c>
      <c r="AK148" s="79">
        <v>2</v>
      </c>
      <c r="AL148" s="85" t="s">
        <v>1060</v>
      </c>
      <c r="AM148" s="79" t="s">
        <v>1114</v>
      </c>
      <c r="AN148" s="79" t="b">
        <v>0</v>
      </c>
      <c r="AO148" s="85" t="s">
        <v>1060</v>
      </c>
      <c r="AP148" s="79" t="s">
        <v>176</v>
      </c>
      <c r="AQ148" s="79">
        <v>0</v>
      </c>
      <c r="AR148" s="79">
        <v>0</v>
      </c>
      <c r="AS148" s="79"/>
      <c r="AT148" s="79"/>
      <c r="AU148" s="79"/>
      <c r="AV148" s="79"/>
      <c r="AW148" s="79"/>
      <c r="AX148" s="79"/>
      <c r="AY148" s="79"/>
      <c r="AZ148" s="79"/>
      <c r="BA148">
        <v>23</v>
      </c>
      <c r="BB148" s="78" t="str">
        <f>REPLACE(INDEX(GroupVertices[Group],MATCH(Edges24[[#This Row],[Vertex 1]],GroupVertices[Vertex],0)),1,1,"")</f>
        <v>6</v>
      </c>
      <c r="BC148" s="78" t="str">
        <f>REPLACE(INDEX(GroupVertices[Group],MATCH(Edges24[[#This Row],[Vertex 2]],GroupVertices[Vertex],0)),1,1,"")</f>
        <v>6</v>
      </c>
      <c r="BD148" s="48">
        <v>3</v>
      </c>
      <c r="BE148" s="49">
        <v>14.285714285714286</v>
      </c>
      <c r="BF148" s="48">
        <v>0</v>
      </c>
      <c r="BG148" s="49">
        <v>0</v>
      </c>
      <c r="BH148" s="48">
        <v>0</v>
      </c>
      <c r="BI148" s="49">
        <v>0</v>
      </c>
      <c r="BJ148" s="48">
        <v>18</v>
      </c>
      <c r="BK148" s="49">
        <v>85.71428571428571</v>
      </c>
      <c r="BL148" s="48">
        <v>21</v>
      </c>
    </row>
    <row r="149" spans="1:64" ht="15">
      <c r="A149" s="64" t="s">
        <v>304</v>
      </c>
      <c r="B149" s="64" t="s">
        <v>304</v>
      </c>
      <c r="C149" s="65"/>
      <c r="D149" s="66"/>
      <c r="E149" s="67"/>
      <c r="F149" s="68"/>
      <c r="G149" s="65"/>
      <c r="H149" s="69"/>
      <c r="I149" s="70"/>
      <c r="J149" s="70"/>
      <c r="K149" s="34" t="s">
        <v>65</v>
      </c>
      <c r="L149" s="77">
        <v>287</v>
      </c>
      <c r="M149" s="77"/>
      <c r="N149" s="72"/>
      <c r="O149" s="79" t="s">
        <v>176</v>
      </c>
      <c r="P149" s="81">
        <v>43636.29515046296</v>
      </c>
      <c r="Q149" s="79" t="s">
        <v>408</v>
      </c>
      <c r="R149" s="79"/>
      <c r="S149" s="79"/>
      <c r="T149" s="79" t="s">
        <v>594</v>
      </c>
      <c r="U149" s="79"/>
      <c r="V149" s="83" t="s">
        <v>747</v>
      </c>
      <c r="W149" s="81">
        <v>43636.29515046296</v>
      </c>
      <c r="X149" s="83" t="s">
        <v>897</v>
      </c>
      <c r="Y149" s="79"/>
      <c r="Z149" s="79"/>
      <c r="AA149" s="85" t="s">
        <v>1063</v>
      </c>
      <c r="AB149" s="79"/>
      <c r="AC149" s="79" t="b">
        <v>0</v>
      </c>
      <c r="AD149" s="79">
        <v>0</v>
      </c>
      <c r="AE149" s="85" t="s">
        <v>1101</v>
      </c>
      <c r="AF149" s="79" t="b">
        <v>1</v>
      </c>
      <c r="AG149" s="79" t="s">
        <v>1105</v>
      </c>
      <c r="AH149" s="79"/>
      <c r="AI149" s="85" t="s">
        <v>1112</v>
      </c>
      <c r="AJ149" s="79" t="b">
        <v>0</v>
      </c>
      <c r="AK149" s="79">
        <v>3</v>
      </c>
      <c r="AL149" s="85" t="s">
        <v>1061</v>
      </c>
      <c r="AM149" s="79" t="s">
        <v>1114</v>
      </c>
      <c r="AN149" s="79" t="b">
        <v>0</v>
      </c>
      <c r="AO149" s="85" t="s">
        <v>1061</v>
      </c>
      <c r="AP149" s="79" t="s">
        <v>176</v>
      </c>
      <c r="AQ149" s="79">
        <v>0</v>
      </c>
      <c r="AR149" s="79">
        <v>0</v>
      </c>
      <c r="AS149" s="79"/>
      <c r="AT149" s="79"/>
      <c r="AU149" s="79"/>
      <c r="AV149" s="79"/>
      <c r="AW149" s="79"/>
      <c r="AX149" s="79"/>
      <c r="AY149" s="79"/>
      <c r="AZ149" s="79"/>
      <c r="BA149">
        <v>23</v>
      </c>
      <c r="BB149" s="78" t="str">
        <f>REPLACE(INDEX(GroupVertices[Group],MATCH(Edges24[[#This Row],[Vertex 1]],GroupVertices[Vertex],0)),1,1,"")</f>
        <v>6</v>
      </c>
      <c r="BC149" s="78" t="str">
        <f>REPLACE(INDEX(GroupVertices[Group],MATCH(Edges24[[#This Row],[Vertex 2]],GroupVertices[Vertex],0)),1,1,"")</f>
        <v>6</v>
      </c>
      <c r="BD149" s="48">
        <v>1</v>
      </c>
      <c r="BE149" s="49">
        <v>4.545454545454546</v>
      </c>
      <c r="BF149" s="48">
        <v>1</v>
      </c>
      <c r="BG149" s="49">
        <v>4.545454545454546</v>
      </c>
      <c r="BH149" s="48">
        <v>0</v>
      </c>
      <c r="BI149" s="49">
        <v>0</v>
      </c>
      <c r="BJ149" s="48">
        <v>20</v>
      </c>
      <c r="BK149" s="49">
        <v>90.9090909090909</v>
      </c>
      <c r="BL149" s="48">
        <v>22</v>
      </c>
    </row>
    <row r="150" spans="1:64" ht="15">
      <c r="A150" s="64" t="s">
        <v>304</v>
      </c>
      <c r="B150" s="64" t="s">
        <v>304</v>
      </c>
      <c r="C150" s="65"/>
      <c r="D150" s="66"/>
      <c r="E150" s="67"/>
      <c r="F150" s="68"/>
      <c r="G150" s="65"/>
      <c r="H150" s="69"/>
      <c r="I150" s="70"/>
      <c r="J150" s="70"/>
      <c r="K150" s="34" t="s">
        <v>65</v>
      </c>
      <c r="L150" s="77">
        <v>288</v>
      </c>
      <c r="M150" s="77"/>
      <c r="N150" s="72"/>
      <c r="O150" s="79" t="s">
        <v>176</v>
      </c>
      <c r="P150" s="81">
        <v>43636.48407407408</v>
      </c>
      <c r="Q150" s="79" t="s">
        <v>462</v>
      </c>
      <c r="R150" s="79"/>
      <c r="S150" s="79"/>
      <c r="T150" s="79" t="s">
        <v>634</v>
      </c>
      <c r="U150" s="79"/>
      <c r="V150" s="83" t="s">
        <v>747</v>
      </c>
      <c r="W150" s="81">
        <v>43636.48407407408</v>
      </c>
      <c r="X150" s="83" t="s">
        <v>898</v>
      </c>
      <c r="Y150" s="79"/>
      <c r="Z150" s="79"/>
      <c r="AA150" s="85" t="s">
        <v>1064</v>
      </c>
      <c r="AB150" s="79"/>
      <c r="AC150" s="79" t="b">
        <v>0</v>
      </c>
      <c r="AD150" s="79">
        <v>0</v>
      </c>
      <c r="AE150" s="85" t="s">
        <v>1101</v>
      </c>
      <c r="AF150" s="79" t="b">
        <v>0</v>
      </c>
      <c r="AG150" s="79" t="s">
        <v>1105</v>
      </c>
      <c r="AH150" s="79"/>
      <c r="AI150" s="85" t="s">
        <v>1101</v>
      </c>
      <c r="AJ150" s="79" t="b">
        <v>0</v>
      </c>
      <c r="AK150" s="79">
        <v>12</v>
      </c>
      <c r="AL150" s="85" t="s">
        <v>1047</v>
      </c>
      <c r="AM150" s="79" t="s">
        <v>1114</v>
      </c>
      <c r="AN150" s="79" t="b">
        <v>0</v>
      </c>
      <c r="AO150" s="85" t="s">
        <v>1047</v>
      </c>
      <c r="AP150" s="79" t="s">
        <v>176</v>
      </c>
      <c r="AQ150" s="79">
        <v>0</v>
      </c>
      <c r="AR150" s="79">
        <v>0</v>
      </c>
      <c r="AS150" s="79"/>
      <c r="AT150" s="79"/>
      <c r="AU150" s="79"/>
      <c r="AV150" s="79"/>
      <c r="AW150" s="79"/>
      <c r="AX150" s="79"/>
      <c r="AY150" s="79"/>
      <c r="AZ150" s="79"/>
      <c r="BA150">
        <v>23</v>
      </c>
      <c r="BB150" s="78" t="str">
        <f>REPLACE(INDEX(GroupVertices[Group],MATCH(Edges24[[#This Row],[Vertex 1]],GroupVertices[Vertex],0)),1,1,"")</f>
        <v>6</v>
      </c>
      <c r="BC150" s="78" t="str">
        <f>REPLACE(INDEX(GroupVertices[Group],MATCH(Edges24[[#This Row],[Vertex 2]],GroupVertices[Vertex],0)),1,1,"")</f>
        <v>6</v>
      </c>
      <c r="BD150" s="48">
        <v>0</v>
      </c>
      <c r="BE150" s="49">
        <v>0</v>
      </c>
      <c r="BF150" s="48">
        <v>0</v>
      </c>
      <c r="BG150" s="49">
        <v>0</v>
      </c>
      <c r="BH150" s="48">
        <v>0</v>
      </c>
      <c r="BI150" s="49">
        <v>0</v>
      </c>
      <c r="BJ150" s="48">
        <v>21</v>
      </c>
      <c r="BK150" s="49">
        <v>100</v>
      </c>
      <c r="BL150" s="48">
        <v>21</v>
      </c>
    </row>
    <row r="151" spans="1:64" ht="15">
      <c r="A151" s="64" t="s">
        <v>304</v>
      </c>
      <c r="B151" s="64" t="s">
        <v>304</v>
      </c>
      <c r="C151" s="65"/>
      <c r="D151" s="66"/>
      <c r="E151" s="67"/>
      <c r="F151" s="68"/>
      <c r="G151" s="65"/>
      <c r="H151" s="69"/>
      <c r="I151" s="70"/>
      <c r="J151" s="70"/>
      <c r="K151" s="34" t="s">
        <v>65</v>
      </c>
      <c r="L151" s="77">
        <v>289</v>
      </c>
      <c r="M151" s="77"/>
      <c r="N151" s="72"/>
      <c r="O151" s="79" t="s">
        <v>176</v>
      </c>
      <c r="P151" s="81">
        <v>43637.83158564815</v>
      </c>
      <c r="Q151" s="79" t="s">
        <v>463</v>
      </c>
      <c r="R151" s="79"/>
      <c r="S151" s="79"/>
      <c r="T151" s="79" t="s">
        <v>593</v>
      </c>
      <c r="U151" s="79"/>
      <c r="V151" s="83" t="s">
        <v>747</v>
      </c>
      <c r="W151" s="81">
        <v>43637.83158564815</v>
      </c>
      <c r="X151" s="83" t="s">
        <v>899</v>
      </c>
      <c r="Y151" s="79"/>
      <c r="Z151" s="79"/>
      <c r="AA151" s="85" t="s">
        <v>1065</v>
      </c>
      <c r="AB151" s="79"/>
      <c r="AC151" s="79" t="b">
        <v>0</v>
      </c>
      <c r="AD151" s="79">
        <v>0</v>
      </c>
      <c r="AE151" s="85" t="s">
        <v>1101</v>
      </c>
      <c r="AF151" s="79" t="b">
        <v>0</v>
      </c>
      <c r="AG151" s="79" t="s">
        <v>1105</v>
      </c>
      <c r="AH151" s="79"/>
      <c r="AI151" s="85" t="s">
        <v>1101</v>
      </c>
      <c r="AJ151" s="79" t="b">
        <v>0</v>
      </c>
      <c r="AK151" s="79">
        <v>1</v>
      </c>
      <c r="AL151" s="85" t="s">
        <v>1049</v>
      </c>
      <c r="AM151" s="79" t="s">
        <v>1114</v>
      </c>
      <c r="AN151" s="79" t="b">
        <v>0</v>
      </c>
      <c r="AO151" s="85" t="s">
        <v>1049</v>
      </c>
      <c r="AP151" s="79" t="s">
        <v>176</v>
      </c>
      <c r="AQ151" s="79">
        <v>0</v>
      </c>
      <c r="AR151" s="79">
        <v>0</v>
      </c>
      <c r="AS151" s="79"/>
      <c r="AT151" s="79"/>
      <c r="AU151" s="79"/>
      <c r="AV151" s="79"/>
      <c r="AW151" s="79"/>
      <c r="AX151" s="79"/>
      <c r="AY151" s="79"/>
      <c r="AZ151" s="79"/>
      <c r="BA151">
        <v>23</v>
      </c>
      <c r="BB151" s="78" t="str">
        <f>REPLACE(INDEX(GroupVertices[Group],MATCH(Edges24[[#This Row],[Vertex 1]],GroupVertices[Vertex],0)),1,1,"")</f>
        <v>6</v>
      </c>
      <c r="BC151" s="78" t="str">
        <f>REPLACE(INDEX(GroupVertices[Group],MATCH(Edges24[[#This Row],[Vertex 2]],GroupVertices[Vertex],0)),1,1,"")</f>
        <v>6</v>
      </c>
      <c r="BD151" s="48">
        <v>3</v>
      </c>
      <c r="BE151" s="49">
        <v>13.636363636363637</v>
      </c>
      <c r="BF151" s="48">
        <v>0</v>
      </c>
      <c r="BG151" s="49">
        <v>0</v>
      </c>
      <c r="BH151" s="48">
        <v>0</v>
      </c>
      <c r="BI151" s="49">
        <v>0</v>
      </c>
      <c r="BJ151" s="48">
        <v>19</v>
      </c>
      <c r="BK151" s="49">
        <v>86.36363636363636</v>
      </c>
      <c r="BL151" s="48">
        <v>22</v>
      </c>
    </row>
    <row r="152" spans="1:64" ht="15">
      <c r="A152" s="64" t="s">
        <v>304</v>
      </c>
      <c r="B152" s="64" t="s">
        <v>304</v>
      </c>
      <c r="C152" s="65"/>
      <c r="D152" s="66"/>
      <c r="E152" s="67"/>
      <c r="F152" s="68"/>
      <c r="G152" s="65"/>
      <c r="H152" s="69"/>
      <c r="I152" s="70"/>
      <c r="J152" s="70"/>
      <c r="K152" s="34" t="s">
        <v>65</v>
      </c>
      <c r="L152" s="77">
        <v>290</v>
      </c>
      <c r="M152" s="77"/>
      <c r="N152" s="72"/>
      <c r="O152" s="79" t="s">
        <v>176</v>
      </c>
      <c r="P152" s="81">
        <v>43637.83300925926</v>
      </c>
      <c r="Q152" s="79" t="s">
        <v>463</v>
      </c>
      <c r="R152" s="79"/>
      <c r="S152" s="79"/>
      <c r="T152" s="79" t="s">
        <v>593</v>
      </c>
      <c r="U152" s="79"/>
      <c r="V152" s="83" t="s">
        <v>747</v>
      </c>
      <c r="W152" s="81">
        <v>43637.83300925926</v>
      </c>
      <c r="X152" s="83" t="s">
        <v>900</v>
      </c>
      <c r="Y152" s="79"/>
      <c r="Z152" s="79"/>
      <c r="AA152" s="85" t="s">
        <v>1066</v>
      </c>
      <c r="AB152" s="79"/>
      <c r="AC152" s="79" t="b">
        <v>0</v>
      </c>
      <c r="AD152" s="79">
        <v>0</v>
      </c>
      <c r="AE152" s="85" t="s">
        <v>1101</v>
      </c>
      <c r="AF152" s="79" t="b">
        <v>0</v>
      </c>
      <c r="AG152" s="79" t="s">
        <v>1105</v>
      </c>
      <c r="AH152" s="79"/>
      <c r="AI152" s="85" t="s">
        <v>1101</v>
      </c>
      <c r="AJ152" s="79" t="b">
        <v>0</v>
      </c>
      <c r="AK152" s="79">
        <v>1</v>
      </c>
      <c r="AL152" s="85" t="s">
        <v>1050</v>
      </c>
      <c r="AM152" s="79" t="s">
        <v>1114</v>
      </c>
      <c r="AN152" s="79" t="b">
        <v>0</v>
      </c>
      <c r="AO152" s="85" t="s">
        <v>1050</v>
      </c>
      <c r="AP152" s="79" t="s">
        <v>176</v>
      </c>
      <c r="AQ152" s="79">
        <v>0</v>
      </c>
      <c r="AR152" s="79">
        <v>0</v>
      </c>
      <c r="AS152" s="79"/>
      <c r="AT152" s="79"/>
      <c r="AU152" s="79"/>
      <c r="AV152" s="79"/>
      <c r="AW152" s="79"/>
      <c r="AX152" s="79"/>
      <c r="AY152" s="79"/>
      <c r="AZ152" s="79"/>
      <c r="BA152">
        <v>23</v>
      </c>
      <c r="BB152" s="78" t="str">
        <f>REPLACE(INDEX(GroupVertices[Group],MATCH(Edges24[[#This Row],[Vertex 1]],GroupVertices[Vertex],0)),1,1,"")</f>
        <v>6</v>
      </c>
      <c r="BC152" s="78" t="str">
        <f>REPLACE(INDEX(GroupVertices[Group],MATCH(Edges24[[#This Row],[Vertex 2]],GroupVertices[Vertex],0)),1,1,"")</f>
        <v>6</v>
      </c>
      <c r="BD152" s="48">
        <v>3</v>
      </c>
      <c r="BE152" s="49">
        <v>13.636363636363637</v>
      </c>
      <c r="BF152" s="48">
        <v>0</v>
      </c>
      <c r="BG152" s="49">
        <v>0</v>
      </c>
      <c r="BH152" s="48">
        <v>0</v>
      </c>
      <c r="BI152" s="49">
        <v>0</v>
      </c>
      <c r="BJ152" s="48">
        <v>19</v>
      </c>
      <c r="BK152" s="49">
        <v>86.36363636363636</v>
      </c>
      <c r="BL152" s="48">
        <v>22</v>
      </c>
    </row>
    <row r="153" spans="1:64" ht="15">
      <c r="A153" s="64" t="s">
        <v>304</v>
      </c>
      <c r="B153" s="64" t="s">
        <v>304</v>
      </c>
      <c r="C153" s="65"/>
      <c r="D153" s="66"/>
      <c r="E153" s="67"/>
      <c r="F153" s="68"/>
      <c r="G153" s="65"/>
      <c r="H153" s="69"/>
      <c r="I153" s="70"/>
      <c r="J153" s="70"/>
      <c r="K153" s="34" t="s">
        <v>65</v>
      </c>
      <c r="L153" s="77">
        <v>291</v>
      </c>
      <c r="M153" s="77"/>
      <c r="N153" s="72"/>
      <c r="O153" s="79" t="s">
        <v>176</v>
      </c>
      <c r="P153" s="81">
        <v>43637.835439814815</v>
      </c>
      <c r="Q153" s="79" t="s">
        <v>464</v>
      </c>
      <c r="R153" s="83" t="s">
        <v>519</v>
      </c>
      <c r="S153" s="79" t="s">
        <v>554</v>
      </c>
      <c r="T153" s="79" t="s">
        <v>635</v>
      </c>
      <c r="U153" s="79"/>
      <c r="V153" s="83" t="s">
        <v>747</v>
      </c>
      <c r="W153" s="81">
        <v>43637.835439814815</v>
      </c>
      <c r="X153" s="83" t="s">
        <v>901</v>
      </c>
      <c r="Y153" s="79"/>
      <c r="Z153" s="79"/>
      <c r="AA153" s="85" t="s">
        <v>1067</v>
      </c>
      <c r="AB153" s="79"/>
      <c r="AC153" s="79" t="b">
        <v>0</v>
      </c>
      <c r="AD153" s="79">
        <v>1</v>
      </c>
      <c r="AE153" s="85" t="s">
        <v>1101</v>
      </c>
      <c r="AF153" s="79" t="b">
        <v>0</v>
      </c>
      <c r="AG153" s="79" t="s">
        <v>1105</v>
      </c>
      <c r="AH153" s="79"/>
      <c r="AI153" s="85" t="s">
        <v>1101</v>
      </c>
      <c r="AJ153" s="79" t="b">
        <v>0</v>
      </c>
      <c r="AK153" s="79">
        <v>1</v>
      </c>
      <c r="AL153" s="85" t="s">
        <v>1101</v>
      </c>
      <c r="AM153" s="79" t="s">
        <v>1114</v>
      </c>
      <c r="AN153" s="79" t="b">
        <v>0</v>
      </c>
      <c r="AO153" s="85" t="s">
        <v>1067</v>
      </c>
      <c r="AP153" s="79" t="s">
        <v>176</v>
      </c>
      <c r="AQ153" s="79">
        <v>0</v>
      </c>
      <c r="AR153" s="79">
        <v>0</v>
      </c>
      <c r="AS153" s="79"/>
      <c r="AT153" s="79"/>
      <c r="AU153" s="79"/>
      <c r="AV153" s="79"/>
      <c r="AW153" s="79"/>
      <c r="AX153" s="79"/>
      <c r="AY153" s="79"/>
      <c r="AZ153" s="79"/>
      <c r="BA153">
        <v>23</v>
      </c>
      <c r="BB153" s="78" t="str">
        <f>REPLACE(INDEX(GroupVertices[Group],MATCH(Edges24[[#This Row],[Vertex 1]],GroupVertices[Vertex],0)),1,1,"")</f>
        <v>6</v>
      </c>
      <c r="BC153" s="78" t="str">
        <f>REPLACE(INDEX(GroupVertices[Group],MATCH(Edges24[[#This Row],[Vertex 2]],GroupVertices[Vertex],0)),1,1,"")</f>
        <v>6</v>
      </c>
      <c r="BD153" s="48">
        <v>3</v>
      </c>
      <c r="BE153" s="49">
        <v>8.108108108108109</v>
      </c>
      <c r="BF153" s="48">
        <v>0</v>
      </c>
      <c r="BG153" s="49">
        <v>0</v>
      </c>
      <c r="BH153" s="48">
        <v>0</v>
      </c>
      <c r="BI153" s="49">
        <v>0</v>
      </c>
      <c r="BJ153" s="48">
        <v>34</v>
      </c>
      <c r="BK153" s="49">
        <v>91.89189189189189</v>
      </c>
      <c r="BL153" s="48">
        <v>37</v>
      </c>
    </row>
    <row r="154" spans="1:64" ht="15">
      <c r="A154" s="64" t="s">
        <v>304</v>
      </c>
      <c r="B154" s="64" t="s">
        <v>304</v>
      </c>
      <c r="C154" s="65"/>
      <c r="D154" s="66"/>
      <c r="E154" s="67"/>
      <c r="F154" s="68"/>
      <c r="G154" s="65"/>
      <c r="H154" s="69"/>
      <c r="I154" s="70"/>
      <c r="J154" s="70"/>
      <c r="K154" s="34" t="s">
        <v>65</v>
      </c>
      <c r="L154" s="77">
        <v>292</v>
      </c>
      <c r="M154" s="77"/>
      <c r="N154" s="72"/>
      <c r="O154" s="79" t="s">
        <v>176</v>
      </c>
      <c r="P154" s="81">
        <v>43637.836018518516</v>
      </c>
      <c r="Q154" s="79" t="s">
        <v>465</v>
      </c>
      <c r="R154" s="79"/>
      <c r="S154" s="79"/>
      <c r="T154" s="79" t="s">
        <v>593</v>
      </c>
      <c r="U154" s="79"/>
      <c r="V154" s="83" t="s">
        <v>747</v>
      </c>
      <c r="W154" s="81">
        <v>43637.836018518516</v>
      </c>
      <c r="X154" s="83" t="s">
        <v>902</v>
      </c>
      <c r="Y154" s="79"/>
      <c r="Z154" s="79"/>
      <c r="AA154" s="85" t="s">
        <v>1068</v>
      </c>
      <c r="AB154" s="79"/>
      <c r="AC154" s="79" t="b">
        <v>0</v>
      </c>
      <c r="AD154" s="79">
        <v>0</v>
      </c>
      <c r="AE154" s="85" t="s">
        <v>1101</v>
      </c>
      <c r="AF154" s="79" t="b">
        <v>0</v>
      </c>
      <c r="AG154" s="79" t="s">
        <v>1105</v>
      </c>
      <c r="AH154" s="79"/>
      <c r="AI154" s="85" t="s">
        <v>1101</v>
      </c>
      <c r="AJ154" s="79" t="b">
        <v>0</v>
      </c>
      <c r="AK154" s="79">
        <v>1</v>
      </c>
      <c r="AL154" s="85" t="s">
        <v>1067</v>
      </c>
      <c r="AM154" s="79" t="s">
        <v>1114</v>
      </c>
      <c r="AN154" s="79" t="b">
        <v>0</v>
      </c>
      <c r="AO154" s="85" t="s">
        <v>1067</v>
      </c>
      <c r="AP154" s="79" t="s">
        <v>176</v>
      </c>
      <c r="AQ154" s="79">
        <v>0</v>
      </c>
      <c r="AR154" s="79">
        <v>0</v>
      </c>
      <c r="AS154" s="79"/>
      <c r="AT154" s="79"/>
      <c r="AU154" s="79"/>
      <c r="AV154" s="79"/>
      <c r="AW154" s="79"/>
      <c r="AX154" s="79"/>
      <c r="AY154" s="79"/>
      <c r="AZ154" s="79"/>
      <c r="BA154">
        <v>23</v>
      </c>
      <c r="BB154" s="78" t="str">
        <f>REPLACE(INDEX(GroupVertices[Group],MATCH(Edges24[[#This Row],[Vertex 1]],GroupVertices[Vertex],0)),1,1,"")</f>
        <v>6</v>
      </c>
      <c r="BC154" s="78" t="str">
        <f>REPLACE(INDEX(GroupVertices[Group],MATCH(Edges24[[#This Row],[Vertex 2]],GroupVertices[Vertex],0)),1,1,"")</f>
        <v>6</v>
      </c>
      <c r="BD154" s="48">
        <v>3</v>
      </c>
      <c r="BE154" s="49">
        <v>13.636363636363637</v>
      </c>
      <c r="BF154" s="48">
        <v>0</v>
      </c>
      <c r="BG154" s="49">
        <v>0</v>
      </c>
      <c r="BH154" s="48">
        <v>0</v>
      </c>
      <c r="BI154" s="49">
        <v>0</v>
      </c>
      <c r="BJ154" s="48">
        <v>19</v>
      </c>
      <c r="BK154" s="49">
        <v>86.36363636363636</v>
      </c>
      <c r="BL154" s="48">
        <v>22</v>
      </c>
    </row>
    <row r="155" spans="1:64" ht="15">
      <c r="A155" s="64" t="s">
        <v>304</v>
      </c>
      <c r="B155" s="64" t="s">
        <v>304</v>
      </c>
      <c r="C155" s="65"/>
      <c r="D155" s="66"/>
      <c r="E155" s="67"/>
      <c r="F155" s="68"/>
      <c r="G155" s="65"/>
      <c r="H155" s="69"/>
      <c r="I155" s="70"/>
      <c r="J155" s="70"/>
      <c r="K155" s="34" t="s">
        <v>65</v>
      </c>
      <c r="L155" s="77">
        <v>293</v>
      </c>
      <c r="M155" s="77"/>
      <c r="N155" s="72"/>
      <c r="O155" s="79" t="s">
        <v>176</v>
      </c>
      <c r="P155" s="81">
        <v>43638.38663194444</v>
      </c>
      <c r="Q155" s="79" t="s">
        <v>466</v>
      </c>
      <c r="R155" s="83" t="s">
        <v>516</v>
      </c>
      <c r="S155" s="79" t="s">
        <v>555</v>
      </c>
      <c r="T155" s="79" t="s">
        <v>636</v>
      </c>
      <c r="U155" s="83" t="s">
        <v>672</v>
      </c>
      <c r="V155" s="83" t="s">
        <v>672</v>
      </c>
      <c r="W155" s="81">
        <v>43638.38663194444</v>
      </c>
      <c r="X155" s="83" t="s">
        <v>903</v>
      </c>
      <c r="Y155" s="79"/>
      <c r="Z155" s="79"/>
      <c r="AA155" s="85" t="s">
        <v>1069</v>
      </c>
      <c r="AB155" s="79"/>
      <c r="AC155" s="79" t="b">
        <v>0</v>
      </c>
      <c r="AD155" s="79">
        <v>1</v>
      </c>
      <c r="AE155" s="85" t="s">
        <v>1101</v>
      </c>
      <c r="AF155" s="79" t="b">
        <v>0</v>
      </c>
      <c r="AG155" s="79" t="s">
        <v>1105</v>
      </c>
      <c r="AH155" s="79"/>
      <c r="AI155" s="85" t="s">
        <v>1101</v>
      </c>
      <c r="AJ155" s="79" t="b">
        <v>0</v>
      </c>
      <c r="AK155" s="79">
        <v>2</v>
      </c>
      <c r="AL155" s="85" t="s">
        <v>1101</v>
      </c>
      <c r="AM155" s="79" t="s">
        <v>1114</v>
      </c>
      <c r="AN155" s="79" t="b">
        <v>0</v>
      </c>
      <c r="AO155" s="85" t="s">
        <v>1069</v>
      </c>
      <c r="AP155" s="79" t="s">
        <v>176</v>
      </c>
      <c r="AQ155" s="79">
        <v>0</v>
      </c>
      <c r="AR155" s="79">
        <v>0</v>
      </c>
      <c r="AS155" s="79"/>
      <c r="AT155" s="79"/>
      <c r="AU155" s="79"/>
      <c r="AV155" s="79"/>
      <c r="AW155" s="79"/>
      <c r="AX155" s="79"/>
      <c r="AY155" s="79"/>
      <c r="AZ155" s="79"/>
      <c r="BA155">
        <v>23</v>
      </c>
      <c r="BB155" s="78" t="str">
        <f>REPLACE(INDEX(GroupVertices[Group],MATCH(Edges24[[#This Row],[Vertex 1]],GroupVertices[Vertex],0)),1,1,"")</f>
        <v>6</v>
      </c>
      <c r="BC155" s="78" t="str">
        <f>REPLACE(INDEX(GroupVertices[Group],MATCH(Edges24[[#This Row],[Vertex 2]],GroupVertices[Vertex],0)),1,1,"")</f>
        <v>6</v>
      </c>
      <c r="BD155" s="48">
        <v>0</v>
      </c>
      <c r="BE155" s="49">
        <v>0</v>
      </c>
      <c r="BF155" s="48">
        <v>1</v>
      </c>
      <c r="BG155" s="49">
        <v>2.7777777777777777</v>
      </c>
      <c r="BH155" s="48">
        <v>0</v>
      </c>
      <c r="BI155" s="49">
        <v>0</v>
      </c>
      <c r="BJ155" s="48">
        <v>35</v>
      </c>
      <c r="BK155" s="49">
        <v>97.22222222222223</v>
      </c>
      <c r="BL155" s="48">
        <v>36</v>
      </c>
    </row>
    <row r="156" spans="1:64" ht="15">
      <c r="A156" s="64" t="s">
        <v>304</v>
      </c>
      <c r="B156" s="64" t="s">
        <v>304</v>
      </c>
      <c r="C156" s="65"/>
      <c r="D156" s="66"/>
      <c r="E156" s="67"/>
      <c r="F156" s="68"/>
      <c r="G156" s="65"/>
      <c r="H156" s="69"/>
      <c r="I156" s="70"/>
      <c r="J156" s="70"/>
      <c r="K156" s="34" t="s">
        <v>65</v>
      </c>
      <c r="L156" s="77">
        <v>294</v>
      </c>
      <c r="M156" s="77"/>
      <c r="N156" s="72"/>
      <c r="O156" s="79" t="s">
        <v>176</v>
      </c>
      <c r="P156" s="81">
        <v>43638.38674768519</v>
      </c>
      <c r="Q156" s="79" t="s">
        <v>467</v>
      </c>
      <c r="R156" s="79"/>
      <c r="S156" s="79"/>
      <c r="T156" s="79" t="s">
        <v>637</v>
      </c>
      <c r="U156" s="79"/>
      <c r="V156" s="83" t="s">
        <v>747</v>
      </c>
      <c r="W156" s="81">
        <v>43638.38674768519</v>
      </c>
      <c r="X156" s="83" t="s">
        <v>904</v>
      </c>
      <c r="Y156" s="79"/>
      <c r="Z156" s="79"/>
      <c r="AA156" s="85" t="s">
        <v>1070</v>
      </c>
      <c r="AB156" s="79"/>
      <c r="AC156" s="79" t="b">
        <v>0</v>
      </c>
      <c r="AD156" s="79">
        <v>0</v>
      </c>
      <c r="AE156" s="85" t="s">
        <v>1101</v>
      </c>
      <c r="AF156" s="79" t="b">
        <v>0</v>
      </c>
      <c r="AG156" s="79" t="s">
        <v>1105</v>
      </c>
      <c r="AH156" s="79"/>
      <c r="AI156" s="85" t="s">
        <v>1101</v>
      </c>
      <c r="AJ156" s="79" t="b">
        <v>0</v>
      </c>
      <c r="AK156" s="79">
        <v>2</v>
      </c>
      <c r="AL156" s="85" t="s">
        <v>1069</v>
      </c>
      <c r="AM156" s="79" t="s">
        <v>1114</v>
      </c>
      <c r="AN156" s="79" t="b">
        <v>0</v>
      </c>
      <c r="AO156" s="85" t="s">
        <v>1069</v>
      </c>
      <c r="AP156" s="79" t="s">
        <v>176</v>
      </c>
      <c r="AQ156" s="79">
        <v>0</v>
      </c>
      <c r="AR156" s="79">
        <v>0</v>
      </c>
      <c r="AS156" s="79"/>
      <c r="AT156" s="79"/>
      <c r="AU156" s="79"/>
      <c r="AV156" s="79"/>
      <c r="AW156" s="79"/>
      <c r="AX156" s="79"/>
      <c r="AY156" s="79"/>
      <c r="AZ156" s="79"/>
      <c r="BA156">
        <v>23</v>
      </c>
      <c r="BB156" s="78" t="str">
        <f>REPLACE(INDEX(GroupVertices[Group],MATCH(Edges24[[#This Row],[Vertex 1]],GroupVertices[Vertex],0)),1,1,"")</f>
        <v>6</v>
      </c>
      <c r="BC156" s="78" t="str">
        <f>REPLACE(INDEX(GroupVertices[Group],MATCH(Edges24[[#This Row],[Vertex 2]],GroupVertices[Vertex],0)),1,1,"")</f>
        <v>6</v>
      </c>
      <c r="BD156" s="48">
        <v>0</v>
      </c>
      <c r="BE156" s="49">
        <v>0</v>
      </c>
      <c r="BF156" s="48">
        <v>1</v>
      </c>
      <c r="BG156" s="49">
        <v>4.3478260869565215</v>
      </c>
      <c r="BH156" s="48">
        <v>0</v>
      </c>
      <c r="BI156" s="49">
        <v>0</v>
      </c>
      <c r="BJ156" s="48">
        <v>22</v>
      </c>
      <c r="BK156" s="49">
        <v>95.65217391304348</v>
      </c>
      <c r="BL156" s="48">
        <v>23</v>
      </c>
    </row>
    <row r="157" spans="1:64" ht="15">
      <c r="A157" s="64" t="s">
        <v>304</v>
      </c>
      <c r="B157" s="64" t="s">
        <v>304</v>
      </c>
      <c r="C157" s="65"/>
      <c r="D157" s="66"/>
      <c r="E157" s="67"/>
      <c r="F157" s="68"/>
      <c r="G157" s="65"/>
      <c r="H157" s="69"/>
      <c r="I157" s="70"/>
      <c r="J157" s="70"/>
      <c r="K157" s="34" t="s">
        <v>65</v>
      </c>
      <c r="L157" s="77">
        <v>295</v>
      </c>
      <c r="M157" s="77"/>
      <c r="N157" s="72"/>
      <c r="O157" s="79" t="s">
        <v>176</v>
      </c>
      <c r="P157" s="81">
        <v>43638.801099537035</v>
      </c>
      <c r="Q157" s="79" t="s">
        <v>465</v>
      </c>
      <c r="R157" s="79"/>
      <c r="S157" s="79"/>
      <c r="T157" s="79" t="s">
        <v>593</v>
      </c>
      <c r="U157" s="79"/>
      <c r="V157" s="83" t="s">
        <v>747</v>
      </c>
      <c r="W157" s="81">
        <v>43638.801099537035</v>
      </c>
      <c r="X157" s="83" t="s">
        <v>905</v>
      </c>
      <c r="Y157" s="79"/>
      <c r="Z157" s="79"/>
      <c r="AA157" s="85" t="s">
        <v>1071</v>
      </c>
      <c r="AB157" s="79"/>
      <c r="AC157" s="79" t="b">
        <v>0</v>
      </c>
      <c r="AD157" s="79">
        <v>0</v>
      </c>
      <c r="AE157" s="85" t="s">
        <v>1101</v>
      </c>
      <c r="AF157" s="79" t="b">
        <v>0</v>
      </c>
      <c r="AG157" s="79" t="s">
        <v>1105</v>
      </c>
      <c r="AH157" s="79"/>
      <c r="AI157" s="85" t="s">
        <v>1101</v>
      </c>
      <c r="AJ157" s="79" t="b">
        <v>0</v>
      </c>
      <c r="AK157" s="79">
        <v>2</v>
      </c>
      <c r="AL157" s="85" t="s">
        <v>1067</v>
      </c>
      <c r="AM157" s="79" t="s">
        <v>1114</v>
      </c>
      <c r="AN157" s="79" t="b">
        <v>0</v>
      </c>
      <c r="AO157" s="85" t="s">
        <v>1067</v>
      </c>
      <c r="AP157" s="79" t="s">
        <v>176</v>
      </c>
      <c r="AQ157" s="79">
        <v>0</v>
      </c>
      <c r="AR157" s="79">
        <v>0</v>
      </c>
      <c r="AS157" s="79"/>
      <c r="AT157" s="79"/>
      <c r="AU157" s="79"/>
      <c r="AV157" s="79"/>
      <c r="AW157" s="79"/>
      <c r="AX157" s="79"/>
      <c r="AY157" s="79"/>
      <c r="AZ157" s="79"/>
      <c r="BA157">
        <v>23</v>
      </c>
      <c r="BB157" s="78" t="str">
        <f>REPLACE(INDEX(GroupVertices[Group],MATCH(Edges24[[#This Row],[Vertex 1]],GroupVertices[Vertex],0)),1,1,"")</f>
        <v>6</v>
      </c>
      <c r="BC157" s="78" t="str">
        <f>REPLACE(INDEX(GroupVertices[Group],MATCH(Edges24[[#This Row],[Vertex 2]],GroupVertices[Vertex],0)),1,1,"")</f>
        <v>6</v>
      </c>
      <c r="BD157" s="48">
        <v>3</v>
      </c>
      <c r="BE157" s="49">
        <v>13.636363636363637</v>
      </c>
      <c r="BF157" s="48">
        <v>0</v>
      </c>
      <c r="BG157" s="49">
        <v>0</v>
      </c>
      <c r="BH157" s="48">
        <v>0</v>
      </c>
      <c r="BI157" s="49">
        <v>0</v>
      </c>
      <c r="BJ157" s="48">
        <v>19</v>
      </c>
      <c r="BK157" s="49">
        <v>86.36363636363636</v>
      </c>
      <c r="BL157" s="48">
        <v>22</v>
      </c>
    </row>
    <row r="158" spans="1:64" ht="15">
      <c r="A158" s="64" t="s">
        <v>304</v>
      </c>
      <c r="B158" s="64" t="s">
        <v>304</v>
      </c>
      <c r="C158" s="65"/>
      <c r="D158" s="66"/>
      <c r="E158" s="67"/>
      <c r="F158" s="68"/>
      <c r="G158" s="65"/>
      <c r="H158" s="69"/>
      <c r="I158" s="70"/>
      <c r="J158" s="70"/>
      <c r="K158" s="34" t="s">
        <v>65</v>
      </c>
      <c r="L158" s="77">
        <v>296</v>
      </c>
      <c r="M158" s="77"/>
      <c r="N158" s="72"/>
      <c r="O158" s="79" t="s">
        <v>176</v>
      </c>
      <c r="P158" s="81">
        <v>43638.801828703705</v>
      </c>
      <c r="Q158" s="79" t="s">
        <v>408</v>
      </c>
      <c r="R158" s="79"/>
      <c r="S158" s="79"/>
      <c r="T158" s="79" t="s">
        <v>594</v>
      </c>
      <c r="U158" s="79"/>
      <c r="V158" s="83" t="s">
        <v>747</v>
      </c>
      <c r="W158" s="81">
        <v>43638.801828703705</v>
      </c>
      <c r="X158" s="83" t="s">
        <v>906</v>
      </c>
      <c r="Y158" s="79"/>
      <c r="Z158" s="79"/>
      <c r="AA158" s="85" t="s">
        <v>1072</v>
      </c>
      <c r="AB158" s="79"/>
      <c r="AC158" s="79" t="b">
        <v>0</v>
      </c>
      <c r="AD158" s="79">
        <v>0</v>
      </c>
      <c r="AE158" s="85" t="s">
        <v>1101</v>
      </c>
      <c r="AF158" s="79" t="b">
        <v>1</v>
      </c>
      <c r="AG158" s="79" t="s">
        <v>1105</v>
      </c>
      <c r="AH158" s="79"/>
      <c r="AI158" s="85" t="s">
        <v>1112</v>
      </c>
      <c r="AJ158" s="79" t="b">
        <v>0</v>
      </c>
      <c r="AK158" s="79">
        <v>3</v>
      </c>
      <c r="AL158" s="85" t="s">
        <v>1061</v>
      </c>
      <c r="AM158" s="79" t="s">
        <v>1114</v>
      </c>
      <c r="AN158" s="79" t="b">
        <v>0</v>
      </c>
      <c r="AO158" s="85" t="s">
        <v>1061</v>
      </c>
      <c r="AP158" s="79" t="s">
        <v>176</v>
      </c>
      <c r="AQ158" s="79">
        <v>0</v>
      </c>
      <c r="AR158" s="79">
        <v>0</v>
      </c>
      <c r="AS158" s="79"/>
      <c r="AT158" s="79"/>
      <c r="AU158" s="79"/>
      <c r="AV158" s="79"/>
      <c r="AW158" s="79"/>
      <c r="AX158" s="79"/>
      <c r="AY158" s="79"/>
      <c r="AZ158" s="79"/>
      <c r="BA158">
        <v>23</v>
      </c>
      <c r="BB158" s="78" t="str">
        <f>REPLACE(INDEX(GroupVertices[Group],MATCH(Edges24[[#This Row],[Vertex 1]],GroupVertices[Vertex],0)),1,1,"")</f>
        <v>6</v>
      </c>
      <c r="BC158" s="78" t="str">
        <f>REPLACE(INDEX(GroupVertices[Group],MATCH(Edges24[[#This Row],[Vertex 2]],GroupVertices[Vertex],0)),1,1,"")</f>
        <v>6</v>
      </c>
      <c r="BD158" s="48">
        <v>1</v>
      </c>
      <c r="BE158" s="49">
        <v>4.545454545454546</v>
      </c>
      <c r="BF158" s="48">
        <v>1</v>
      </c>
      <c r="BG158" s="49">
        <v>4.545454545454546</v>
      </c>
      <c r="BH158" s="48">
        <v>0</v>
      </c>
      <c r="BI158" s="49">
        <v>0</v>
      </c>
      <c r="BJ158" s="48">
        <v>20</v>
      </c>
      <c r="BK158" s="49">
        <v>90.9090909090909</v>
      </c>
      <c r="BL158" s="48">
        <v>22</v>
      </c>
    </row>
    <row r="159" spans="1:64" ht="15">
      <c r="A159" s="64" t="s">
        <v>304</v>
      </c>
      <c r="B159" s="64" t="s">
        <v>304</v>
      </c>
      <c r="C159" s="65"/>
      <c r="D159" s="66"/>
      <c r="E159" s="67"/>
      <c r="F159" s="68"/>
      <c r="G159" s="65"/>
      <c r="H159" s="69"/>
      <c r="I159" s="70"/>
      <c r="J159" s="70"/>
      <c r="K159" s="34" t="s">
        <v>65</v>
      </c>
      <c r="L159" s="77">
        <v>297</v>
      </c>
      <c r="M159" s="77"/>
      <c r="N159" s="72"/>
      <c r="O159" s="79" t="s">
        <v>176</v>
      </c>
      <c r="P159" s="81">
        <v>43638.80302083334</v>
      </c>
      <c r="Q159" s="79" t="s">
        <v>468</v>
      </c>
      <c r="R159" s="83" t="s">
        <v>518</v>
      </c>
      <c r="S159" s="79" t="s">
        <v>529</v>
      </c>
      <c r="T159" s="79" t="s">
        <v>633</v>
      </c>
      <c r="U159" s="79"/>
      <c r="V159" s="83" t="s">
        <v>747</v>
      </c>
      <c r="W159" s="81">
        <v>43638.80302083334</v>
      </c>
      <c r="X159" s="83" t="s">
        <v>907</v>
      </c>
      <c r="Y159" s="79"/>
      <c r="Z159" s="79"/>
      <c r="AA159" s="85" t="s">
        <v>1073</v>
      </c>
      <c r="AB159" s="79"/>
      <c r="AC159" s="79" t="b">
        <v>0</v>
      </c>
      <c r="AD159" s="79">
        <v>4</v>
      </c>
      <c r="AE159" s="85" t="s">
        <v>1101</v>
      </c>
      <c r="AF159" s="79" t="b">
        <v>1</v>
      </c>
      <c r="AG159" s="79" t="s">
        <v>1105</v>
      </c>
      <c r="AH159" s="79"/>
      <c r="AI159" s="85" t="s">
        <v>1112</v>
      </c>
      <c r="AJ159" s="79" t="b">
        <v>0</v>
      </c>
      <c r="AK159" s="79">
        <v>1</v>
      </c>
      <c r="AL159" s="85" t="s">
        <v>1101</v>
      </c>
      <c r="AM159" s="79" t="s">
        <v>1114</v>
      </c>
      <c r="AN159" s="79" t="b">
        <v>0</v>
      </c>
      <c r="AO159" s="85" t="s">
        <v>1073</v>
      </c>
      <c r="AP159" s="79" t="s">
        <v>176</v>
      </c>
      <c r="AQ159" s="79">
        <v>0</v>
      </c>
      <c r="AR159" s="79">
        <v>0</v>
      </c>
      <c r="AS159" s="79"/>
      <c r="AT159" s="79"/>
      <c r="AU159" s="79"/>
      <c r="AV159" s="79"/>
      <c r="AW159" s="79"/>
      <c r="AX159" s="79"/>
      <c r="AY159" s="79"/>
      <c r="AZ159" s="79"/>
      <c r="BA159">
        <v>23</v>
      </c>
      <c r="BB159" s="78" t="str">
        <f>REPLACE(INDEX(GroupVertices[Group],MATCH(Edges24[[#This Row],[Vertex 1]],GroupVertices[Vertex],0)),1,1,"")</f>
        <v>6</v>
      </c>
      <c r="BC159" s="78" t="str">
        <f>REPLACE(INDEX(GroupVertices[Group],MATCH(Edges24[[#This Row],[Vertex 2]],GroupVertices[Vertex],0)),1,1,"")</f>
        <v>6</v>
      </c>
      <c r="BD159" s="48">
        <v>1</v>
      </c>
      <c r="BE159" s="49">
        <v>2.380952380952381</v>
      </c>
      <c r="BF159" s="48">
        <v>2</v>
      </c>
      <c r="BG159" s="49">
        <v>4.761904761904762</v>
      </c>
      <c r="BH159" s="48">
        <v>0</v>
      </c>
      <c r="BI159" s="49">
        <v>0</v>
      </c>
      <c r="BJ159" s="48">
        <v>39</v>
      </c>
      <c r="BK159" s="49">
        <v>92.85714285714286</v>
      </c>
      <c r="BL159" s="48">
        <v>42</v>
      </c>
    </row>
    <row r="160" spans="1:64" ht="15">
      <c r="A160" s="64" t="s">
        <v>304</v>
      </c>
      <c r="B160" s="64" t="s">
        <v>304</v>
      </c>
      <c r="C160" s="65"/>
      <c r="D160" s="66"/>
      <c r="E160" s="67"/>
      <c r="F160" s="68"/>
      <c r="G160" s="65"/>
      <c r="H160" s="69"/>
      <c r="I160" s="70"/>
      <c r="J160" s="70"/>
      <c r="K160" s="34" t="s">
        <v>65</v>
      </c>
      <c r="L160" s="77">
        <v>298</v>
      </c>
      <c r="M160" s="77"/>
      <c r="N160" s="72"/>
      <c r="O160" s="79" t="s">
        <v>176</v>
      </c>
      <c r="P160" s="81">
        <v>43638.80898148148</v>
      </c>
      <c r="Q160" s="79" t="s">
        <v>447</v>
      </c>
      <c r="R160" s="79"/>
      <c r="S160" s="79"/>
      <c r="T160" s="79" t="s">
        <v>622</v>
      </c>
      <c r="U160" s="79"/>
      <c r="V160" s="83" t="s">
        <v>747</v>
      </c>
      <c r="W160" s="81">
        <v>43638.80898148148</v>
      </c>
      <c r="X160" s="83" t="s">
        <v>908</v>
      </c>
      <c r="Y160" s="79"/>
      <c r="Z160" s="79"/>
      <c r="AA160" s="85" t="s">
        <v>1074</v>
      </c>
      <c r="AB160" s="79"/>
      <c r="AC160" s="79" t="b">
        <v>0</v>
      </c>
      <c r="AD160" s="79">
        <v>0</v>
      </c>
      <c r="AE160" s="85" t="s">
        <v>1101</v>
      </c>
      <c r="AF160" s="79" t="b">
        <v>0</v>
      </c>
      <c r="AG160" s="79" t="s">
        <v>1105</v>
      </c>
      <c r="AH160" s="79"/>
      <c r="AI160" s="85" t="s">
        <v>1101</v>
      </c>
      <c r="AJ160" s="79" t="b">
        <v>0</v>
      </c>
      <c r="AK160" s="79">
        <v>18</v>
      </c>
      <c r="AL160" s="85" t="s">
        <v>1048</v>
      </c>
      <c r="AM160" s="79" t="s">
        <v>1114</v>
      </c>
      <c r="AN160" s="79" t="b">
        <v>0</v>
      </c>
      <c r="AO160" s="85" t="s">
        <v>1048</v>
      </c>
      <c r="AP160" s="79" t="s">
        <v>176</v>
      </c>
      <c r="AQ160" s="79">
        <v>0</v>
      </c>
      <c r="AR160" s="79">
        <v>0</v>
      </c>
      <c r="AS160" s="79"/>
      <c r="AT160" s="79"/>
      <c r="AU160" s="79"/>
      <c r="AV160" s="79"/>
      <c r="AW160" s="79"/>
      <c r="AX160" s="79"/>
      <c r="AY160" s="79"/>
      <c r="AZ160" s="79"/>
      <c r="BA160">
        <v>23</v>
      </c>
      <c r="BB160" s="78" t="str">
        <f>REPLACE(INDEX(GroupVertices[Group],MATCH(Edges24[[#This Row],[Vertex 1]],GroupVertices[Vertex],0)),1,1,"")</f>
        <v>6</v>
      </c>
      <c r="BC160" s="78" t="str">
        <f>REPLACE(INDEX(GroupVertices[Group],MATCH(Edges24[[#This Row],[Vertex 2]],GroupVertices[Vertex],0)),1,1,"")</f>
        <v>6</v>
      </c>
      <c r="BD160" s="48">
        <v>0</v>
      </c>
      <c r="BE160" s="49">
        <v>0</v>
      </c>
      <c r="BF160" s="48">
        <v>0</v>
      </c>
      <c r="BG160" s="49">
        <v>0</v>
      </c>
      <c r="BH160" s="48">
        <v>0</v>
      </c>
      <c r="BI160" s="49">
        <v>0</v>
      </c>
      <c r="BJ160" s="48">
        <v>20</v>
      </c>
      <c r="BK160" s="49">
        <v>100</v>
      </c>
      <c r="BL160" s="48">
        <v>20</v>
      </c>
    </row>
    <row r="161" spans="1:64" ht="15">
      <c r="A161" s="64" t="s">
        <v>304</v>
      </c>
      <c r="B161" s="64" t="s">
        <v>304</v>
      </c>
      <c r="C161" s="65"/>
      <c r="D161" s="66"/>
      <c r="E161" s="67"/>
      <c r="F161" s="68"/>
      <c r="G161" s="65"/>
      <c r="H161" s="69"/>
      <c r="I161" s="70"/>
      <c r="J161" s="70"/>
      <c r="K161" s="34" t="s">
        <v>65</v>
      </c>
      <c r="L161" s="77">
        <v>299</v>
      </c>
      <c r="M161" s="77"/>
      <c r="N161" s="72"/>
      <c r="O161" s="79" t="s">
        <v>176</v>
      </c>
      <c r="P161" s="81">
        <v>43638.92943287037</v>
      </c>
      <c r="Q161" s="79" t="s">
        <v>469</v>
      </c>
      <c r="R161" s="79"/>
      <c r="S161" s="79"/>
      <c r="T161" s="79" t="s">
        <v>594</v>
      </c>
      <c r="U161" s="79"/>
      <c r="V161" s="83" t="s">
        <v>747</v>
      </c>
      <c r="W161" s="81">
        <v>43638.92943287037</v>
      </c>
      <c r="X161" s="83" t="s">
        <v>909</v>
      </c>
      <c r="Y161" s="79"/>
      <c r="Z161" s="79"/>
      <c r="AA161" s="85" t="s">
        <v>1075</v>
      </c>
      <c r="AB161" s="79"/>
      <c r="AC161" s="79" t="b">
        <v>0</v>
      </c>
      <c r="AD161" s="79">
        <v>0</v>
      </c>
      <c r="AE161" s="85" t="s">
        <v>1101</v>
      </c>
      <c r="AF161" s="79" t="b">
        <v>1</v>
      </c>
      <c r="AG161" s="79" t="s">
        <v>1105</v>
      </c>
      <c r="AH161" s="79"/>
      <c r="AI161" s="85" t="s">
        <v>1112</v>
      </c>
      <c r="AJ161" s="79" t="b">
        <v>0</v>
      </c>
      <c r="AK161" s="79">
        <v>1</v>
      </c>
      <c r="AL161" s="85" t="s">
        <v>1073</v>
      </c>
      <c r="AM161" s="79" t="s">
        <v>1114</v>
      </c>
      <c r="AN161" s="79" t="b">
        <v>0</v>
      </c>
      <c r="AO161" s="85" t="s">
        <v>1073</v>
      </c>
      <c r="AP161" s="79" t="s">
        <v>176</v>
      </c>
      <c r="AQ161" s="79">
        <v>0</v>
      </c>
      <c r="AR161" s="79">
        <v>0</v>
      </c>
      <c r="AS161" s="79"/>
      <c r="AT161" s="79"/>
      <c r="AU161" s="79"/>
      <c r="AV161" s="79"/>
      <c r="AW161" s="79"/>
      <c r="AX161" s="79"/>
      <c r="AY161" s="79"/>
      <c r="AZ161" s="79"/>
      <c r="BA161">
        <v>23</v>
      </c>
      <c r="BB161" s="78" t="str">
        <f>REPLACE(INDEX(GroupVertices[Group],MATCH(Edges24[[#This Row],[Vertex 1]],GroupVertices[Vertex],0)),1,1,"")</f>
        <v>6</v>
      </c>
      <c r="BC161" s="78" t="str">
        <f>REPLACE(INDEX(GroupVertices[Group],MATCH(Edges24[[#This Row],[Vertex 2]],GroupVertices[Vertex],0)),1,1,"")</f>
        <v>6</v>
      </c>
      <c r="BD161" s="48">
        <v>1</v>
      </c>
      <c r="BE161" s="49">
        <v>4.545454545454546</v>
      </c>
      <c r="BF161" s="48">
        <v>1</v>
      </c>
      <c r="BG161" s="49">
        <v>4.545454545454546</v>
      </c>
      <c r="BH161" s="48">
        <v>0</v>
      </c>
      <c r="BI161" s="49">
        <v>0</v>
      </c>
      <c r="BJ161" s="48">
        <v>20</v>
      </c>
      <c r="BK161" s="49">
        <v>90.9090909090909</v>
      </c>
      <c r="BL161" s="48">
        <v>22</v>
      </c>
    </row>
    <row r="162" spans="1:64" ht="15">
      <c r="A162" s="64" t="s">
        <v>304</v>
      </c>
      <c r="B162" s="64" t="s">
        <v>304</v>
      </c>
      <c r="C162" s="65"/>
      <c r="D162" s="66"/>
      <c r="E162" s="67"/>
      <c r="F162" s="68"/>
      <c r="G162" s="65"/>
      <c r="H162" s="69"/>
      <c r="I162" s="70"/>
      <c r="J162" s="70"/>
      <c r="K162" s="34" t="s">
        <v>65</v>
      </c>
      <c r="L162" s="77">
        <v>300</v>
      </c>
      <c r="M162" s="77"/>
      <c r="N162" s="72"/>
      <c r="O162" s="79" t="s">
        <v>176</v>
      </c>
      <c r="P162" s="81">
        <v>43639.00050925926</v>
      </c>
      <c r="Q162" s="79" t="s">
        <v>470</v>
      </c>
      <c r="R162" s="83" t="s">
        <v>520</v>
      </c>
      <c r="S162" s="79" t="s">
        <v>554</v>
      </c>
      <c r="T162" s="79" t="s">
        <v>638</v>
      </c>
      <c r="U162" s="79"/>
      <c r="V162" s="83" t="s">
        <v>747</v>
      </c>
      <c r="W162" s="81">
        <v>43639.00050925926</v>
      </c>
      <c r="X162" s="83" t="s">
        <v>910</v>
      </c>
      <c r="Y162" s="79"/>
      <c r="Z162" s="79"/>
      <c r="AA162" s="85" t="s">
        <v>1076</v>
      </c>
      <c r="AB162" s="79"/>
      <c r="AC162" s="79" t="b">
        <v>0</v>
      </c>
      <c r="AD162" s="79">
        <v>1</v>
      </c>
      <c r="AE162" s="85" t="s">
        <v>1101</v>
      </c>
      <c r="AF162" s="79" t="b">
        <v>0</v>
      </c>
      <c r="AG162" s="79" t="s">
        <v>1105</v>
      </c>
      <c r="AH162" s="79"/>
      <c r="AI162" s="85" t="s">
        <v>1101</v>
      </c>
      <c r="AJ162" s="79" t="b">
        <v>0</v>
      </c>
      <c r="AK162" s="79">
        <v>1</v>
      </c>
      <c r="AL162" s="85" t="s">
        <v>1101</v>
      </c>
      <c r="AM162" s="79" t="s">
        <v>1114</v>
      </c>
      <c r="AN162" s="79" t="b">
        <v>0</v>
      </c>
      <c r="AO162" s="85" t="s">
        <v>1076</v>
      </c>
      <c r="AP162" s="79" t="s">
        <v>176</v>
      </c>
      <c r="AQ162" s="79">
        <v>0</v>
      </c>
      <c r="AR162" s="79">
        <v>0</v>
      </c>
      <c r="AS162" s="79"/>
      <c r="AT162" s="79"/>
      <c r="AU162" s="79"/>
      <c r="AV162" s="79"/>
      <c r="AW162" s="79"/>
      <c r="AX162" s="79"/>
      <c r="AY162" s="79"/>
      <c r="AZ162" s="79"/>
      <c r="BA162">
        <v>23</v>
      </c>
      <c r="BB162" s="78" t="str">
        <f>REPLACE(INDEX(GroupVertices[Group],MATCH(Edges24[[#This Row],[Vertex 1]],GroupVertices[Vertex],0)),1,1,"")</f>
        <v>6</v>
      </c>
      <c r="BC162" s="78" t="str">
        <f>REPLACE(INDEX(GroupVertices[Group],MATCH(Edges24[[#This Row],[Vertex 2]],GroupVertices[Vertex],0)),1,1,"")</f>
        <v>6</v>
      </c>
      <c r="BD162" s="48">
        <v>0</v>
      </c>
      <c r="BE162" s="49">
        <v>0</v>
      </c>
      <c r="BF162" s="48">
        <v>1</v>
      </c>
      <c r="BG162" s="49">
        <v>2.5641025641025643</v>
      </c>
      <c r="BH162" s="48">
        <v>0</v>
      </c>
      <c r="BI162" s="49">
        <v>0</v>
      </c>
      <c r="BJ162" s="48">
        <v>38</v>
      </c>
      <c r="BK162" s="49">
        <v>97.43589743589743</v>
      </c>
      <c r="BL162" s="48">
        <v>39</v>
      </c>
    </row>
    <row r="163" spans="1:64" ht="15">
      <c r="A163" s="64" t="s">
        <v>304</v>
      </c>
      <c r="B163" s="64" t="s">
        <v>304</v>
      </c>
      <c r="C163" s="65"/>
      <c r="D163" s="66"/>
      <c r="E163" s="67"/>
      <c r="F163" s="68"/>
      <c r="G163" s="65"/>
      <c r="H163" s="69"/>
      <c r="I163" s="70"/>
      <c r="J163" s="70"/>
      <c r="K163" s="34" t="s">
        <v>65</v>
      </c>
      <c r="L163" s="77">
        <v>301</v>
      </c>
      <c r="M163" s="77"/>
      <c r="N163" s="72"/>
      <c r="O163" s="79" t="s">
        <v>176</v>
      </c>
      <c r="P163" s="81">
        <v>43639.00099537037</v>
      </c>
      <c r="Q163" s="79" t="s">
        <v>471</v>
      </c>
      <c r="R163" s="79"/>
      <c r="S163" s="79"/>
      <c r="T163" s="79" t="s">
        <v>567</v>
      </c>
      <c r="U163" s="79"/>
      <c r="V163" s="83" t="s">
        <v>747</v>
      </c>
      <c r="W163" s="81">
        <v>43639.00099537037</v>
      </c>
      <c r="X163" s="83" t="s">
        <v>911</v>
      </c>
      <c r="Y163" s="79"/>
      <c r="Z163" s="79"/>
      <c r="AA163" s="85" t="s">
        <v>1077</v>
      </c>
      <c r="AB163" s="79"/>
      <c r="AC163" s="79" t="b">
        <v>0</v>
      </c>
      <c r="AD163" s="79">
        <v>0</v>
      </c>
      <c r="AE163" s="85" t="s">
        <v>1101</v>
      </c>
      <c r="AF163" s="79" t="b">
        <v>0</v>
      </c>
      <c r="AG163" s="79" t="s">
        <v>1105</v>
      </c>
      <c r="AH163" s="79"/>
      <c r="AI163" s="85" t="s">
        <v>1101</v>
      </c>
      <c r="AJ163" s="79" t="b">
        <v>0</v>
      </c>
      <c r="AK163" s="79">
        <v>1</v>
      </c>
      <c r="AL163" s="85" t="s">
        <v>1076</v>
      </c>
      <c r="AM163" s="79" t="s">
        <v>1114</v>
      </c>
      <c r="AN163" s="79" t="b">
        <v>0</v>
      </c>
      <c r="AO163" s="85" t="s">
        <v>1076</v>
      </c>
      <c r="AP163" s="79" t="s">
        <v>176</v>
      </c>
      <c r="AQ163" s="79">
        <v>0</v>
      </c>
      <c r="AR163" s="79">
        <v>0</v>
      </c>
      <c r="AS163" s="79"/>
      <c r="AT163" s="79"/>
      <c r="AU163" s="79"/>
      <c r="AV163" s="79"/>
      <c r="AW163" s="79"/>
      <c r="AX163" s="79"/>
      <c r="AY163" s="79"/>
      <c r="AZ163" s="79"/>
      <c r="BA163">
        <v>23</v>
      </c>
      <c r="BB163" s="78" t="str">
        <f>REPLACE(INDEX(GroupVertices[Group],MATCH(Edges24[[#This Row],[Vertex 1]],GroupVertices[Vertex],0)),1,1,"")</f>
        <v>6</v>
      </c>
      <c r="BC163" s="78" t="str">
        <f>REPLACE(INDEX(GroupVertices[Group],MATCH(Edges24[[#This Row],[Vertex 2]],GroupVertices[Vertex],0)),1,1,"")</f>
        <v>6</v>
      </c>
      <c r="BD163" s="48">
        <v>0</v>
      </c>
      <c r="BE163" s="49">
        <v>0</v>
      </c>
      <c r="BF163" s="48">
        <v>1</v>
      </c>
      <c r="BG163" s="49">
        <v>4.166666666666667</v>
      </c>
      <c r="BH163" s="48">
        <v>0</v>
      </c>
      <c r="BI163" s="49">
        <v>0</v>
      </c>
      <c r="BJ163" s="48">
        <v>23</v>
      </c>
      <c r="BK163" s="49">
        <v>95.83333333333333</v>
      </c>
      <c r="BL163" s="48">
        <v>24</v>
      </c>
    </row>
    <row r="164" spans="1:64" ht="15">
      <c r="A164" s="64" t="s">
        <v>304</v>
      </c>
      <c r="B164" s="64" t="s">
        <v>304</v>
      </c>
      <c r="C164" s="65"/>
      <c r="D164" s="66"/>
      <c r="E164" s="67"/>
      <c r="F164" s="68"/>
      <c r="G164" s="65"/>
      <c r="H164" s="69"/>
      <c r="I164" s="70"/>
      <c r="J164" s="70"/>
      <c r="K164" s="34" t="s">
        <v>65</v>
      </c>
      <c r="L164" s="77">
        <v>302</v>
      </c>
      <c r="M164" s="77"/>
      <c r="N164" s="72"/>
      <c r="O164" s="79" t="s">
        <v>176</v>
      </c>
      <c r="P164" s="81">
        <v>43639.003020833334</v>
      </c>
      <c r="Q164" s="79" t="s">
        <v>407</v>
      </c>
      <c r="R164" s="79"/>
      <c r="S164" s="79"/>
      <c r="T164" s="79" t="s">
        <v>593</v>
      </c>
      <c r="U164" s="79"/>
      <c r="V164" s="83" t="s">
        <v>747</v>
      </c>
      <c r="W164" s="81">
        <v>43639.003020833334</v>
      </c>
      <c r="X164" s="83" t="s">
        <v>912</v>
      </c>
      <c r="Y164" s="79"/>
      <c r="Z164" s="79"/>
      <c r="AA164" s="85" t="s">
        <v>1078</v>
      </c>
      <c r="AB164" s="79"/>
      <c r="AC164" s="79" t="b">
        <v>0</v>
      </c>
      <c r="AD164" s="79">
        <v>0</v>
      </c>
      <c r="AE164" s="85" t="s">
        <v>1101</v>
      </c>
      <c r="AF164" s="79" t="b">
        <v>0</v>
      </c>
      <c r="AG164" s="79" t="s">
        <v>1105</v>
      </c>
      <c r="AH164" s="79"/>
      <c r="AI164" s="85" t="s">
        <v>1101</v>
      </c>
      <c r="AJ164" s="79" t="b">
        <v>0</v>
      </c>
      <c r="AK164" s="79">
        <v>3</v>
      </c>
      <c r="AL164" s="85" t="s">
        <v>1060</v>
      </c>
      <c r="AM164" s="79" t="s">
        <v>1114</v>
      </c>
      <c r="AN164" s="79" t="b">
        <v>0</v>
      </c>
      <c r="AO164" s="85" t="s">
        <v>1060</v>
      </c>
      <c r="AP164" s="79" t="s">
        <v>176</v>
      </c>
      <c r="AQ164" s="79">
        <v>0</v>
      </c>
      <c r="AR164" s="79">
        <v>0</v>
      </c>
      <c r="AS164" s="79"/>
      <c r="AT164" s="79"/>
      <c r="AU164" s="79"/>
      <c r="AV164" s="79"/>
      <c r="AW164" s="79"/>
      <c r="AX164" s="79"/>
      <c r="AY164" s="79"/>
      <c r="AZ164" s="79"/>
      <c r="BA164">
        <v>23</v>
      </c>
      <c r="BB164" s="78" t="str">
        <f>REPLACE(INDEX(GroupVertices[Group],MATCH(Edges24[[#This Row],[Vertex 1]],GroupVertices[Vertex],0)),1,1,"")</f>
        <v>6</v>
      </c>
      <c r="BC164" s="78" t="str">
        <f>REPLACE(INDEX(GroupVertices[Group],MATCH(Edges24[[#This Row],[Vertex 2]],GroupVertices[Vertex],0)),1,1,"")</f>
        <v>6</v>
      </c>
      <c r="BD164" s="48">
        <v>3</v>
      </c>
      <c r="BE164" s="49">
        <v>14.285714285714286</v>
      </c>
      <c r="BF164" s="48">
        <v>0</v>
      </c>
      <c r="BG164" s="49">
        <v>0</v>
      </c>
      <c r="BH164" s="48">
        <v>0</v>
      </c>
      <c r="BI164" s="49">
        <v>0</v>
      </c>
      <c r="BJ164" s="48">
        <v>18</v>
      </c>
      <c r="BK164" s="49">
        <v>85.71428571428571</v>
      </c>
      <c r="BL164" s="48">
        <v>21</v>
      </c>
    </row>
    <row r="165" spans="1:64" ht="15">
      <c r="A165" s="64" t="s">
        <v>306</v>
      </c>
      <c r="B165" s="64" t="s">
        <v>306</v>
      </c>
      <c r="C165" s="65"/>
      <c r="D165" s="66"/>
      <c r="E165" s="67"/>
      <c r="F165" s="68"/>
      <c r="G165" s="65"/>
      <c r="H165" s="69"/>
      <c r="I165" s="70"/>
      <c r="J165" s="70"/>
      <c r="K165" s="34" t="s">
        <v>65</v>
      </c>
      <c r="L165" s="77">
        <v>303</v>
      </c>
      <c r="M165" s="77"/>
      <c r="N165" s="72"/>
      <c r="O165" s="79" t="s">
        <v>176</v>
      </c>
      <c r="P165" s="81">
        <v>43639.47859953704</v>
      </c>
      <c r="Q165" s="79" t="s">
        <v>472</v>
      </c>
      <c r="R165" s="83" t="s">
        <v>521</v>
      </c>
      <c r="S165" s="79" t="s">
        <v>556</v>
      </c>
      <c r="T165" s="79" t="s">
        <v>639</v>
      </c>
      <c r="U165" s="83" t="s">
        <v>673</v>
      </c>
      <c r="V165" s="83" t="s">
        <v>673</v>
      </c>
      <c r="W165" s="81">
        <v>43639.47859953704</v>
      </c>
      <c r="X165" s="83" t="s">
        <v>913</v>
      </c>
      <c r="Y165" s="79"/>
      <c r="Z165" s="79"/>
      <c r="AA165" s="85" t="s">
        <v>1079</v>
      </c>
      <c r="AB165" s="79"/>
      <c r="AC165" s="79" t="b">
        <v>0</v>
      </c>
      <c r="AD165" s="79">
        <v>0</v>
      </c>
      <c r="AE165" s="85" t="s">
        <v>1101</v>
      </c>
      <c r="AF165" s="79" t="b">
        <v>0</v>
      </c>
      <c r="AG165" s="79" t="s">
        <v>1105</v>
      </c>
      <c r="AH165" s="79"/>
      <c r="AI165" s="85" t="s">
        <v>1101</v>
      </c>
      <c r="AJ165" s="79" t="b">
        <v>0</v>
      </c>
      <c r="AK165" s="79">
        <v>0</v>
      </c>
      <c r="AL165" s="85" t="s">
        <v>1101</v>
      </c>
      <c r="AM165" s="79" t="s">
        <v>1116</v>
      </c>
      <c r="AN165" s="79" t="b">
        <v>0</v>
      </c>
      <c r="AO165" s="85" t="s">
        <v>1079</v>
      </c>
      <c r="AP165" s="79" t="s">
        <v>176</v>
      </c>
      <c r="AQ165" s="79">
        <v>0</v>
      </c>
      <c r="AR165" s="79">
        <v>0</v>
      </c>
      <c r="AS165" s="79"/>
      <c r="AT165" s="79"/>
      <c r="AU165" s="79"/>
      <c r="AV165" s="79"/>
      <c r="AW165" s="79"/>
      <c r="AX165" s="79"/>
      <c r="AY165" s="79"/>
      <c r="AZ165" s="79"/>
      <c r="BA165">
        <v>1</v>
      </c>
      <c r="BB165" s="78" t="str">
        <f>REPLACE(INDEX(GroupVertices[Group],MATCH(Edges24[[#This Row],[Vertex 1]],GroupVertices[Vertex],0)),1,1,"")</f>
        <v>3</v>
      </c>
      <c r="BC165" s="78" t="str">
        <f>REPLACE(INDEX(GroupVertices[Group],MATCH(Edges24[[#This Row],[Vertex 2]],GroupVertices[Vertex],0)),1,1,"")</f>
        <v>3</v>
      </c>
      <c r="BD165" s="48">
        <v>1</v>
      </c>
      <c r="BE165" s="49">
        <v>3.4482758620689653</v>
      </c>
      <c r="BF165" s="48">
        <v>0</v>
      </c>
      <c r="BG165" s="49">
        <v>0</v>
      </c>
      <c r="BH165" s="48">
        <v>0</v>
      </c>
      <c r="BI165" s="49">
        <v>0</v>
      </c>
      <c r="BJ165" s="48">
        <v>28</v>
      </c>
      <c r="BK165" s="49">
        <v>96.55172413793103</v>
      </c>
      <c r="BL165" s="48">
        <v>29</v>
      </c>
    </row>
    <row r="166" spans="1:64" ht="15">
      <c r="A166" s="64" t="s">
        <v>307</v>
      </c>
      <c r="B166" s="64" t="s">
        <v>360</v>
      </c>
      <c r="C166" s="65"/>
      <c r="D166" s="66"/>
      <c r="E166" s="67"/>
      <c r="F166" s="68"/>
      <c r="G166" s="65"/>
      <c r="H166" s="69"/>
      <c r="I166" s="70"/>
      <c r="J166" s="70"/>
      <c r="K166" s="34" t="s">
        <v>65</v>
      </c>
      <c r="L166" s="77">
        <v>304</v>
      </c>
      <c r="M166" s="77"/>
      <c r="N166" s="72"/>
      <c r="O166" s="79" t="s">
        <v>361</v>
      </c>
      <c r="P166" s="81">
        <v>43639.64375</v>
      </c>
      <c r="Q166" s="79" t="s">
        <v>473</v>
      </c>
      <c r="R166" s="83" t="s">
        <v>522</v>
      </c>
      <c r="S166" s="79" t="s">
        <v>557</v>
      </c>
      <c r="T166" s="79" t="s">
        <v>567</v>
      </c>
      <c r="U166" s="79"/>
      <c r="V166" s="83" t="s">
        <v>749</v>
      </c>
      <c r="W166" s="81">
        <v>43639.64375</v>
      </c>
      <c r="X166" s="83" t="s">
        <v>914</v>
      </c>
      <c r="Y166" s="79"/>
      <c r="Z166" s="79"/>
      <c r="AA166" s="85" t="s">
        <v>1080</v>
      </c>
      <c r="AB166" s="79"/>
      <c r="AC166" s="79" t="b">
        <v>0</v>
      </c>
      <c r="AD166" s="79">
        <v>0</v>
      </c>
      <c r="AE166" s="85" t="s">
        <v>1101</v>
      </c>
      <c r="AF166" s="79" t="b">
        <v>0</v>
      </c>
      <c r="AG166" s="79" t="s">
        <v>1105</v>
      </c>
      <c r="AH166" s="79"/>
      <c r="AI166" s="85" t="s">
        <v>1101</v>
      </c>
      <c r="AJ166" s="79" t="b">
        <v>0</v>
      </c>
      <c r="AK166" s="79">
        <v>0</v>
      </c>
      <c r="AL166" s="85" t="s">
        <v>1101</v>
      </c>
      <c r="AM166" s="79" t="s">
        <v>1130</v>
      </c>
      <c r="AN166" s="79" t="b">
        <v>0</v>
      </c>
      <c r="AO166" s="85" t="s">
        <v>1080</v>
      </c>
      <c r="AP166" s="79" t="s">
        <v>176</v>
      </c>
      <c r="AQ166" s="79">
        <v>0</v>
      </c>
      <c r="AR166" s="79">
        <v>0</v>
      </c>
      <c r="AS166" s="79"/>
      <c r="AT166" s="79"/>
      <c r="AU166" s="79"/>
      <c r="AV166" s="79"/>
      <c r="AW166" s="79"/>
      <c r="AX166" s="79"/>
      <c r="AY166" s="79"/>
      <c r="AZ166" s="79"/>
      <c r="BA166">
        <v>1</v>
      </c>
      <c r="BB166" s="78" t="str">
        <f>REPLACE(INDEX(GroupVertices[Group],MATCH(Edges24[[#This Row],[Vertex 1]],GroupVertices[Vertex],0)),1,1,"")</f>
        <v>10</v>
      </c>
      <c r="BC166" s="78" t="str">
        <f>REPLACE(INDEX(GroupVertices[Group],MATCH(Edges24[[#This Row],[Vertex 2]],GroupVertices[Vertex],0)),1,1,"")</f>
        <v>10</v>
      </c>
      <c r="BD166" s="48">
        <v>1</v>
      </c>
      <c r="BE166" s="49">
        <v>3.8461538461538463</v>
      </c>
      <c r="BF166" s="48">
        <v>2</v>
      </c>
      <c r="BG166" s="49">
        <v>7.6923076923076925</v>
      </c>
      <c r="BH166" s="48">
        <v>0</v>
      </c>
      <c r="BI166" s="49">
        <v>0</v>
      </c>
      <c r="BJ166" s="48">
        <v>23</v>
      </c>
      <c r="BK166" s="49">
        <v>88.46153846153847</v>
      </c>
      <c r="BL166" s="48">
        <v>26</v>
      </c>
    </row>
    <row r="167" spans="1:64" ht="15">
      <c r="A167" s="64" t="s">
        <v>307</v>
      </c>
      <c r="B167" s="64" t="s">
        <v>307</v>
      </c>
      <c r="C167" s="65"/>
      <c r="D167" s="66"/>
      <c r="E167" s="67"/>
      <c r="F167" s="68"/>
      <c r="G167" s="65"/>
      <c r="H167" s="69"/>
      <c r="I167" s="70"/>
      <c r="J167" s="70"/>
      <c r="K167" s="34" t="s">
        <v>65</v>
      </c>
      <c r="L167" s="77">
        <v>305</v>
      </c>
      <c r="M167" s="77"/>
      <c r="N167" s="72"/>
      <c r="O167" s="79" t="s">
        <v>176</v>
      </c>
      <c r="P167" s="81">
        <v>43628.84725694444</v>
      </c>
      <c r="Q167" s="79" t="s">
        <v>474</v>
      </c>
      <c r="R167" s="83" t="s">
        <v>523</v>
      </c>
      <c r="S167" s="79" t="s">
        <v>558</v>
      </c>
      <c r="T167" s="79" t="s">
        <v>640</v>
      </c>
      <c r="U167" s="79"/>
      <c r="V167" s="83" t="s">
        <v>749</v>
      </c>
      <c r="W167" s="81">
        <v>43628.84725694444</v>
      </c>
      <c r="X167" s="83" t="s">
        <v>915</v>
      </c>
      <c r="Y167" s="79"/>
      <c r="Z167" s="79"/>
      <c r="AA167" s="85" t="s">
        <v>1081</v>
      </c>
      <c r="AB167" s="79"/>
      <c r="AC167" s="79" t="b">
        <v>0</v>
      </c>
      <c r="AD167" s="79">
        <v>0</v>
      </c>
      <c r="AE167" s="85" t="s">
        <v>1101</v>
      </c>
      <c r="AF167" s="79" t="b">
        <v>0</v>
      </c>
      <c r="AG167" s="79" t="s">
        <v>1105</v>
      </c>
      <c r="AH167" s="79"/>
      <c r="AI167" s="85" t="s">
        <v>1101</v>
      </c>
      <c r="AJ167" s="79" t="b">
        <v>0</v>
      </c>
      <c r="AK167" s="79">
        <v>0</v>
      </c>
      <c r="AL167" s="85" t="s">
        <v>1101</v>
      </c>
      <c r="AM167" s="79" t="s">
        <v>1130</v>
      </c>
      <c r="AN167" s="79" t="b">
        <v>0</v>
      </c>
      <c r="AO167" s="85" t="s">
        <v>1081</v>
      </c>
      <c r="AP167" s="79" t="s">
        <v>176</v>
      </c>
      <c r="AQ167" s="79">
        <v>0</v>
      </c>
      <c r="AR167" s="79">
        <v>0</v>
      </c>
      <c r="AS167" s="79"/>
      <c r="AT167" s="79"/>
      <c r="AU167" s="79"/>
      <c r="AV167" s="79"/>
      <c r="AW167" s="79"/>
      <c r="AX167" s="79"/>
      <c r="AY167" s="79"/>
      <c r="AZ167" s="79"/>
      <c r="BA167">
        <v>1</v>
      </c>
      <c r="BB167" s="78" t="str">
        <f>REPLACE(INDEX(GroupVertices[Group],MATCH(Edges24[[#This Row],[Vertex 1]],GroupVertices[Vertex],0)),1,1,"")</f>
        <v>10</v>
      </c>
      <c r="BC167" s="78" t="str">
        <f>REPLACE(INDEX(GroupVertices[Group],MATCH(Edges24[[#This Row],[Vertex 2]],GroupVertices[Vertex],0)),1,1,"")</f>
        <v>10</v>
      </c>
      <c r="BD167" s="48">
        <v>2</v>
      </c>
      <c r="BE167" s="49">
        <v>5.405405405405405</v>
      </c>
      <c r="BF167" s="48">
        <v>0</v>
      </c>
      <c r="BG167" s="49">
        <v>0</v>
      </c>
      <c r="BH167" s="48">
        <v>0</v>
      </c>
      <c r="BI167" s="49">
        <v>0</v>
      </c>
      <c r="BJ167" s="48">
        <v>35</v>
      </c>
      <c r="BK167" s="49">
        <v>94.5945945945946</v>
      </c>
      <c r="BL167" s="48">
        <v>37</v>
      </c>
    </row>
    <row r="168" spans="1:64" ht="15">
      <c r="A168" s="64" t="s">
        <v>308</v>
      </c>
      <c r="B168" s="64" t="s">
        <v>308</v>
      </c>
      <c r="C168" s="65"/>
      <c r="D168" s="66"/>
      <c r="E168" s="67"/>
      <c r="F168" s="68"/>
      <c r="G168" s="65"/>
      <c r="H168" s="69"/>
      <c r="I168" s="70"/>
      <c r="J168" s="70"/>
      <c r="K168" s="34" t="s">
        <v>65</v>
      </c>
      <c r="L168" s="77">
        <v>306</v>
      </c>
      <c r="M168" s="77"/>
      <c r="N168" s="72"/>
      <c r="O168" s="79" t="s">
        <v>176</v>
      </c>
      <c r="P168" s="81">
        <v>43639.742731481485</v>
      </c>
      <c r="Q168" s="79" t="s">
        <v>475</v>
      </c>
      <c r="R168" s="83" t="s">
        <v>524</v>
      </c>
      <c r="S168" s="79" t="s">
        <v>531</v>
      </c>
      <c r="T168" s="79" t="s">
        <v>641</v>
      </c>
      <c r="U168" s="79"/>
      <c r="V168" s="83" t="s">
        <v>750</v>
      </c>
      <c r="W168" s="81">
        <v>43639.742731481485</v>
      </c>
      <c r="X168" s="83" t="s">
        <v>916</v>
      </c>
      <c r="Y168" s="79"/>
      <c r="Z168" s="79"/>
      <c r="AA168" s="85" t="s">
        <v>1082</v>
      </c>
      <c r="AB168" s="79"/>
      <c r="AC168" s="79" t="b">
        <v>0</v>
      </c>
      <c r="AD168" s="79">
        <v>0</v>
      </c>
      <c r="AE168" s="85" t="s">
        <v>1101</v>
      </c>
      <c r="AF168" s="79" t="b">
        <v>0</v>
      </c>
      <c r="AG168" s="79" t="s">
        <v>1107</v>
      </c>
      <c r="AH168" s="79"/>
      <c r="AI168" s="85" t="s">
        <v>1101</v>
      </c>
      <c r="AJ168" s="79" t="b">
        <v>0</v>
      </c>
      <c r="AK168" s="79">
        <v>0</v>
      </c>
      <c r="AL168" s="85" t="s">
        <v>1101</v>
      </c>
      <c r="AM168" s="79" t="s">
        <v>1121</v>
      </c>
      <c r="AN168" s="79" t="b">
        <v>0</v>
      </c>
      <c r="AO168" s="85" t="s">
        <v>1082</v>
      </c>
      <c r="AP168" s="79" t="s">
        <v>176</v>
      </c>
      <c r="AQ168" s="79">
        <v>0</v>
      </c>
      <c r="AR168" s="79">
        <v>0</v>
      </c>
      <c r="AS168" s="79"/>
      <c r="AT168" s="79"/>
      <c r="AU168" s="79"/>
      <c r="AV168" s="79"/>
      <c r="AW168" s="79"/>
      <c r="AX168" s="79"/>
      <c r="AY168" s="79"/>
      <c r="AZ168" s="79"/>
      <c r="BA168">
        <v>1</v>
      </c>
      <c r="BB168" s="78" t="str">
        <f>REPLACE(INDEX(GroupVertices[Group],MATCH(Edges24[[#This Row],[Vertex 1]],GroupVertices[Vertex],0)),1,1,"")</f>
        <v>3</v>
      </c>
      <c r="BC168" s="78" t="str">
        <f>REPLACE(INDEX(GroupVertices[Group],MATCH(Edges24[[#This Row],[Vertex 2]],GroupVertices[Vertex],0)),1,1,"")</f>
        <v>3</v>
      </c>
      <c r="BD168" s="48">
        <v>0</v>
      </c>
      <c r="BE168" s="49">
        <v>0</v>
      </c>
      <c r="BF168" s="48">
        <v>0</v>
      </c>
      <c r="BG168" s="49">
        <v>0</v>
      </c>
      <c r="BH168" s="48">
        <v>0</v>
      </c>
      <c r="BI168" s="49">
        <v>0</v>
      </c>
      <c r="BJ168" s="48">
        <v>10</v>
      </c>
      <c r="BK168" s="49">
        <v>100</v>
      </c>
      <c r="BL168" s="48">
        <v>10</v>
      </c>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8"/>
    <dataValidation allowBlank="1" showInputMessage="1" showErrorMessage="1" promptTitle="Vertex 2 Name" prompt="Enter the name of the edge's second vertex." sqref="B3:B168"/>
    <dataValidation allowBlank="1" showInputMessage="1" showErrorMessage="1" promptTitle="Vertex 1 Name" prompt="Enter the name of the edge's first vertex." sqref="A3:A1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8"/>
    <dataValidation allowBlank="1" showInputMessage="1" promptTitle="Edge Width" prompt="Enter an optional edge width between 1 and 10." errorTitle="Invalid Edge Width" error="The optional edge width must be a whole number between 1 and 10." sqref="D3:D168"/>
    <dataValidation allowBlank="1" showInputMessage="1" promptTitle="Edge Color" prompt="To select an optional edge color, right-click and select Select Color on the right-click menu." sqref="C3:C1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8"/>
    <dataValidation allowBlank="1" showErrorMessage="1" sqref="N2:N1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8"/>
  </dataValidations>
  <hyperlinks>
    <hyperlink ref="R3" r:id="rId1" display="https://www.worldoil.com/news/2019/4/29/securing-bsee-real-time-monitoring-for-offshore-oil-gas-operations"/>
    <hyperlink ref="R4" r:id="rId2" display="https://www.mckinsey.com/industries/oil-and-gas/our-insights/offshore-drilling-outlook-to-2035?cid=other-soc-twi-mip-mck-oth-1906--&amp;sid=2392921906&amp;linkId=68746254"/>
    <hyperlink ref="R6" r:id="rId3" display="http://its-your-ocean-news.seasave.org/2019/06/sea-save-foundation-ocean-week-in.html?fbclid=IwAR0MTi748s7I4F5_22g0KtiV8r4ZGdkisW_GdmN7Wp2BuNqWlEtnmjeGCFw"/>
    <hyperlink ref="R22" r:id="rId4" display="https://www.instagram.com/p/BykqJUJgJ13/?igshid=bp0l25m2i20d"/>
    <hyperlink ref="R25" r:id="rId5" display="https://twitter.com/NRDC/status/1138492165347323905"/>
    <hyperlink ref="R33" r:id="rId6" display="https://lnkd.in/ddyzTRg"/>
    <hyperlink ref="R35" r:id="rId7" display="http://grist.org/article/fossil-fuel-giants-poured-millions-into-trumps-inauguration-now-its-paying-off/"/>
    <hyperlink ref="R36" r:id="rId8" display="http://grist.org/article/fossil-fuel-giants-poured-millions-into-trumps-inauguration-now-its-paying-off/"/>
    <hyperlink ref="R41" r:id="rId9" display="https://www.mckinsey.com/industries/oil-and-gas/our-insights/offshore-drilling-outlook-to-2035?cid=other-soc-twi-mip-mck-oth-1906--&amp;sid=2392921906&amp;linkId=68746254"/>
    <hyperlink ref="R42" r:id="rId10" display="https://www.mckinsey.com/industries/oil-and-gas/our-insights/offshore-drilling-outlook-to-2035?cid=other-soc-twi-mip-mck-oth-1906--&amp;sid=2392921906&amp;linkId=68746254"/>
    <hyperlink ref="R47" r:id="rId11" display="https://cgt.bz/23nn7"/>
    <hyperlink ref="R50" r:id="rId12" display="https://sisgain.com/"/>
    <hyperlink ref="R51" r:id="rId13" display="https://sisgain.com/"/>
    <hyperlink ref="R54" r:id="rId14" display="https://twitter.com/GreenMission/status/1139564054257786880"/>
    <hyperlink ref="R55" r:id="rId15" display="https://twitter.com/ecelaw/status/1139265589439074310"/>
    <hyperlink ref="R57" r:id="rId16" display="https://twitter.com/marklaventure/status/1139197326692630529"/>
    <hyperlink ref="R59" r:id="rId17" display="https://www.nkaglobal.com/"/>
    <hyperlink ref="R60" r:id="rId18" display="https://nsadvocate.org/2019/05/14/documentary-tackles-effect-of-deafening-seismic-blasts-on-whales-and-other-sea-life-in-nova-scotias-offshore/"/>
    <hyperlink ref="R63" r:id="rId19" display="https://oceanpines.org/opa-board-statement-on-offshore-drilling/"/>
    <hyperlink ref="R64" r:id="rId20" display="https://lnkd.in/gUzjAgc"/>
    <hyperlink ref="R67" r:id="rId21" display="https://okt.to/fYdmcq"/>
    <hyperlink ref="R68" r:id="rId22" display="https://okt.to/fYdmcq"/>
    <hyperlink ref="R69" r:id="rId23" display="https://www.spe.org/en/jpt/jpt-article-detail/?art=5566&amp;utm_source=twitter-spe&amp;utm_medium=social-content&amp;utm_campaign=jpt&amp;utm_content=More%20Tweaks%20Than%20Transformation%20in%20Rewrite%20of%20Well%20Control%20Rules"/>
    <hyperlink ref="R76" r:id="rId24" display="https://nwfaction.org/Congress-offshore-drilling"/>
    <hyperlink ref="R78" r:id="rId25" display="https://lnkd.in/dJwdq9i"/>
    <hyperlink ref="R80" r:id="rId26" display="http://bit.do/eVgXH"/>
    <hyperlink ref="R81" r:id="rId27" display="http://bit.do/eVmQf"/>
    <hyperlink ref="R82" r:id="rId28" display="http://bit.do/eUUiw"/>
    <hyperlink ref="R83" r:id="rId29" display="https://act.oceana.org/page/43838/action/1?ea.tracking.id=twitter&amp;en_chan=tw"/>
    <hyperlink ref="R84" r:id="rId30" display="http://benefitof.net/benefits-of-offshore-drilling/"/>
    <hyperlink ref="R85" r:id="rId31" display="http://benefitof.net/benefits-of-offshore-drilling/"/>
    <hyperlink ref="R86" r:id="rId32" display="http://benefitof.net/benefits-of-offshore-drilling/"/>
    <hyperlink ref="R87" r:id="rId33" display="http://benefitof.net/benefits-of-offshore-drilling/"/>
    <hyperlink ref="R88" r:id="rId34" display="https://www.api.org/oil-and-natural-gas/energy-primers/offshore"/>
    <hyperlink ref="R89" r:id="rId35" display="https://www.api.org/oil-and-natural-gas/energy-primers/offshore"/>
    <hyperlink ref="R90" r:id="rId36" display="https://www.api.org/oil-and-natural-gas/energy-primers/offshore"/>
    <hyperlink ref="R91" r:id="rId37" display="https://www.api.org/oil-and-natural-gas/energy-primers/offshore"/>
    <hyperlink ref="R92" r:id="rId38" display="https://www.api.org/oil-and-natural-gas/energy-primers/offshore"/>
    <hyperlink ref="R93" r:id="rId39" display="https://www.api.org/oil-and-natural-gas/energy-primers/offshore"/>
    <hyperlink ref="R94" r:id="rId40" display="https://www.api.org/oil-and-natural-gas/energy-primers/offshore"/>
    <hyperlink ref="R95" r:id="rId41" display="https://www.api.org/oil-and-natural-gas/energy-primers/offshore"/>
    <hyperlink ref="R96" r:id="rId42" display="http://benefitof.net/benefits-of-offshore-drilling/"/>
    <hyperlink ref="R97" r:id="rId43" display="http://benefitof.net/benefits-of-offshore-drilling/"/>
    <hyperlink ref="R98" r:id="rId44" display="http://benefitof.net/benefits-of-offshore-drilling/"/>
    <hyperlink ref="R99" r:id="rId45" display="http://benefitof.net/benefits-of-offshore-drilling/"/>
    <hyperlink ref="R100" r:id="rId46" display="https://hdsmarine.com/ro-watermakers"/>
    <hyperlink ref="R101" r:id="rId47" display="https://hdsmarine.com/ro-watermakers"/>
    <hyperlink ref="R102" r:id="rId48" display="https://hdsmarine.com/ro-watermakers"/>
    <hyperlink ref="R103" r:id="rId49" display="https://zurl.co/OzcH"/>
    <hyperlink ref="R104" r:id="rId50" display="https://hdsmarine.com/ro-watermakers"/>
    <hyperlink ref="R105" r:id="rId51" display="https://hdsmarine.com/ro-watermakers"/>
    <hyperlink ref="R107" r:id="rId52" display="http://hdsmarine.com/ro-watermakers"/>
    <hyperlink ref="R108" r:id="rId53" display="https://hdsmarine.com/ro-watermakers"/>
    <hyperlink ref="R110" r:id="rId54" display="https://hdsmarine.com/ro-watermakers"/>
    <hyperlink ref="R111" r:id="rId55" display="https://hdsmarine.com/ro-watermakers"/>
    <hyperlink ref="R113" r:id="rId56" display="https://hdsmarine.com/ro-watermakers"/>
    <hyperlink ref="R114" r:id="rId57" display="https://www.rigzone.com/news/oil_prices_end_tough_week_on_strong_note-07-jun-2019-159028-article/?amp&amp;utm_source=GLOBAL_ENG&amp;utm_medium=SM_TW&amp;utm_campaign=FANS&amp;__twitter_impression=true"/>
    <hyperlink ref="R115" r:id="rId58" display="https://thehill.com/policy/energy-environment/449696-house-votes-to-block-offshore-drilling-across-us-for-one-year"/>
    <hyperlink ref="R117" r:id="rId59" display="https://www.oegoffshore.com/quote.php"/>
    <hyperlink ref="R119" r:id="rId60" display="https://www.pressdemocrat.com/news/local/9724004-181/house-approves-measures-that-would?sba=AAS"/>
    <hyperlink ref="R127" r:id="rId61" display="https://www.wsav.com/news/bill-would-ban-offshore-drilling/"/>
    <hyperlink ref="R129" r:id="rId62" display="https://www.postandcourier.com/opinion/commentary/commentary-south-carolina-must-retain-control-over-what-happens-off/article_9d84551a-9101-11e9-b34b-8bc5102e80eb.html"/>
    <hyperlink ref="R133" r:id="rId63" display="http://www.dailykos.com/stories/2018/11/9/1811677/-Judge-orders-moratorium-on-offshore-fracking-in-federal-waters-off-California"/>
    <hyperlink ref="R134" r:id="rId64" display="http://www.dailykos.com/stories/2018/11/9/1811677/-Judge-orders-moratorium-on-offshore-fracking-in-federal-waters-off-California"/>
    <hyperlink ref="R135" r:id="rId65" display="https://www.counterpunch.org/2018/06/20/california-lacks-real-marine-protection-as-offshore-drilling-expands-in-state-waters/"/>
    <hyperlink ref="R136" r:id="rId66" display="https://www.counterpunch.org/2018/06/20/california-lacks-real-marine-protection-as-offshore-drilling-expands-in-state-waters/"/>
    <hyperlink ref="R137" r:id="rId67" display="https://www.pressdemocrat.com/news/local/9724004-181/house-approves-measures-that-would?sba=AAS"/>
    <hyperlink ref="R138" r:id="rId68" display="https://twitter.com/ResourcesLF/status/1142310050628689920"/>
    <hyperlink ref="R140" r:id="rId69" display="https://twitter.com/ResourcesLF/status/1142310050628689920"/>
    <hyperlink ref="R142" r:id="rId70" display="https://www.counterpunch.org/2019/06/07/californias-biggest-secret-how-big-oil-dominates-public-discourse-to-manipulate-and-deceive/"/>
    <hyperlink ref="R144" r:id="rId71" display="https://twitter.com/OfficialWSPA/status/1134541450698342400"/>
    <hyperlink ref="R147" r:id="rId72" display="https://twitter.com/sfchronicle/status/1141483630973394944"/>
    <hyperlink ref="R153" r:id="rId73" display="https://www.dailykos.com/stories/2019/4/27/1853575/-Judge-Fines-Pipeline-Company-3-3-Million-for-2015-Santa-Barbara-Oil-Spill"/>
    <hyperlink ref="R155" r:id="rId74" display="https://www.counterpunch.org/2019/06/07/californias-biggest-secret-how-big-oil-dominates-public-discourse-to-manipulate-and-deceive/"/>
    <hyperlink ref="R159" r:id="rId75" display="https://twitter.com/sfchronicle/status/1141483630973394944"/>
    <hyperlink ref="R162" r:id="rId76" display="http://www.dailykos.com/stories/2018/2/9/1740062/--Climate-leaders-Justin-Trudeau-and-Jerry-Brown-are-both-promoters-of-oil-industry-expansion"/>
    <hyperlink ref="R165" r:id="rId77" display="https://www.egyps.com/cfp"/>
    <hyperlink ref="R166" r:id="rId78" display="https://pilotonline.com/opinion/columnist/guest/article_cad9deba-921c-11e9-ba4e-9f2e68077783.html?utm_source=tw&amp;utm_medium=tweet&amp;utm_campaign=AFOCS"/>
    <hyperlink ref="R167" r:id="rId79" display="https://www.nrdc.org/where-do-your-elected-officials-stand-on-offshore-drilling?utm_source=tw&amp;utm_medium=tweet&amp;utm_campaign=AFOCS"/>
    <hyperlink ref="R168" r:id="rId80" display="https://lnkd.in/epwV2pz"/>
    <hyperlink ref="U3" r:id="rId81" display="https://pbs.twimg.com/media/D5lpPg8XsAUdtnY.png"/>
    <hyperlink ref="U6" r:id="rId82" display="https://pbs.twimg.com/media/D8uHzGfWwAAWX2b.jpg"/>
    <hyperlink ref="U8" r:id="rId83" display="https://pbs.twimg.com/media/D8uMNz4WsAIBREP.jpg"/>
    <hyperlink ref="U23" r:id="rId84" display="https://pbs.twimg.com/media/D6nk55xWwAIw1M-.jpg"/>
    <hyperlink ref="U29" r:id="rId85" display="https://pbs.twimg.com/media/D8xOuXfXUAAhtaN.png"/>
    <hyperlink ref="U30" r:id="rId86" display="https://pbs.twimg.com/media/D8zJSlXXYAAYEx2.jpg"/>
    <hyperlink ref="U40" r:id="rId87" display="https://pbs.twimg.com/media/D85v2KUWkAAmXnt.jpg"/>
    <hyperlink ref="U50" r:id="rId88" display="https://pbs.twimg.com/media/D8x4LCwXsAA5Bh-.jpg"/>
    <hyperlink ref="U51" r:id="rId89" display="https://pbs.twimg.com/media/D9FNDRrXkAEBY8p.jpg"/>
    <hyperlink ref="U59" r:id="rId90" display="https://pbs.twimg.com/media/D9NK6f4XkAIISEM.jpg"/>
    <hyperlink ref="U62" r:id="rId91" display="https://pbs.twimg.com/media/D9Qhf1vXsAY2yvw.jpg"/>
    <hyperlink ref="U63" r:id="rId92" display="https://pbs.twimg.com/media/D9SjSqRWsAsUgEU.jpg"/>
    <hyperlink ref="U67" r:id="rId93" display="https://pbs.twimg.com/media/D9XtNJkWkAE4tS-.jpg"/>
    <hyperlink ref="U76" r:id="rId94" display="https://pbs.twimg.com/media/D9dlvKMXkAY6tLL.jpg"/>
    <hyperlink ref="U80" r:id="rId95" display="https://pbs.twimg.com/media/D9bIQJgW4AEMhJc.jpg"/>
    <hyperlink ref="U81" r:id="rId96" display="https://pbs.twimg.com/media/D9ck9JGWkAUyHXf.jpg"/>
    <hyperlink ref="U82" r:id="rId97" display="https://pbs.twimg.com/media/D9hNW1UWsAM6iNu.jpg"/>
    <hyperlink ref="U104" r:id="rId98" display="https://pbs.twimg.com/media/D8yVnZkWwAIERJh.jpg"/>
    <hyperlink ref="U105" r:id="rId99" display="https://pbs.twimg.com/media/D9BwUufUcAAixAy.jpg"/>
    <hyperlink ref="U107" r:id="rId100" display="https://pbs.twimg.com/media/D9gmxV1UwAANYM0.jpg"/>
    <hyperlink ref="U108" r:id="rId101" display="https://pbs.twimg.com/media/D9l7AsGVAAEDAmt.jpg"/>
    <hyperlink ref="U116" r:id="rId102" display="https://pbs.twimg.com/media/D8KBRx5XsAEorbf.jpg"/>
    <hyperlink ref="U117" r:id="rId103" display="https://pbs.twimg.com/media/D9l3bpDX4AAyUBl.jpg"/>
    <hyperlink ref="U119" r:id="rId104" display="https://pbs.twimg.com/media/D9neQmYU0AAhIas.jpg"/>
    <hyperlink ref="U127" r:id="rId105" display="https://pbs.twimg.com/media/D9rIhElWsAAUCw4.jpg"/>
    <hyperlink ref="U130" r:id="rId106" display="https://pbs.twimg.com/media/D9fOiCYUIAAvcnw.jpg"/>
    <hyperlink ref="U133" r:id="rId107" display="https://pbs.twimg.com/media/DwbR8TQUwAIh9Bz.jpg"/>
    <hyperlink ref="U135" r:id="rId108" display="https://pbs.twimg.com/media/D9nEAN-VAAA0pYZ.jpg"/>
    <hyperlink ref="U136" r:id="rId109" display="https://pbs.twimg.com/media/D9nEeCGUEAALUc0.jpg"/>
    <hyperlink ref="U146" r:id="rId110" display="https://pbs.twimg.com/media/D9ddLEpU8AAEp-E.jpg"/>
    <hyperlink ref="U155" r:id="rId111" display="https://pbs.twimg.com/media/D9p6-S0VAAAVOgw.jpg"/>
    <hyperlink ref="U165" r:id="rId112" display="https://pbs.twimg.com/media/D9vi9MMXUAECk9y.jpg"/>
    <hyperlink ref="V3" r:id="rId113" display="https://pbs.twimg.com/media/D5lpPg8XsAUdtnY.png"/>
    <hyperlink ref="V4" r:id="rId114" display="http://pbs.twimg.com/profile_images/1099948116332007424/AheNENyh_normal.png"/>
    <hyperlink ref="V5" r:id="rId115" display="http://pbs.twimg.com/profile_images/1064623106420023296/HVjQsljc_normal.jpg"/>
    <hyperlink ref="V6" r:id="rId116" display="https://pbs.twimg.com/media/D8uHzGfWwAAWX2b.jpg"/>
    <hyperlink ref="V7" r:id="rId117" display="http://pbs.twimg.com/profile_images/1067487655674425346/UPp8Xo6d_normal.jpg"/>
    <hyperlink ref="V8" r:id="rId118" display="https://pbs.twimg.com/media/D8uMNz4WsAIBREP.jpg"/>
    <hyperlink ref="V9" r:id="rId119" display="http://pbs.twimg.com/profile_images/520131402923114497/TcyR6RHI_normal.png"/>
    <hyperlink ref="V10" r:id="rId120" display="http://pbs.twimg.com/profile_images/1112315007793094656/uQ1i1cHx_normal.jpg"/>
    <hyperlink ref="V11" r:id="rId121" display="http://pbs.twimg.com/profile_images/1213890179/100_4578_normal.JPG"/>
    <hyperlink ref="V12" r:id="rId122" display="http://pbs.twimg.com/profile_images/1097245466918612992/z9XjNQWZ_normal.jpg"/>
    <hyperlink ref="V13" r:id="rId123" display="http://pbs.twimg.com/profile_images/2486591340/rzoz5up6z9qvhvr43gks_normal.jpeg"/>
    <hyperlink ref="V14" r:id="rId124" display="http://pbs.twimg.com/profile_images/1089616824289935360/YoEjXRR4_normal.jpg"/>
    <hyperlink ref="V15" r:id="rId125" display="http://pbs.twimg.com/profile_images/1003997150550855680/v1lp5h4o_normal.jpg"/>
    <hyperlink ref="V16" r:id="rId126" display="http://pbs.twimg.com/profile_images/474858073824043008/L0mTsV6K_normal.jpeg"/>
    <hyperlink ref="V17" r:id="rId127" display="http://pbs.twimg.com/profile_images/1107679342845456384/lJ-98xF2_normal.png"/>
    <hyperlink ref="V18" r:id="rId128" display="http://pbs.twimg.com/profile_images/974712320537649152/G-pw2hz5_normal.jpg"/>
    <hyperlink ref="V19" r:id="rId129" display="http://pbs.twimg.com/profile_images/1100803616649162753/JZGt4o2A_normal.png"/>
    <hyperlink ref="V20" r:id="rId130" display="http://pbs.twimg.com/profile_images/819219582976135168/xNtOPsAz_normal.jpg"/>
    <hyperlink ref="V21" r:id="rId131" display="http://pbs.twimg.com/profile_images/819288505218199554/SytQBVHz_normal.jpg"/>
    <hyperlink ref="V22" r:id="rId132" display="http://pbs.twimg.com/profile_images/988589186742738944/ZTNHSH--_normal.jpg"/>
    <hyperlink ref="V23" r:id="rId133" display="https://pbs.twimg.com/media/D6nk55xWwAIw1M-.jpg"/>
    <hyperlink ref="V24" r:id="rId134" display="http://pbs.twimg.com/profile_images/583760121043361792/_WCYWp28_normal.png"/>
    <hyperlink ref="V25" r:id="rId135" display="http://pbs.twimg.com/profile_images/923218232626044929/PJKe1Ynp_normal.jpg"/>
    <hyperlink ref="V26" r:id="rId136" display="http://pbs.twimg.com/profile_images/1001495083466838017/r81uT-Ac_normal.jpg"/>
    <hyperlink ref="V27" r:id="rId137" display="http://pbs.twimg.com/profile_images/1001495083466838017/r81uT-Ac_normal.jpg"/>
    <hyperlink ref="V28" r:id="rId138" display="http://pbs.twimg.com/profile_images/1064845608085798913/8orJwLgA_normal.jpg"/>
    <hyperlink ref="V29" r:id="rId139" display="https://pbs.twimg.com/media/D8xOuXfXUAAhtaN.png"/>
    <hyperlink ref="V30" r:id="rId140" display="https://pbs.twimg.com/media/D8zJSlXXYAAYEx2.jpg"/>
    <hyperlink ref="V31" r:id="rId141" display="http://pbs.twimg.com/profile_images/1036492706640474112/BXWKIGhg_normal.jpg"/>
    <hyperlink ref="V32" r:id="rId142" display="http://pbs.twimg.com/profile_images/1143421020726026240/_dSQ-AQe_normal.jpg"/>
    <hyperlink ref="V33" r:id="rId143" display="http://pbs.twimg.com/profile_images/1012023812756406273/qfqTMULn_normal.jpg"/>
    <hyperlink ref="V34" r:id="rId144" display="http://pbs.twimg.com/profile_images/1044755172143104000/oRbW99t3_normal.jpg"/>
    <hyperlink ref="V35" r:id="rId145" display="http://pbs.twimg.com/profile_images/1560299985/Portrait_of_Actress_Jeanne_Samary_1877_Renoir_normal.jpg"/>
    <hyperlink ref="V36" r:id="rId146" display="http://pbs.twimg.com/profile_images/988844202917285891/TjHV0yJU_normal.jpg"/>
    <hyperlink ref="V37" r:id="rId147" display="http://pbs.twimg.com/profile_images/1050378915880062977/_B6M6Fwt_normal.jpg"/>
    <hyperlink ref="V38" r:id="rId148" display="http://pbs.twimg.com/profile_images/505730164286697473/cSQlBKL2_normal.jpeg"/>
    <hyperlink ref="V39" r:id="rId149" display="http://pbs.twimg.com/profile_images/1080341111648878592/FWRHPmYt_normal.jpg"/>
    <hyperlink ref="V40" r:id="rId150" display="https://pbs.twimg.com/media/D85v2KUWkAAmXnt.jpg"/>
    <hyperlink ref="V41" r:id="rId151" display="http://pbs.twimg.com/profile_images/1142316455955959808/L-keg1ji_normal.png"/>
    <hyperlink ref="V42" r:id="rId152" display="http://pbs.twimg.com/profile_images/1026377172104237056/vwjvF3qI_normal.jpg"/>
    <hyperlink ref="V43" r:id="rId153" display="http://pbs.twimg.com/profile_images/1141319630524506112/Yvf027yS_normal.png"/>
    <hyperlink ref="V44" r:id="rId154" display="http://abs.twimg.com/sticky/default_profile_images/default_profile_normal.png"/>
    <hyperlink ref="V45" r:id="rId155" display="http://pbs.twimg.com/profile_images/1075093493595410432/hS579RCi_normal.jpg"/>
    <hyperlink ref="V46" r:id="rId156" display="http://pbs.twimg.com/profile_images/967942406229430272/hmB2Ud0L_normal.jpg"/>
    <hyperlink ref="V47" r:id="rId157" display="http://pbs.twimg.com/profile_images/999992732574732288/lhKgG8zq_normal.jpg"/>
    <hyperlink ref="V48" r:id="rId158" display="http://pbs.twimg.com/profile_images/1050025879613648896/ATNntfAS_normal.jpg"/>
    <hyperlink ref="V49" r:id="rId159" display="http://pbs.twimg.com/profile_images/996532834520174592/R0makGIi_normal.jpg"/>
    <hyperlink ref="V50" r:id="rId160" display="https://pbs.twimg.com/media/D8x4LCwXsAA5Bh-.jpg"/>
    <hyperlink ref="V51" r:id="rId161" display="https://pbs.twimg.com/media/D9FNDRrXkAEBY8p.jpg"/>
    <hyperlink ref="V52" r:id="rId162" display="http://pbs.twimg.com/profile_images/1076054771373502464/_7_esilY_normal.jpg"/>
    <hyperlink ref="V53" r:id="rId163" display="http://pbs.twimg.com/profile_images/1131342106256187394/1cmxZBI__normal.jpg"/>
    <hyperlink ref="V54" r:id="rId164" display="http://pbs.twimg.com/profile_images/1108021730591821824/xlPe3vnL_normal.jpg"/>
    <hyperlink ref="V55" r:id="rId165" display="http://pbs.twimg.com/profile_images/1108021730591821824/xlPe3vnL_normal.jpg"/>
    <hyperlink ref="V56" r:id="rId166" display="http://pbs.twimg.com/profile_images/1108021730591821824/xlPe3vnL_normal.jpg"/>
    <hyperlink ref="V57" r:id="rId167" display="http://pbs.twimg.com/profile_images/1108021730591821824/xlPe3vnL_normal.jpg"/>
    <hyperlink ref="V58" r:id="rId168" display="http://pbs.twimg.com/profile_images/1108021730591821824/xlPe3vnL_normal.jpg"/>
    <hyperlink ref="V59" r:id="rId169" display="https://pbs.twimg.com/media/D9NK6f4XkAIISEM.jpg"/>
    <hyperlink ref="V60" r:id="rId170" display="http://pbs.twimg.com/profile_images/955235376364273664/HgXXFu-0_normal.jpg"/>
    <hyperlink ref="V61" r:id="rId171" display="http://pbs.twimg.com/profile_images/730720805688987650/kgcGFb_x_normal.jpg"/>
    <hyperlink ref="V62" r:id="rId172" display="https://pbs.twimg.com/media/D9Qhf1vXsAY2yvw.jpg"/>
    <hyperlink ref="V63" r:id="rId173" display="https://pbs.twimg.com/media/D9SjSqRWsAsUgEU.jpg"/>
    <hyperlink ref="V64" r:id="rId174" display="http://pbs.twimg.com/profile_images/663002244988731396/WibhK3QN_normal.jpg"/>
    <hyperlink ref="V65" r:id="rId175" display="http://pbs.twimg.com/profile_images/1135002754601160705/NwU6_RtC_normal.jpg"/>
    <hyperlink ref="V66" r:id="rId176" display="http://pbs.twimg.com/profile_images/1131323837956657153/0ABUdf_w_normal.jpg"/>
    <hyperlink ref="V67" r:id="rId177" display="https://pbs.twimg.com/media/D9XtNJkWkAE4tS-.jpg"/>
    <hyperlink ref="V68" r:id="rId178" display="http://pbs.twimg.com/profile_images/1092113397204713472/ngWYChj__normal.jpg"/>
    <hyperlink ref="V69" r:id="rId179" display="http://pbs.twimg.com/profile_images/996767066509033473/dl40Jxcm_normal.jpg"/>
    <hyperlink ref="V70" r:id="rId180" display="http://abs.twimg.com/sticky/default_profile_images/default_profile_normal.png"/>
    <hyperlink ref="V71" r:id="rId181" display="http://pbs.twimg.com/profile_images/776249184785604608/OugBYEvC_normal.jpg"/>
    <hyperlink ref="V72" r:id="rId182" display="http://pbs.twimg.com/profile_images/934170907697917952/ksB9X__p_normal.jpg"/>
    <hyperlink ref="V73" r:id="rId183" display="http://pbs.twimg.com/profile_images/871521500892864514/LztNJw3u_normal.jpg"/>
    <hyperlink ref="V74" r:id="rId184" display="http://pbs.twimg.com/profile_images/1107052514078121985/vmjW9CiZ_normal.jpg"/>
    <hyperlink ref="V75" r:id="rId185" display="http://pbs.twimg.com/profile_images/1071969365971623936/Eq9ub3x6_normal.jpg"/>
    <hyperlink ref="V76" r:id="rId186" display="https://pbs.twimg.com/media/D9dlvKMXkAY6tLL.jpg"/>
    <hyperlink ref="V77" r:id="rId187" display="http://pbs.twimg.com/profile_images/1073285439975448576/UciML71Z_normal.jpg"/>
    <hyperlink ref="V78" r:id="rId188" display="http://pbs.twimg.com/profile_images/640080595771650048/LwcAZQ97_normal.jpg"/>
    <hyperlink ref="V79" r:id="rId189" display="http://pbs.twimg.com/profile_images/917869485331066880/6wHKyYIR_normal.jpg"/>
    <hyperlink ref="V80" r:id="rId190" display="https://pbs.twimg.com/media/D9bIQJgW4AEMhJc.jpg"/>
    <hyperlink ref="V81" r:id="rId191" display="https://pbs.twimg.com/media/D9ck9JGWkAUyHXf.jpg"/>
    <hyperlink ref="V82" r:id="rId192" display="https://pbs.twimg.com/media/D9hNW1UWsAM6iNu.jpg"/>
    <hyperlink ref="V83" r:id="rId193" display="http://pbs.twimg.com/profile_images/512527814394785792/MQJ46cVq_normal.jpeg"/>
    <hyperlink ref="V84" r:id="rId194" display="http://pbs.twimg.com/profile_images/822379248056795139/s1sqOXyr_normal.jpg"/>
    <hyperlink ref="V85" r:id="rId195" display="http://pbs.twimg.com/profile_images/822379248056795139/s1sqOXyr_normal.jpg"/>
    <hyperlink ref="V86" r:id="rId196" display="http://pbs.twimg.com/profile_images/822379248056795139/s1sqOXyr_normal.jpg"/>
    <hyperlink ref="V87" r:id="rId197" display="http://pbs.twimg.com/profile_images/822379248056795139/s1sqOXyr_normal.jpg"/>
    <hyperlink ref="V88" r:id="rId198" display="http://pbs.twimg.com/profile_images/822379248056795139/s1sqOXyr_normal.jpg"/>
    <hyperlink ref="V89" r:id="rId199" display="http://pbs.twimg.com/profile_images/822379248056795139/s1sqOXyr_normal.jpg"/>
    <hyperlink ref="V90" r:id="rId200" display="http://pbs.twimg.com/profile_images/822379248056795139/s1sqOXyr_normal.jpg"/>
    <hyperlink ref="V91" r:id="rId201" display="http://pbs.twimg.com/profile_images/822379248056795139/s1sqOXyr_normal.jpg"/>
    <hyperlink ref="V92" r:id="rId202" display="http://pbs.twimg.com/profile_images/822379248056795139/s1sqOXyr_normal.jpg"/>
    <hyperlink ref="V93" r:id="rId203" display="http://pbs.twimg.com/profile_images/822379248056795139/s1sqOXyr_normal.jpg"/>
    <hyperlink ref="V94" r:id="rId204" display="http://pbs.twimg.com/profile_images/822379248056795139/s1sqOXyr_normal.jpg"/>
    <hyperlink ref="V95" r:id="rId205" display="http://pbs.twimg.com/profile_images/822379248056795139/s1sqOXyr_normal.jpg"/>
    <hyperlink ref="V96" r:id="rId206" display="http://pbs.twimg.com/profile_images/822379248056795139/s1sqOXyr_normal.jpg"/>
    <hyperlink ref="V97" r:id="rId207" display="http://pbs.twimg.com/profile_images/822379248056795139/s1sqOXyr_normal.jpg"/>
    <hyperlink ref="V98" r:id="rId208" display="http://pbs.twimg.com/profile_images/822379248056795139/s1sqOXyr_normal.jpg"/>
    <hyperlink ref="V99" r:id="rId209" display="http://pbs.twimg.com/profile_images/822379248056795139/s1sqOXyr_normal.jpg"/>
    <hyperlink ref="V100" r:id="rId210" display="http://pbs.twimg.com/profile_images/858099323254558720/dSqPtzP9_normal.jpg"/>
    <hyperlink ref="V101" r:id="rId211" display="http://pbs.twimg.com/profile_images/858099323254558720/dSqPtzP9_normal.jpg"/>
    <hyperlink ref="V102" r:id="rId212" display="http://pbs.twimg.com/profile_images/858099323254558720/dSqPtzP9_normal.jpg"/>
    <hyperlink ref="V103" r:id="rId213" display="http://pbs.twimg.com/profile_images/1017122729357553666/KqO-IE6p_normal.jpg"/>
    <hyperlink ref="V104" r:id="rId214" display="https://pbs.twimg.com/media/D8yVnZkWwAIERJh.jpg"/>
    <hyperlink ref="V105" r:id="rId215" display="https://pbs.twimg.com/media/D9BwUufUcAAixAy.jpg"/>
    <hyperlink ref="V106" r:id="rId216" display="http://pbs.twimg.com/profile_images/1017122729357553666/KqO-IE6p_normal.jpg"/>
    <hyperlink ref="V107" r:id="rId217" display="https://pbs.twimg.com/media/D9gmxV1UwAANYM0.jpg"/>
    <hyperlink ref="V108" r:id="rId218" display="https://pbs.twimg.com/media/D9l7AsGVAAEDAmt.jpg"/>
    <hyperlink ref="V109" r:id="rId219" display="http://pbs.twimg.com/profile_images/592504457788657665/ba8j4HE8_normal.jpg"/>
    <hyperlink ref="V110" r:id="rId220" display="http://pbs.twimg.com/profile_images/592504457788657665/ba8j4HE8_normal.jpg"/>
    <hyperlink ref="V111" r:id="rId221" display="http://pbs.twimg.com/profile_images/592504457788657665/ba8j4HE8_normal.jpg"/>
    <hyperlink ref="V112" r:id="rId222" display="http://pbs.twimg.com/profile_images/592504457788657665/ba8j4HE8_normal.jpg"/>
    <hyperlink ref="V113" r:id="rId223" display="http://pbs.twimg.com/profile_images/592504457788657665/ba8j4HE8_normal.jpg"/>
    <hyperlink ref="V114" r:id="rId224" display="http://pbs.twimg.com/profile_images/592504457788657665/ba8j4HE8_normal.jpg"/>
    <hyperlink ref="V115" r:id="rId225" display="http://pbs.twimg.com/profile_images/1100845568035700737/W3Uu0gxy_normal.png"/>
    <hyperlink ref="V116" r:id="rId226" display="https://pbs.twimg.com/media/D8KBRx5XsAEorbf.jpg"/>
    <hyperlink ref="V117" r:id="rId227" display="https://pbs.twimg.com/media/D9l3bpDX4AAyUBl.jpg"/>
    <hyperlink ref="V118" r:id="rId228" display="http://pbs.twimg.com/profile_images/916607835219341312/N3Kvjke2_normal.jpg"/>
    <hyperlink ref="V119" r:id="rId229" display="https://pbs.twimg.com/media/D9neQmYU0AAhIas.jpg"/>
    <hyperlink ref="V120" r:id="rId230" display="http://pbs.twimg.com/profile_images/811353360062365696/sXanaj3u_normal.jpg"/>
    <hyperlink ref="V121" r:id="rId231" display="http://pbs.twimg.com/profile_images/874720780222779392/Ly7sJa9t_normal.jpg"/>
    <hyperlink ref="V122" r:id="rId232" display="http://pbs.twimg.com/profile_images/878362054922391552/ueEjNnUG_normal.jpg"/>
    <hyperlink ref="V123" r:id="rId233" display="http://pbs.twimg.com/profile_images/736740064244338688/b0gOXHXn_normal.jpg"/>
    <hyperlink ref="V124" r:id="rId234" display="http://abs.twimg.com/sticky/default_profile_images/default_profile_normal.png"/>
    <hyperlink ref="V125" r:id="rId235" display="http://abs.twimg.com/sticky/default_profile_images/default_profile_normal.png"/>
    <hyperlink ref="V126" r:id="rId236" display="http://pbs.twimg.com/profile_images/1127132143778435072/GAYJhAkv_normal.jpg"/>
    <hyperlink ref="V127" r:id="rId237" display="https://pbs.twimg.com/media/D9rIhElWsAAUCw4.jpg"/>
    <hyperlink ref="V128" r:id="rId238" display="http://pbs.twimg.com/profile_images/378800000211546819/6070491cdceac8992856a9bf6f560a99_normal.jpeg"/>
    <hyperlink ref="V129" r:id="rId239" display="http://pbs.twimg.com/profile_images/942774839688929281/z10ILesH_normal.jpg"/>
    <hyperlink ref="V130" r:id="rId240" display="https://pbs.twimg.com/media/D9fOiCYUIAAvcnw.jpg"/>
    <hyperlink ref="V131" r:id="rId241" display="http://pbs.twimg.com/profile_images/708329500291911680/_71LUvj8_normal.jpg"/>
    <hyperlink ref="V132" r:id="rId242" display="http://pbs.twimg.com/profile_images/1080349350478307333/LxVcrT2x_normal.jpg"/>
    <hyperlink ref="V133" r:id="rId243" display="https://pbs.twimg.com/media/DwbR8TQUwAIh9Bz.jpg"/>
    <hyperlink ref="V134" r:id="rId244" display="http://pbs.twimg.com/profile_images/565710210614824960/_tjijrkv_normal.jpeg"/>
    <hyperlink ref="V135" r:id="rId245" display="https://pbs.twimg.com/media/D9nEAN-VAAA0pYZ.jpg"/>
    <hyperlink ref="V136" r:id="rId246" display="https://pbs.twimg.com/media/D9nEeCGUEAALUc0.jpg"/>
    <hyperlink ref="V137" r:id="rId247" display="http://pbs.twimg.com/profile_images/589122789757456384/TkXG2qZz_normal.jpg"/>
    <hyperlink ref="V138" r:id="rId248" display="http://pbs.twimg.com/profile_images/565710210614824960/_tjijrkv_normal.jpeg"/>
    <hyperlink ref="V139" r:id="rId249" display="http://pbs.twimg.com/profile_images/565710210614824960/_tjijrkv_normal.jpeg"/>
    <hyperlink ref="V140" r:id="rId250" display="http://pbs.twimg.com/profile_images/565710210614824960/_tjijrkv_normal.jpeg"/>
    <hyperlink ref="V141" r:id="rId251" display="http://pbs.twimg.com/profile_images/565710210614824960/_tjijrkv_normal.jpeg"/>
    <hyperlink ref="V142" r:id="rId252" display="http://pbs.twimg.com/profile_images/565710210614824960/_tjijrkv_normal.jpeg"/>
    <hyperlink ref="V143" r:id="rId253" display="http://pbs.twimg.com/profile_images/565710210614824960/_tjijrkv_normal.jpeg"/>
    <hyperlink ref="V144" r:id="rId254" display="http://pbs.twimg.com/profile_images/565710210614824960/_tjijrkv_normal.jpeg"/>
    <hyperlink ref="V145" r:id="rId255" display="http://pbs.twimg.com/profile_images/565710210614824960/_tjijrkv_normal.jpeg"/>
    <hyperlink ref="V146" r:id="rId256" display="https://pbs.twimg.com/media/D9ddLEpU8AAEp-E.jpg"/>
    <hyperlink ref="V147" r:id="rId257" display="http://pbs.twimg.com/profile_images/565710210614824960/_tjijrkv_normal.jpeg"/>
    <hyperlink ref="V148" r:id="rId258" display="http://pbs.twimg.com/profile_images/565710210614824960/_tjijrkv_normal.jpeg"/>
    <hyperlink ref="V149" r:id="rId259" display="http://pbs.twimg.com/profile_images/565710210614824960/_tjijrkv_normal.jpeg"/>
    <hyperlink ref="V150" r:id="rId260" display="http://pbs.twimg.com/profile_images/565710210614824960/_tjijrkv_normal.jpeg"/>
    <hyperlink ref="V151" r:id="rId261" display="http://pbs.twimg.com/profile_images/565710210614824960/_tjijrkv_normal.jpeg"/>
    <hyperlink ref="V152" r:id="rId262" display="http://pbs.twimg.com/profile_images/565710210614824960/_tjijrkv_normal.jpeg"/>
    <hyperlink ref="V153" r:id="rId263" display="http://pbs.twimg.com/profile_images/565710210614824960/_tjijrkv_normal.jpeg"/>
    <hyperlink ref="V154" r:id="rId264" display="http://pbs.twimg.com/profile_images/565710210614824960/_tjijrkv_normal.jpeg"/>
    <hyperlink ref="V155" r:id="rId265" display="https://pbs.twimg.com/media/D9p6-S0VAAAVOgw.jpg"/>
    <hyperlink ref="V156" r:id="rId266" display="http://pbs.twimg.com/profile_images/565710210614824960/_tjijrkv_normal.jpeg"/>
    <hyperlink ref="V157" r:id="rId267" display="http://pbs.twimg.com/profile_images/565710210614824960/_tjijrkv_normal.jpeg"/>
    <hyperlink ref="V158" r:id="rId268" display="http://pbs.twimg.com/profile_images/565710210614824960/_tjijrkv_normal.jpeg"/>
    <hyperlink ref="V159" r:id="rId269" display="http://pbs.twimg.com/profile_images/565710210614824960/_tjijrkv_normal.jpeg"/>
    <hyperlink ref="V160" r:id="rId270" display="http://pbs.twimg.com/profile_images/565710210614824960/_tjijrkv_normal.jpeg"/>
    <hyperlink ref="V161" r:id="rId271" display="http://pbs.twimg.com/profile_images/565710210614824960/_tjijrkv_normal.jpeg"/>
    <hyperlink ref="V162" r:id="rId272" display="http://pbs.twimg.com/profile_images/565710210614824960/_tjijrkv_normal.jpeg"/>
    <hyperlink ref="V163" r:id="rId273" display="http://pbs.twimg.com/profile_images/565710210614824960/_tjijrkv_normal.jpeg"/>
    <hyperlink ref="V164" r:id="rId274" display="http://pbs.twimg.com/profile_images/565710210614824960/_tjijrkv_normal.jpeg"/>
    <hyperlink ref="V165" r:id="rId275" display="https://pbs.twimg.com/media/D9vi9MMXUAECk9y.jpg"/>
    <hyperlink ref="V166" r:id="rId276" display="http://pbs.twimg.com/profile_images/885171092188532737/RN-Xynsf_normal.jpg"/>
    <hyperlink ref="V167" r:id="rId277" display="http://pbs.twimg.com/profile_images/885171092188532737/RN-Xynsf_normal.jpg"/>
    <hyperlink ref="V168" r:id="rId278" display="http://pbs.twimg.com/profile_images/645342433715183616/QFxDcgxW_normal.jpg"/>
    <hyperlink ref="X3" r:id="rId279" display="https://twitter.com/#!/matdanglobal/status/1124045308915331078"/>
    <hyperlink ref="X4" r:id="rId280" display="https://twitter.com/#!/mckinseyindia/status/1138038479974088705"/>
    <hyperlink ref="X5" r:id="rId281" display="https://twitter.com/#!/katetracy__/status/1138115656346456065"/>
    <hyperlink ref="X6" r:id="rId282" display="https://twitter.com/#!/seasave/status/1138152675651018752"/>
    <hyperlink ref="X7" r:id="rId283" display="https://twitter.com/#!/donnawhitbread/status/1138155876555137028"/>
    <hyperlink ref="X8" r:id="rId284" display="https://twitter.com/#!/teleacoustics/status/1138158359423700997"/>
    <hyperlink ref="X9" r:id="rId285" display="https://twitter.com/#!/caroljd1964/status/1138320791362080768"/>
    <hyperlink ref="X10" r:id="rId286" display="https://twitter.com/#!/love_leitrim/status/1138372931686477826"/>
    <hyperlink ref="X11" r:id="rId287" display="https://twitter.com/#!/majorcafan/status/1138373065077874689"/>
    <hyperlink ref="X12" r:id="rId288" display="https://twitter.com/#!/millennium_boy1/status/1138375424424235008"/>
    <hyperlink ref="X13" r:id="rId289" display="https://twitter.com/#!/thriftbee/status/1138382564283047936"/>
    <hyperlink ref="X14" r:id="rId290" display="https://twitter.com/#!/younggreens/status/1138386464700620801"/>
    <hyperlink ref="X15" r:id="rId291" display="https://twitter.com/#!/davewalshphoto/status/1138392332481564672"/>
    <hyperlink ref="X16" r:id="rId292" display="https://twitter.com/#!/eamonderry/status/1138396102816927744"/>
    <hyperlink ref="X17" r:id="rId293" display="https://twitter.com/#!/ecoclare/status/1138401982249623552"/>
    <hyperlink ref="X18" r:id="rId294" display="https://twitter.com/#!/ginosocialist/status/1138407163221725185"/>
    <hyperlink ref="X19" r:id="rId295" display="https://twitter.com/#!/pbp_gillian/status/1138407927025475585"/>
    <hyperlink ref="X20" r:id="rId296" display="https://twitter.com/#!/danny_dullea/status/1138432911324188674"/>
    <hyperlink ref="X21" r:id="rId297" display="https://twitter.com/#!/megkuster/status/1138441178972590080"/>
    <hyperlink ref="X22" r:id="rId298" display="https://twitter.com/#!/marcineiaoliver/status/1138452565924950016"/>
    <hyperlink ref="X23" r:id="rId299" display="https://twitter.com/#!/ourocean/status/1128684867263315969"/>
    <hyperlink ref="X24" r:id="rId300" display="https://twitter.com/#!/path2positive/status/1138455747245871104"/>
    <hyperlink ref="X25" r:id="rId301" display="https://twitter.com/#!/greentoneenviro/status/1138493136915849225"/>
    <hyperlink ref="X26" r:id="rId302" display="https://twitter.com/#!/pb4p/status/1138372429775036418"/>
    <hyperlink ref="X27" r:id="rId303" display="https://twitter.com/#!/pb4p/status/1138510893812203525"/>
    <hyperlink ref="X28" r:id="rId304" display="https://twitter.com/#!/scc_ireland/status/1138512245430902784"/>
    <hyperlink ref="X29" r:id="rId305" display="https://twitter.com/#!/nhnaireland/status/1138371466599251969"/>
    <hyperlink ref="X30" r:id="rId306" display="https://twitter.com/#!/nhnaireland/status/1138506182946185216"/>
    <hyperlink ref="X31" r:id="rId307" display="https://twitter.com/#!/seriousclits/status/1138533577388371971"/>
    <hyperlink ref="X32" r:id="rId308" display="https://twitter.com/#!/jgrandausa/status/1138553891908411393"/>
    <hyperlink ref="X33" r:id="rId309" display="https://twitter.com/#!/sdmexicoexpo/status/1138556135076708352"/>
    <hyperlink ref="X34" r:id="rId310" display="https://twitter.com/#!/cisnerosardura/status/1138599007134113792"/>
    <hyperlink ref="X35" r:id="rId311" display="https://twitter.com/#!/desderamona/status/876646994818850818"/>
    <hyperlink ref="X36" r:id="rId312" display="https://twitter.com/#!/mickeefl/status/1138855731116085254"/>
    <hyperlink ref="X37" r:id="rId313" display="https://twitter.com/#!/goodlorde/status/1138922010980036608"/>
    <hyperlink ref="X38" r:id="rId314" display="https://twitter.com/#!/adams_alex101/status/1138928571005714433"/>
    <hyperlink ref="X39" r:id="rId315" display="https://twitter.com/#!/jonbearca/status/1138928942994190336"/>
    <hyperlink ref="X40" r:id="rId316" display="https://twitter.com/#!/marilucflores/status/1138970737157578752"/>
    <hyperlink ref="X41" r:id="rId317" display="https://twitter.com/#!/mckinsey/status/1137796504754753541"/>
    <hyperlink ref="X42" r:id="rId318" display="https://twitter.com/#!/abbwana/status/1139030515321884672"/>
    <hyperlink ref="X43" r:id="rId319" display="https://twitter.com/#!/elisabeast/status/1139306215874449410"/>
    <hyperlink ref="X44" r:id="rId320" display="https://twitter.com/#!/mahonebaymyers/status/1139312729037135873"/>
    <hyperlink ref="X45" r:id="rId321" display="https://twitter.com/#!/leomckayjr/status/1139481558971244544"/>
    <hyperlink ref="X46" r:id="rId322" display="https://twitter.com/#!/murrant_fred/status/1139562822663376896"/>
    <hyperlink ref="X47" r:id="rId323" display="https://twitter.com/#!/aquaterraenergy/status/1139523574706900993"/>
    <hyperlink ref="X48" r:id="rId324" display="https://twitter.com/#!/craigmain73/status/1139565056457396224"/>
    <hyperlink ref="X49" r:id="rId325" display="https://twitter.com/#!/braingymza/status/1139779890402811905"/>
    <hyperlink ref="X50" r:id="rId326" display="https://twitter.com/#!/spectrum1995/status/1138417008486363136"/>
    <hyperlink ref="X51" r:id="rId327" display="https://twitter.com/#!/spectrum1995/status/1139776914774745088"/>
    <hyperlink ref="X52" r:id="rId328" display="https://twitter.com/#!/jessica30050419/status/1139842190207795200"/>
    <hyperlink ref="X53" r:id="rId329" display="https://twitter.com/#!/marion12moore/status/1139896443689492482"/>
    <hyperlink ref="X54" r:id="rId330" display="https://twitter.com/#!/bigjmcc/status/1139863037655932928"/>
    <hyperlink ref="X55" r:id="rId331" display="https://twitter.com/#!/bigjmcc/status/1139727312721719297"/>
    <hyperlink ref="X56" r:id="rId332" display="https://twitter.com/#!/bigjmcc/status/1139903676833837056"/>
    <hyperlink ref="X57" r:id="rId333" display="https://twitter.com/#!/bigjmcc/status/1139305121542803456"/>
    <hyperlink ref="X58" r:id="rId334" display="https://twitter.com/#!/bigjmcc/status/1139692600900771840"/>
    <hyperlink ref="X59" r:id="rId335" display="https://twitter.com/#!/globalnka/status/1140337509118951425"/>
    <hyperlink ref="X60" r:id="rId336" display="https://twitter.com/#!/bd_cda/status/1129006144624693248"/>
    <hyperlink ref="X61" r:id="rId337" display="https://twitter.com/#!/350montana/status/1140467806565126145"/>
    <hyperlink ref="X62" r:id="rId338" display="https://twitter.com/#!/svsmktg/status/1140573448961478659"/>
    <hyperlink ref="X63" r:id="rId339" display="https://twitter.com/#!/oceanpinesmd/status/1140716166077399044"/>
    <hyperlink ref="X64" r:id="rId340" display="https://twitter.com/#!/scottewen13/status/1140827116197388290"/>
    <hyperlink ref="X65" r:id="rId341" display="https://twitter.com/#!/johnbro02552835/status/1140904001757753344"/>
    <hyperlink ref="X66" r:id="rId342" display="https://twitter.com/#!/melisheath/status/1141004060981649410"/>
    <hyperlink ref="X67" r:id="rId343" display="https://twitter.com/#!/stratasadvisors/status/1141078893127983104"/>
    <hyperlink ref="X68" r:id="rId344" display="https://twitter.com/#!/lenvermillion/status/1141081852637323270"/>
    <hyperlink ref="X69" r:id="rId345" display="https://twitter.com/#!/spetweets/status/1141231638950621185"/>
    <hyperlink ref="X70" r:id="rId346" display="https://twitter.com/#!/askgro/status/1141484168024481793"/>
    <hyperlink ref="X71" r:id="rId347" display="https://twitter.com/#!/laurielitman/status/1141488045666918400"/>
    <hyperlink ref="X72" r:id="rId348" display="https://twitter.com/#!/reddpups/status/1141495677492649984"/>
    <hyperlink ref="X73" r:id="rId349" display="https://twitter.com/#!/11patience/status/1141500123156869121"/>
    <hyperlink ref="X74" r:id="rId350" display="https://twitter.com/#!/maryjobrooks/status/1141537063591747584"/>
    <hyperlink ref="X75" r:id="rId351" display="https://twitter.com/#!/lisamarieharpe1/status/1141538278237200384"/>
    <hyperlink ref="X76" r:id="rId352" display="https://twitter.com/#!/wildlifeaction/status/1141493514628489217"/>
    <hyperlink ref="X77" r:id="rId353" display="https://twitter.com/#!/langfieldjoshua/status/1141555051602694144"/>
    <hyperlink ref="X78" r:id="rId354" display="https://twitter.com/#!/theshippingguru/status/1141599925861519360"/>
    <hyperlink ref="X79" r:id="rId355" display="https://twitter.com/#!/creativegreeniu/status/1141727666279612416"/>
    <hyperlink ref="X80" r:id="rId356" display="https://twitter.com/#!/technavio/status/1141319736908795905"/>
    <hyperlink ref="X81" r:id="rId357" display="https://twitter.com/#!/technavio/status/1141421665517260800"/>
    <hyperlink ref="X82" r:id="rId358" display="https://twitter.com/#!/technavio/status/1141747562157957120"/>
    <hyperlink ref="X83" r:id="rId359" display="https://twitter.com/#!/blondrocker1967/status/1141826518374440960"/>
    <hyperlink ref="X84" r:id="rId360" display="https://twitter.com/#!/kevindk82/status/1137879058585440257"/>
    <hyperlink ref="X85" r:id="rId361" display="https://twitter.com/#!/kevindk82/status/1138202009176289281"/>
    <hyperlink ref="X86" r:id="rId362" display="https://twitter.com/#!/kevindk82/status/1138926346955120643"/>
    <hyperlink ref="X87" r:id="rId363" display="https://twitter.com/#!/kevindk82/status/1140045511136817152"/>
    <hyperlink ref="X88" r:id="rId364" display="https://twitter.com/#!/kevindk82/status/1140344363463172097"/>
    <hyperlink ref="X89" r:id="rId365" display="https://twitter.com/#!/kevindk82/status/1140744790893576192"/>
    <hyperlink ref="X90" r:id="rId366" display="https://twitter.com/#!/kevindk82/status/1141102568539660290"/>
    <hyperlink ref="X91" r:id="rId367" display="https://twitter.com/#!/kevindk82/status/1141832083943383045"/>
    <hyperlink ref="X92" r:id="rId368" display="https://twitter.com/#!/kevindk82/status/1140345343860760577"/>
    <hyperlink ref="X93" r:id="rId369" display="https://twitter.com/#!/kevindk82/status/1140745515803533318"/>
    <hyperlink ref="X94" r:id="rId370" display="https://twitter.com/#!/kevindk82/status/1141103008765358080"/>
    <hyperlink ref="X95" r:id="rId371" display="https://twitter.com/#!/kevindk82/status/1141832721435713536"/>
    <hyperlink ref="X96" r:id="rId372" display="https://twitter.com/#!/kevindk82/status/1137879404300906496"/>
    <hyperlink ref="X97" r:id="rId373" display="https://twitter.com/#!/kevindk82/status/1138202339066687488"/>
    <hyperlink ref="X98" r:id="rId374" display="https://twitter.com/#!/kevindk82/status/1138926668045795329"/>
    <hyperlink ref="X99" r:id="rId375" display="https://twitter.com/#!/kevindk82/status/1140046429945311232"/>
    <hyperlink ref="X100" r:id="rId376" display="https://twitter.com/#!/waterdesal/status/1138455888606486529"/>
    <hyperlink ref="X101" r:id="rId377" display="https://twitter.com/#!/waterdesal/status/1139603458431094790"/>
    <hyperlink ref="X102" r:id="rId378" display="https://twitter.com/#!/waterdesal/status/1142079766863994881"/>
    <hyperlink ref="X103" r:id="rId379" display="https://twitter.com/#!/uswatermaker/status/1138108362904592390"/>
    <hyperlink ref="X104" r:id="rId380" display="https://twitter.com/#!/uswatermaker/status/1138449312772345856"/>
    <hyperlink ref="X105" r:id="rId381" display="https://twitter.com/#!/uswatermaker/status/1139534209368743936"/>
    <hyperlink ref="X106" r:id="rId382" display="https://twitter.com/#!/uswatermaker/status/1140978976275349504"/>
    <hyperlink ref="X107" r:id="rId383" display="https://twitter.com/#!/uswatermaker/status/1141705137808789505"/>
    <hyperlink ref="X108" r:id="rId384" display="https://twitter.com/#!/uswatermaker/status/1142079236217307137"/>
    <hyperlink ref="X109" r:id="rId385" display="https://twitter.com/#!/tomshrader/status/1138108857618706433"/>
    <hyperlink ref="X110" r:id="rId386" display="https://twitter.com/#!/tomshrader/status/1139370408203948032"/>
    <hyperlink ref="X111" r:id="rId387" display="https://twitter.com/#!/tomshrader/status/1139598306408042496"/>
    <hyperlink ref="X112" r:id="rId388" display="https://twitter.com/#!/tomshrader/status/1141705881668739072"/>
    <hyperlink ref="X113" r:id="rId389" display="https://twitter.com/#!/tomshrader/status/1142081065017888775"/>
    <hyperlink ref="X114" r:id="rId390" display="https://twitter.com/#!/tomshrader/status/1138088458164080641"/>
    <hyperlink ref="X115" r:id="rId391" display="https://twitter.com/#!/cprblog/status/1142094338505281536"/>
    <hyperlink ref="X116" r:id="rId392" display="https://twitter.com/#!/oeg_offshore/status/1135613436241620992"/>
    <hyperlink ref="X117" r:id="rId393" display="https://twitter.com/#!/oeg_offshore/status/1142075584471863297"/>
    <hyperlink ref="X118" r:id="rId394" display="https://twitter.com/#!/craigrussell10/status/1142128325143486468"/>
    <hyperlink ref="X119" r:id="rId395" display="https://twitter.com/#!/bluebizcouncil/status/1142188365405548544"/>
    <hyperlink ref="X120" r:id="rId396" display="https://twitter.com/#!/ca_waterkeepers/status/1142188572386066432"/>
    <hyperlink ref="X121" r:id="rId397" display="https://twitter.com/#!/wolfiemouse/status/1142188671040233472"/>
    <hyperlink ref="X122" r:id="rId398" display="https://twitter.com/#!/cclsvn/status/1142188957515444224"/>
    <hyperlink ref="X123" r:id="rId399" display="https://twitter.com/#!/theresa_reel/status/1142190107186716672"/>
    <hyperlink ref="X124" r:id="rId400" display="https://twitter.com/#!/grannygrande/status/1142191112557252608"/>
    <hyperlink ref="X125" r:id="rId401" display="https://twitter.com/#!/jamescounihan1/status/1142196173773639686"/>
    <hyperlink ref="X126" r:id="rId402" display="https://twitter.com/#!/artyghok21/status/1142208407849639937"/>
    <hyperlink ref="X127" r:id="rId403" display="https://twitter.com/#!/cleanenergyorg/status/1142445927543844871"/>
    <hyperlink ref="X128" r:id="rId404" display="https://twitter.com/#!/daisypl/status/1142448865896878081"/>
    <hyperlink ref="X129" r:id="rId405" display="https://twitter.com/#!/cleanenergyorg/status/1140981958043979776"/>
    <hyperlink ref="X130" r:id="rId406" display="https://twitter.com/#!/bgiinsights/status/1141608235448717312"/>
    <hyperlink ref="X131" r:id="rId407" display="https://twitter.com/#!/arvind_1994/status/1142467577592987648"/>
    <hyperlink ref="X132" r:id="rId408" display="https://twitter.com/#!/geewhizpat/status/1142514538970898432"/>
    <hyperlink ref="X133" r:id="rId409" display="https://twitter.com/#!/danbacher/status/1082783621767786496"/>
    <hyperlink ref="X134" r:id="rId410" display="https://twitter.com/#!/danbacher/status/1061454464496758784"/>
    <hyperlink ref="X135" r:id="rId411" display="https://twitter.com/#!/danbacher/status/1142159588101201922"/>
    <hyperlink ref="X136" r:id="rId412" display="https://twitter.com/#!/danbacher/status/1142160102993981440"/>
    <hyperlink ref="X137" r:id="rId413" display="https://twitter.com/#!/resourceslf/status/1142310050628689920"/>
    <hyperlink ref="X138" r:id="rId414" display="https://twitter.com/#!/danbacher/status/1142560228111577088"/>
    <hyperlink ref="X139" r:id="rId415" display="https://twitter.com/#!/danbacher/status/1142560320721784832"/>
    <hyperlink ref="X140" r:id="rId416" display="https://twitter.com/#!/danbacher/status/1142562084770570240"/>
    <hyperlink ref="X141" r:id="rId417" display="https://twitter.com/#!/danbacher/status/1142562262302904320"/>
    <hyperlink ref="X142" r:id="rId418" display="https://twitter.com/#!/danbacher/status/1140772394262335488"/>
    <hyperlink ref="X143" r:id="rId419" display="https://twitter.com/#!/danbacher/status/1140876112576176128"/>
    <hyperlink ref="X144" r:id="rId420" display="https://twitter.com/#!/danbacher/status/1141157881254780929"/>
    <hyperlink ref="X145" r:id="rId421" display="https://twitter.com/#!/danbacher/status/1141157940201549824"/>
    <hyperlink ref="X146" r:id="rId422" display="https://twitter.com/#!/danbacher/status/1141483499947323393"/>
    <hyperlink ref="X147" r:id="rId423" display="https://twitter.com/#!/danbacher/status/1141485029077291009"/>
    <hyperlink ref="X148" r:id="rId424" display="https://twitter.com/#!/danbacher/status/1141602812100374528"/>
    <hyperlink ref="X149" r:id="rId425" display="https://twitter.com/#!/danbacher/status/1141602840097386497"/>
    <hyperlink ref="X150" r:id="rId426" display="https://twitter.com/#!/danbacher/status/1141671302144520192"/>
    <hyperlink ref="X151" r:id="rId427" display="https://twitter.com/#!/danbacher/status/1142159622683295744"/>
    <hyperlink ref="X152" r:id="rId428" display="https://twitter.com/#!/danbacher/status/1142160139186663424"/>
    <hyperlink ref="X153" r:id="rId429" display="https://twitter.com/#!/danbacher/status/1142161022561607680"/>
    <hyperlink ref="X154" r:id="rId430" display="https://twitter.com/#!/danbacher/status/1142161231987396613"/>
    <hyperlink ref="X155" r:id="rId431" display="https://twitter.com/#!/danbacher/status/1142360765770260480"/>
    <hyperlink ref="X156" r:id="rId432" display="https://twitter.com/#!/danbacher/status/1142360807339986944"/>
    <hyperlink ref="X157" r:id="rId433" display="https://twitter.com/#!/danbacher/status/1142510963691671553"/>
    <hyperlink ref="X158" r:id="rId434" display="https://twitter.com/#!/danbacher/status/1142511228700413953"/>
    <hyperlink ref="X159" r:id="rId435" display="https://twitter.com/#!/danbacher/status/1142511660935946240"/>
    <hyperlink ref="X160" r:id="rId436" display="https://twitter.com/#!/danbacher/status/1142513822227259393"/>
    <hyperlink ref="X161" r:id="rId437" display="https://twitter.com/#!/danbacher/status/1142557471254253568"/>
    <hyperlink ref="X162" r:id="rId438" display="https://twitter.com/#!/danbacher/status/1142583229867687937"/>
    <hyperlink ref="X163" r:id="rId439" display="https://twitter.com/#!/danbacher/status/1142583405856481283"/>
    <hyperlink ref="X164" r:id="rId440" display="https://twitter.com/#!/danbacher/status/1142584140174254080"/>
    <hyperlink ref="X165" r:id="rId441" display="https://twitter.com/#!/egypsofficial/status/1142756481315590145"/>
    <hyperlink ref="X166" r:id="rId442" display="https://twitter.com/#!/nrdc_af/status/1142816332221755392"/>
    <hyperlink ref="X167" r:id="rId443" display="https://twitter.com/#!/nrdc_af/status/1138903812557746176"/>
    <hyperlink ref="X168" r:id="rId444" display="https://twitter.com/#!/crudecalendars/status/1142852198818357249"/>
    <hyperlink ref="AZ6" r:id="rId445" display="https://api.twitter.com/1.1/geo/id/3b77caf94bfc81fe.json"/>
    <hyperlink ref="AZ55" r:id="rId446" display="https://api.twitter.com/1.1/geo/id/5d058f2e9fe1516c.json"/>
    <hyperlink ref="AZ57" r:id="rId447" display="https://api.twitter.com/1.1/geo/id/5d058f2e9fe1516c.json"/>
    <hyperlink ref="AZ83" r:id="rId448" display="https://api.twitter.com/1.1/geo/id/6da7626e4e9e26ba.json"/>
    <hyperlink ref="AZ129" r:id="rId449" display="https://api.twitter.com/1.1/geo/id/6057f1e35bcc6c20.json"/>
  </hyperlinks>
  <printOptions/>
  <pageMargins left="0.7" right="0.7" top="0.75" bottom="0.75" header="0.3" footer="0.3"/>
  <pageSetup horizontalDpi="600" verticalDpi="600" orientation="portrait" r:id="rId453"/>
  <legacyDrawing r:id="rId451"/>
  <tableParts>
    <tablePart r:id="rId45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3225</v>
      </c>
      <c r="B1" s="13" t="s">
        <v>34</v>
      </c>
    </row>
    <row r="2" spans="1:2" ht="15">
      <c r="A2" s="114" t="s">
        <v>284</v>
      </c>
      <c r="B2" s="78">
        <v>272</v>
      </c>
    </row>
    <row r="3" spans="1:2" ht="15">
      <c r="A3" s="114" t="s">
        <v>237</v>
      </c>
      <c r="B3" s="78">
        <v>210</v>
      </c>
    </row>
    <row r="4" spans="1:2" ht="15">
      <c r="A4" s="114" t="s">
        <v>260</v>
      </c>
      <c r="B4" s="78">
        <v>90</v>
      </c>
    </row>
    <row r="5" spans="1:2" ht="15">
      <c r="A5" s="114" t="s">
        <v>291</v>
      </c>
      <c r="B5" s="78">
        <v>72</v>
      </c>
    </row>
    <row r="6" spans="1:2" ht="15">
      <c r="A6" s="114" t="s">
        <v>215</v>
      </c>
      <c r="B6" s="78">
        <v>42</v>
      </c>
    </row>
    <row r="7" spans="1:2" ht="15">
      <c r="A7" s="114" t="s">
        <v>304</v>
      </c>
      <c r="B7" s="78">
        <v>42</v>
      </c>
    </row>
    <row r="8" spans="1:2" ht="15">
      <c r="A8" s="114" t="s">
        <v>247</v>
      </c>
      <c r="B8" s="78">
        <v>30</v>
      </c>
    </row>
    <row r="9" spans="1:2" ht="15">
      <c r="A9" s="114" t="s">
        <v>307</v>
      </c>
      <c r="B9" s="78">
        <v>12</v>
      </c>
    </row>
    <row r="10" spans="1:2" ht="15">
      <c r="A10" s="114" t="s">
        <v>282</v>
      </c>
      <c r="B10" s="78">
        <v>12</v>
      </c>
    </row>
    <row r="11" spans="1:2" ht="15">
      <c r="A11" s="114" t="s">
        <v>278</v>
      </c>
      <c r="B11" s="78">
        <v>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3227</v>
      </c>
      <c r="B25" t="s">
        <v>3226</v>
      </c>
    </row>
    <row r="26" spans="1:2" ht="15">
      <c r="A26" s="125" t="s">
        <v>3229</v>
      </c>
      <c r="B26" s="3"/>
    </row>
    <row r="27" spans="1:2" ht="15">
      <c r="A27" s="126" t="s">
        <v>3230</v>
      </c>
      <c r="B27" s="3"/>
    </row>
    <row r="28" spans="1:2" ht="15">
      <c r="A28" s="127" t="s">
        <v>3231</v>
      </c>
      <c r="B28" s="3"/>
    </row>
    <row r="29" spans="1:2" ht="15">
      <c r="A29" s="128" t="s">
        <v>3232</v>
      </c>
      <c r="B29" s="3">
        <v>1</v>
      </c>
    </row>
    <row r="30" spans="1:2" ht="15">
      <c r="A30" s="125" t="s">
        <v>3096</v>
      </c>
      <c r="B30" s="3"/>
    </row>
    <row r="31" spans="1:2" ht="15">
      <c r="A31" s="126" t="s">
        <v>3233</v>
      </c>
      <c r="B31" s="3"/>
    </row>
    <row r="32" spans="1:2" ht="15">
      <c r="A32" s="127" t="s">
        <v>3234</v>
      </c>
      <c r="B32" s="3"/>
    </row>
    <row r="33" spans="1:2" ht="15">
      <c r="A33" s="128" t="s">
        <v>3232</v>
      </c>
      <c r="B33" s="3">
        <v>1</v>
      </c>
    </row>
    <row r="34" spans="1:2" ht="15">
      <c r="A34" s="125" t="s">
        <v>3120</v>
      </c>
      <c r="B34" s="3"/>
    </row>
    <row r="35" spans="1:2" ht="15">
      <c r="A35" s="126" t="s">
        <v>3235</v>
      </c>
      <c r="B35" s="3"/>
    </row>
    <row r="36" spans="1:2" ht="15">
      <c r="A36" s="127" t="s">
        <v>3236</v>
      </c>
      <c r="B36" s="3"/>
    </row>
    <row r="37" spans="1:2" ht="15">
      <c r="A37" s="128" t="s">
        <v>3237</v>
      </c>
      <c r="B37" s="3">
        <v>1</v>
      </c>
    </row>
    <row r="38" spans="1:2" ht="15">
      <c r="A38" s="126" t="s">
        <v>3238</v>
      </c>
      <c r="B38" s="3"/>
    </row>
    <row r="39" spans="1:2" ht="15">
      <c r="A39" s="127" t="s">
        <v>3239</v>
      </c>
      <c r="B39" s="3"/>
    </row>
    <row r="40" spans="1:2" ht="15">
      <c r="A40" s="128" t="s">
        <v>3240</v>
      </c>
      <c r="B40" s="3">
        <v>1</v>
      </c>
    </row>
    <row r="41" spans="1:2" ht="15">
      <c r="A41" s="127" t="s">
        <v>3241</v>
      </c>
      <c r="B41" s="3"/>
    </row>
    <row r="42" spans="1:2" ht="15">
      <c r="A42" s="128" t="s">
        <v>3242</v>
      </c>
      <c r="B42" s="3">
        <v>1</v>
      </c>
    </row>
    <row r="43" spans="1:2" ht="15">
      <c r="A43" s="127" t="s">
        <v>3243</v>
      </c>
      <c r="B43" s="3"/>
    </row>
    <row r="44" spans="1:2" ht="15">
      <c r="A44" s="128" t="s">
        <v>3244</v>
      </c>
      <c r="B44" s="3">
        <v>1</v>
      </c>
    </row>
    <row r="45" spans="1:2" ht="15">
      <c r="A45" s="126" t="s">
        <v>3230</v>
      </c>
      <c r="B45" s="3"/>
    </row>
    <row r="46" spans="1:2" ht="15">
      <c r="A46" s="127" t="s">
        <v>3245</v>
      </c>
      <c r="B46" s="3"/>
    </row>
    <row r="47" spans="1:2" ht="15">
      <c r="A47" s="128" t="s">
        <v>3246</v>
      </c>
      <c r="B47" s="3">
        <v>1</v>
      </c>
    </row>
    <row r="48" spans="1:2" ht="15">
      <c r="A48" s="127" t="s">
        <v>3247</v>
      </c>
      <c r="B48" s="3"/>
    </row>
    <row r="49" spans="1:2" ht="15">
      <c r="A49" s="128" t="s">
        <v>3248</v>
      </c>
      <c r="B49" s="3">
        <v>1</v>
      </c>
    </row>
    <row r="50" spans="1:2" ht="15">
      <c r="A50" s="127" t="s">
        <v>3249</v>
      </c>
      <c r="B50" s="3"/>
    </row>
    <row r="51" spans="1:2" ht="15">
      <c r="A51" s="128" t="s">
        <v>3250</v>
      </c>
      <c r="B51" s="3">
        <v>2</v>
      </c>
    </row>
    <row r="52" spans="1:2" ht="15">
      <c r="A52" s="128" t="s">
        <v>3251</v>
      </c>
      <c r="B52" s="3">
        <v>1</v>
      </c>
    </row>
    <row r="53" spans="1:2" ht="15">
      <c r="A53" s="128" t="s">
        <v>3252</v>
      </c>
      <c r="B53" s="3">
        <v>1</v>
      </c>
    </row>
    <row r="54" spans="1:2" ht="15">
      <c r="A54" s="128" t="s">
        <v>3242</v>
      </c>
      <c r="B54" s="3">
        <v>2</v>
      </c>
    </row>
    <row r="55" spans="1:2" ht="15">
      <c r="A55" s="128" t="s">
        <v>3253</v>
      </c>
      <c r="B55" s="3">
        <v>1</v>
      </c>
    </row>
    <row r="56" spans="1:2" ht="15">
      <c r="A56" s="128" t="s">
        <v>3246</v>
      </c>
      <c r="B56" s="3">
        <v>3</v>
      </c>
    </row>
    <row r="57" spans="1:2" ht="15">
      <c r="A57" s="128" t="s">
        <v>3254</v>
      </c>
      <c r="B57" s="3">
        <v>2</v>
      </c>
    </row>
    <row r="58" spans="1:2" ht="15">
      <c r="A58" s="127" t="s">
        <v>3255</v>
      </c>
      <c r="B58" s="3"/>
    </row>
    <row r="59" spans="1:2" ht="15">
      <c r="A59" s="128" t="s">
        <v>3256</v>
      </c>
      <c r="B59" s="3">
        <v>1</v>
      </c>
    </row>
    <row r="60" spans="1:2" ht="15">
      <c r="A60" s="128" t="s">
        <v>3257</v>
      </c>
      <c r="B60" s="3">
        <v>6</v>
      </c>
    </row>
    <row r="61" spans="1:2" ht="15">
      <c r="A61" s="128" t="s">
        <v>3258</v>
      </c>
      <c r="B61" s="3">
        <v>3</v>
      </c>
    </row>
    <row r="62" spans="1:2" ht="15">
      <c r="A62" s="128" t="s">
        <v>3251</v>
      </c>
      <c r="B62" s="3">
        <v>3</v>
      </c>
    </row>
    <row r="63" spans="1:2" ht="15">
      <c r="A63" s="128" t="s">
        <v>3244</v>
      </c>
      <c r="B63" s="3">
        <v>1</v>
      </c>
    </row>
    <row r="64" spans="1:2" ht="15">
      <c r="A64" s="128" t="s">
        <v>3259</v>
      </c>
      <c r="B64" s="3">
        <v>2</v>
      </c>
    </row>
    <row r="65" spans="1:2" ht="15">
      <c r="A65" s="128" t="s">
        <v>3252</v>
      </c>
      <c r="B65" s="3">
        <v>4</v>
      </c>
    </row>
    <row r="66" spans="1:2" ht="15">
      <c r="A66" s="128" t="s">
        <v>3260</v>
      </c>
      <c r="B66" s="3">
        <v>1</v>
      </c>
    </row>
    <row r="67" spans="1:2" ht="15">
      <c r="A67" s="128" t="s">
        <v>3246</v>
      </c>
      <c r="B67" s="3">
        <v>3</v>
      </c>
    </row>
    <row r="68" spans="1:2" ht="15">
      <c r="A68" s="128" t="s">
        <v>3248</v>
      </c>
      <c r="B68" s="3">
        <v>1</v>
      </c>
    </row>
    <row r="69" spans="1:2" ht="15">
      <c r="A69" s="128" t="s">
        <v>3254</v>
      </c>
      <c r="B69" s="3">
        <v>2</v>
      </c>
    </row>
    <row r="70" spans="1:2" ht="15">
      <c r="A70" s="127" t="s">
        <v>3261</v>
      </c>
      <c r="B70" s="3"/>
    </row>
    <row r="71" spans="1:2" ht="15">
      <c r="A71" s="128" t="s">
        <v>3250</v>
      </c>
      <c r="B71" s="3">
        <v>1</v>
      </c>
    </row>
    <row r="72" spans="1:2" ht="15">
      <c r="A72" s="128" t="s">
        <v>3260</v>
      </c>
      <c r="B72" s="3">
        <v>1</v>
      </c>
    </row>
    <row r="73" spans="1:2" ht="15">
      <c r="A73" s="128" t="s">
        <v>3240</v>
      </c>
      <c r="B73" s="3">
        <v>1</v>
      </c>
    </row>
    <row r="74" spans="1:2" ht="15">
      <c r="A74" s="128" t="s">
        <v>3254</v>
      </c>
      <c r="B74" s="3">
        <v>5</v>
      </c>
    </row>
    <row r="75" spans="1:2" ht="15">
      <c r="A75" s="127" t="s">
        <v>3262</v>
      </c>
      <c r="B75" s="3"/>
    </row>
    <row r="76" spans="1:2" ht="15">
      <c r="A76" s="128" t="s">
        <v>3250</v>
      </c>
      <c r="B76" s="3">
        <v>1</v>
      </c>
    </row>
    <row r="77" spans="1:2" ht="15">
      <c r="A77" s="128" t="s">
        <v>3263</v>
      </c>
      <c r="B77" s="3">
        <v>1</v>
      </c>
    </row>
    <row r="78" spans="1:2" ht="15">
      <c r="A78" s="128" t="s">
        <v>3264</v>
      </c>
      <c r="B78" s="3">
        <v>2</v>
      </c>
    </row>
    <row r="79" spans="1:2" ht="15">
      <c r="A79" s="128" t="s">
        <v>3237</v>
      </c>
      <c r="B79" s="3">
        <v>1</v>
      </c>
    </row>
    <row r="80" spans="1:2" ht="15">
      <c r="A80" s="127" t="s">
        <v>3265</v>
      </c>
      <c r="B80" s="3"/>
    </row>
    <row r="81" spans="1:2" ht="15">
      <c r="A81" s="128" t="s">
        <v>3232</v>
      </c>
      <c r="B81" s="3">
        <v>1</v>
      </c>
    </row>
    <row r="82" spans="1:2" ht="15">
      <c r="A82" s="128" t="s">
        <v>3258</v>
      </c>
      <c r="B82" s="3">
        <v>1</v>
      </c>
    </row>
    <row r="83" spans="1:2" ht="15">
      <c r="A83" s="128" t="s">
        <v>3259</v>
      </c>
      <c r="B83" s="3">
        <v>1</v>
      </c>
    </row>
    <row r="84" spans="1:2" ht="15">
      <c r="A84" s="128" t="s">
        <v>3252</v>
      </c>
      <c r="B84" s="3">
        <v>1</v>
      </c>
    </row>
    <row r="85" spans="1:2" ht="15">
      <c r="A85" s="128" t="s">
        <v>3242</v>
      </c>
      <c r="B85" s="3">
        <v>1</v>
      </c>
    </row>
    <row r="86" spans="1:2" ht="15">
      <c r="A86" s="128" t="s">
        <v>3253</v>
      </c>
      <c r="B86" s="3">
        <v>1</v>
      </c>
    </row>
    <row r="87" spans="1:2" ht="15">
      <c r="A87" s="128" t="s">
        <v>3246</v>
      </c>
      <c r="B87" s="3">
        <v>2</v>
      </c>
    </row>
    <row r="88" spans="1:2" ht="15">
      <c r="A88" s="127" t="s">
        <v>3266</v>
      </c>
      <c r="B88" s="3"/>
    </row>
    <row r="89" spans="1:2" ht="15">
      <c r="A89" s="128" t="s">
        <v>3250</v>
      </c>
      <c r="B89" s="3">
        <v>1</v>
      </c>
    </row>
    <row r="90" spans="1:2" ht="15">
      <c r="A90" s="128" t="s">
        <v>3267</v>
      </c>
      <c r="B90" s="3">
        <v>1</v>
      </c>
    </row>
    <row r="91" spans="1:2" ht="15">
      <c r="A91" s="128" t="s">
        <v>3268</v>
      </c>
      <c r="B91" s="3">
        <v>2</v>
      </c>
    </row>
    <row r="92" spans="1:2" ht="15">
      <c r="A92" s="128" t="s">
        <v>3258</v>
      </c>
      <c r="B92" s="3">
        <v>1</v>
      </c>
    </row>
    <row r="93" spans="1:2" ht="15">
      <c r="A93" s="128" t="s">
        <v>3251</v>
      </c>
      <c r="B93" s="3">
        <v>1</v>
      </c>
    </row>
    <row r="94" spans="1:2" ht="15">
      <c r="A94" s="128" t="s">
        <v>3252</v>
      </c>
      <c r="B94" s="3">
        <v>2</v>
      </c>
    </row>
    <row r="95" spans="1:2" ht="15">
      <c r="A95" s="128" t="s">
        <v>3237</v>
      </c>
      <c r="B95" s="3">
        <v>1</v>
      </c>
    </row>
    <row r="96" spans="1:2" ht="15">
      <c r="A96" s="127" t="s">
        <v>3269</v>
      </c>
      <c r="B96" s="3"/>
    </row>
    <row r="97" spans="1:2" ht="15">
      <c r="A97" s="128" t="s">
        <v>3250</v>
      </c>
      <c r="B97" s="3">
        <v>1</v>
      </c>
    </row>
    <row r="98" spans="1:2" ht="15">
      <c r="A98" s="128" t="s">
        <v>3248</v>
      </c>
      <c r="B98" s="3">
        <v>3</v>
      </c>
    </row>
    <row r="99" spans="1:2" ht="15">
      <c r="A99" s="127" t="s">
        <v>3270</v>
      </c>
      <c r="B99" s="3"/>
    </row>
    <row r="100" spans="1:2" ht="15">
      <c r="A100" s="128" t="s">
        <v>3232</v>
      </c>
      <c r="B100" s="3">
        <v>1</v>
      </c>
    </row>
    <row r="101" spans="1:2" ht="15">
      <c r="A101" s="128" t="s">
        <v>3258</v>
      </c>
      <c r="B101" s="3">
        <v>1</v>
      </c>
    </row>
    <row r="102" spans="1:2" ht="15">
      <c r="A102" s="128" t="s">
        <v>3240</v>
      </c>
      <c r="B102" s="3">
        <v>1</v>
      </c>
    </row>
    <row r="103" spans="1:2" ht="15">
      <c r="A103" s="128" t="s">
        <v>3264</v>
      </c>
      <c r="B103" s="3">
        <v>2</v>
      </c>
    </row>
    <row r="104" spans="1:2" ht="15">
      <c r="A104" s="127" t="s">
        <v>3271</v>
      </c>
      <c r="B104" s="3"/>
    </row>
    <row r="105" spans="1:2" ht="15">
      <c r="A105" s="128" t="s">
        <v>3250</v>
      </c>
      <c r="B105" s="3">
        <v>1</v>
      </c>
    </row>
    <row r="106" spans="1:2" ht="15">
      <c r="A106" s="128" t="s">
        <v>3232</v>
      </c>
      <c r="B106" s="3">
        <v>1</v>
      </c>
    </row>
    <row r="107" spans="1:2" ht="15">
      <c r="A107" s="128" t="s">
        <v>3268</v>
      </c>
      <c r="B107" s="3">
        <v>1</v>
      </c>
    </row>
    <row r="108" spans="1:2" ht="15">
      <c r="A108" s="128" t="s">
        <v>3272</v>
      </c>
      <c r="B108" s="3">
        <v>1</v>
      </c>
    </row>
    <row r="109" spans="1:2" ht="15">
      <c r="A109" s="128" t="s">
        <v>3259</v>
      </c>
      <c r="B109" s="3">
        <v>2</v>
      </c>
    </row>
    <row r="110" spans="1:2" ht="15">
      <c r="A110" s="128" t="s">
        <v>3242</v>
      </c>
      <c r="B110" s="3">
        <v>1</v>
      </c>
    </row>
    <row r="111" spans="1:2" ht="15">
      <c r="A111" s="128" t="s">
        <v>3240</v>
      </c>
      <c r="B111" s="3">
        <v>2</v>
      </c>
    </row>
    <row r="112" spans="1:2" ht="15">
      <c r="A112" s="128" t="s">
        <v>3254</v>
      </c>
      <c r="B112" s="3">
        <v>2</v>
      </c>
    </row>
    <row r="113" spans="1:2" ht="15">
      <c r="A113" s="127" t="s">
        <v>3231</v>
      </c>
      <c r="B113" s="3"/>
    </row>
    <row r="114" spans="1:2" ht="15">
      <c r="A114" s="128" t="s">
        <v>3273</v>
      </c>
      <c r="B114" s="3">
        <v>2</v>
      </c>
    </row>
    <row r="115" spans="1:2" ht="15">
      <c r="A115" s="128" t="s">
        <v>3268</v>
      </c>
      <c r="B115" s="3">
        <v>1</v>
      </c>
    </row>
    <row r="116" spans="1:2" ht="15">
      <c r="A116" s="128" t="s">
        <v>3244</v>
      </c>
      <c r="B116" s="3">
        <v>1</v>
      </c>
    </row>
    <row r="117" spans="1:2" ht="15">
      <c r="A117" s="128" t="s">
        <v>3248</v>
      </c>
      <c r="B117" s="3">
        <v>1</v>
      </c>
    </row>
    <row r="118" spans="1:2" ht="15">
      <c r="A118" s="128" t="s">
        <v>3237</v>
      </c>
      <c r="B118" s="3">
        <v>6</v>
      </c>
    </row>
    <row r="119" spans="1:2" ht="15">
      <c r="A119" s="127" t="s">
        <v>3274</v>
      </c>
      <c r="B119" s="3"/>
    </row>
    <row r="120" spans="1:2" ht="15">
      <c r="A120" s="128" t="s">
        <v>3250</v>
      </c>
      <c r="B120" s="3">
        <v>1</v>
      </c>
    </row>
    <row r="121" spans="1:2" ht="15">
      <c r="A121" s="128" t="s">
        <v>3267</v>
      </c>
      <c r="B121" s="3">
        <v>2</v>
      </c>
    </row>
    <row r="122" spans="1:2" ht="15">
      <c r="A122" s="128" t="s">
        <v>3232</v>
      </c>
      <c r="B122" s="3">
        <v>1</v>
      </c>
    </row>
    <row r="123" spans="1:2" ht="15">
      <c r="A123" s="128" t="s">
        <v>3268</v>
      </c>
      <c r="B123" s="3">
        <v>1</v>
      </c>
    </row>
    <row r="124" spans="1:2" ht="15">
      <c r="A124" s="128" t="s">
        <v>3275</v>
      </c>
      <c r="B124" s="3">
        <v>3</v>
      </c>
    </row>
    <row r="125" spans="1:2" ht="15">
      <c r="A125" s="128" t="s">
        <v>3251</v>
      </c>
      <c r="B125" s="3">
        <v>1</v>
      </c>
    </row>
    <row r="126" spans="1:2" ht="15">
      <c r="A126" s="128" t="s">
        <v>3259</v>
      </c>
      <c r="B126" s="3">
        <v>2</v>
      </c>
    </row>
    <row r="127" spans="1:2" ht="15">
      <c r="A127" s="128" t="s">
        <v>3242</v>
      </c>
      <c r="B127" s="3">
        <v>1</v>
      </c>
    </row>
    <row r="128" spans="1:2" ht="15">
      <c r="A128" s="128" t="s">
        <v>3253</v>
      </c>
      <c r="B128" s="3">
        <v>1</v>
      </c>
    </row>
    <row r="129" spans="1:2" ht="15">
      <c r="A129" s="128" t="s">
        <v>3254</v>
      </c>
      <c r="B129" s="3">
        <v>1</v>
      </c>
    </row>
    <row r="130" spans="1:2" ht="15">
      <c r="A130" s="128" t="s">
        <v>3264</v>
      </c>
      <c r="B130" s="3">
        <v>2</v>
      </c>
    </row>
    <row r="131" spans="1:2" ht="15">
      <c r="A131" s="127" t="s">
        <v>3276</v>
      </c>
      <c r="B131" s="3"/>
    </row>
    <row r="132" spans="1:2" ht="15">
      <c r="A132" s="128" t="s">
        <v>3252</v>
      </c>
      <c r="B132" s="3">
        <v>4</v>
      </c>
    </row>
    <row r="133" spans="1:2" ht="15">
      <c r="A133" s="128" t="s">
        <v>3242</v>
      </c>
      <c r="B133" s="3">
        <v>1</v>
      </c>
    </row>
    <row r="134" spans="1:2" ht="15">
      <c r="A134" s="128" t="s">
        <v>3260</v>
      </c>
      <c r="B134" s="3">
        <v>1</v>
      </c>
    </row>
    <row r="135" spans="1:2" ht="15">
      <c r="A135" s="128" t="s">
        <v>3248</v>
      </c>
      <c r="B135" s="3">
        <v>4</v>
      </c>
    </row>
    <row r="136" spans="1:2" ht="15">
      <c r="A136" s="128" t="s">
        <v>3240</v>
      </c>
      <c r="B136" s="3">
        <v>2</v>
      </c>
    </row>
    <row r="137" spans="1:2" ht="15">
      <c r="A137" s="128" t="s">
        <v>3254</v>
      </c>
      <c r="B137" s="3">
        <v>5</v>
      </c>
    </row>
    <row r="138" spans="1:2" ht="15">
      <c r="A138" s="128" t="s">
        <v>3264</v>
      </c>
      <c r="B138" s="3">
        <v>2</v>
      </c>
    </row>
    <row r="139" spans="1:2" ht="15">
      <c r="A139" s="128" t="s">
        <v>3237</v>
      </c>
      <c r="B139" s="3">
        <v>1</v>
      </c>
    </row>
    <row r="140" spans="1:2" ht="15">
      <c r="A140" s="127" t="s">
        <v>3277</v>
      </c>
      <c r="B140" s="3"/>
    </row>
    <row r="141" spans="1:2" ht="15">
      <c r="A141" s="128" t="s">
        <v>3256</v>
      </c>
      <c r="B141" s="3">
        <v>1</v>
      </c>
    </row>
    <row r="142" spans="1:2" ht="15">
      <c r="A142" s="128" t="s">
        <v>3257</v>
      </c>
      <c r="B142" s="3">
        <v>2</v>
      </c>
    </row>
    <row r="143" spans="1:2" ht="15">
      <c r="A143" s="128" t="s">
        <v>3252</v>
      </c>
      <c r="B143" s="3">
        <v>1</v>
      </c>
    </row>
    <row r="144" spans="1:2" ht="15">
      <c r="A144" s="128" t="s">
        <v>3242</v>
      </c>
      <c r="B144" s="3">
        <v>1</v>
      </c>
    </row>
    <row r="145" spans="1:2" ht="15">
      <c r="A145" s="128" t="s">
        <v>3253</v>
      </c>
      <c r="B145" s="3">
        <v>1</v>
      </c>
    </row>
    <row r="146" spans="1:2" ht="15">
      <c r="A146" s="128" t="s">
        <v>3248</v>
      </c>
      <c r="B146" s="3">
        <v>5</v>
      </c>
    </row>
    <row r="147" spans="1:2" ht="15">
      <c r="A147" s="128" t="s">
        <v>3264</v>
      </c>
      <c r="B147" s="3">
        <v>5</v>
      </c>
    </row>
    <row r="148" spans="1:2" ht="15">
      <c r="A148" s="127" t="s">
        <v>3278</v>
      </c>
      <c r="B148" s="3"/>
    </row>
    <row r="149" spans="1:2" ht="15">
      <c r="A149" s="128" t="s">
        <v>3250</v>
      </c>
      <c r="B149" s="3">
        <v>3</v>
      </c>
    </row>
    <row r="150" spans="1:2" ht="15">
      <c r="A150" s="128" t="s">
        <v>3251</v>
      </c>
      <c r="B150" s="3">
        <v>1</v>
      </c>
    </row>
    <row r="151" spans="1:2" ht="15">
      <c r="A151" s="128" t="s">
        <v>3242</v>
      </c>
      <c r="B151" s="3">
        <v>1</v>
      </c>
    </row>
    <row r="152" spans="1:2" ht="15">
      <c r="A152" s="128" t="s">
        <v>3260</v>
      </c>
      <c r="B152" s="3">
        <v>1</v>
      </c>
    </row>
    <row r="153" spans="1:2" ht="15">
      <c r="A153" s="125" t="s">
        <v>3228</v>
      </c>
      <c r="B153" s="3">
        <v>166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5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1158</v>
      </c>
      <c r="AE2" s="13" t="s">
        <v>1159</v>
      </c>
      <c r="AF2" s="13" t="s">
        <v>1160</v>
      </c>
      <c r="AG2" s="13" t="s">
        <v>1161</v>
      </c>
      <c r="AH2" s="13" t="s">
        <v>1162</v>
      </c>
      <c r="AI2" s="13" t="s">
        <v>1163</v>
      </c>
      <c r="AJ2" s="13" t="s">
        <v>1164</v>
      </c>
      <c r="AK2" s="13" t="s">
        <v>1165</v>
      </c>
      <c r="AL2" s="13" t="s">
        <v>1166</v>
      </c>
      <c r="AM2" s="13" t="s">
        <v>1167</v>
      </c>
      <c r="AN2" s="13" t="s">
        <v>1168</v>
      </c>
      <c r="AO2" s="13" t="s">
        <v>1169</v>
      </c>
      <c r="AP2" s="13" t="s">
        <v>1170</v>
      </c>
      <c r="AQ2" s="13" t="s">
        <v>1171</v>
      </c>
      <c r="AR2" s="13" t="s">
        <v>1172</v>
      </c>
      <c r="AS2" s="13" t="s">
        <v>192</v>
      </c>
      <c r="AT2" s="13" t="s">
        <v>1173</v>
      </c>
      <c r="AU2" s="13" t="s">
        <v>1174</v>
      </c>
      <c r="AV2" s="13" t="s">
        <v>1175</v>
      </c>
      <c r="AW2" s="13" t="s">
        <v>1176</v>
      </c>
      <c r="AX2" s="13" t="s">
        <v>1177</v>
      </c>
      <c r="AY2" s="13" t="s">
        <v>1178</v>
      </c>
      <c r="AZ2" s="13" t="s">
        <v>2279</v>
      </c>
      <c r="BA2" s="119" t="s">
        <v>2714</v>
      </c>
      <c r="BB2" s="119" t="s">
        <v>2720</v>
      </c>
      <c r="BC2" s="119" t="s">
        <v>2722</v>
      </c>
      <c r="BD2" s="119" t="s">
        <v>2726</v>
      </c>
      <c r="BE2" s="119" t="s">
        <v>2729</v>
      </c>
      <c r="BF2" s="119" t="s">
        <v>2740</v>
      </c>
      <c r="BG2" s="119" t="s">
        <v>2752</v>
      </c>
      <c r="BH2" s="119" t="s">
        <v>2807</v>
      </c>
      <c r="BI2" s="119" t="s">
        <v>2821</v>
      </c>
      <c r="BJ2" s="119" t="s">
        <v>2878</v>
      </c>
      <c r="BK2" s="119" t="s">
        <v>3213</v>
      </c>
      <c r="BL2" s="119" t="s">
        <v>3214</v>
      </c>
      <c r="BM2" s="119" t="s">
        <v>3215</v>
      </c>
      <c r="BN2" s="119" t="s">
        <v>3216</v>
      </c>
      <c r="BO2" s="119" t="s">
        <v>3217</v>
      </c>
      <c r="BP2" s="119" t="s">
        <v>3218</v>
      </c>
      <c r="BQ2" s="119" t="s">
        <v>3219</v>
      </c>
      <c r="BR2" s="119" t="s">
        <v>3220</v>
      </c>
      <c r="BS2" s="119" t="s">
        <v>3222</v>
      </c>
      <c r="BT2" s="3"/>
      <c r="BU2" s="3"/>
    </row>
    <row r="3" spans="1:73" ht="15" customHeight="1">
      <c r="A3" s="64" t="s">
        <v>212</v>
      </c>
      <c r="B3" s="65"/>
      <c r="C3" s="65" t="s">
        <v>64</v>
      </c>
      <c r="D3" s="66">
        <v>162.36848908017643</v>
      </c>
      <c r="E3" s="68"/>
      <c r="F3" s="100" t="s">
        <v>1834</v>
      </c>
      <c r="G3" s="65"/>
      <c r="H3" s="69" t="s">
        <v>212</v>
      </c>
      <c r="I3" s="70"/>
      <c r="J3" s="70"/>
      <c r="K3" s="69" t="s">
        <v>2053</v>
      </c>
      <c r="L3" s="73">
        <v>148.02941176470588</v>
      </c>
      <c r="M3" s="74">
        <v>6710.6142578125</v>
      </c>
      <c r="N3" s="74">
        <v>5884.404296875</v>
      </c>
      <c r="O3" s="75"/>
      <c r="P3" s="76"/>
      <c r="Q3" s="76"/>
      <c r="R3" s="48"/>
      <c r="S3" s="48">
        <v>1</v>
      </c>
      <c r="T3" s="48">
        <v>2</v>
      </c>
      <c r="U3" s="49">
        <v>4</v>
      </c>
      <c r="V3" s="49">
        <v>0.333333</v>
      </c>
      <c r="W3" s="49">
        <v>0</v>
      </c>
      <c r="X3" s="49">
        <v>1.466938</v>
      </c>
      <c r="Y3" s="49">
        <v>0.16666666666666666</v>
      </c>
      <c r="Z3" s="49">
        <v>0</v>
      </c>
      <c r="AA3" s="71">
        <v>3</v>
      </c>
      <c r="AB3" s="71"/>
      <c r="AC3" s="72"/>
      <c r="AD3" s="78" t="s">
        <v>1179</v>
      </c>
      <c r="AE3" s="78">
        <v>98</v>
      </c>
      <c r="AF3" s="78">
        <v>70</v>
      </c>
      <c r="AG3" s="78">
        <v>134</v>
      </c>
      <c r="AH3" s="78">
        <v>145</v>
      </c>
      <c r="AI3" s="78"/>
      <c r="AJ3" s="78" t="s">
        <v>1326</v>
      </c>
      <c r="AK3" s="78" t="s">
        <v>1465</v>
      </c>
      <c r="AL3" s="82" t="s">
        <v>1570</v>
      </c>
      <c r="AM3" s="78"/>
      <c r="AN3" s="80">
        <v>43293.61604166667</v>
      </c>
      <c r="AO3" s="82" t="s">
        <v>1678</v>
      </c>
      <c r="AP3" s="78" t="b">
        <v>1</v>
      </c>
      <c r="AQ3" s="78" t="b">
        <v>0</v>
      </c>
      <c r="AR3" s="78" t="b">
        <v>0</v>
      </c>
      <c r="AS3" s="78" t="s">
        <v>1105</v>
      </c>
      <c r="AT3" s="78">
        <v>1</v>
      </c>
      <c r="AU3" s="78"/>
      <c r="AV3" s="78" t="b">
        <v>0</v>
      </c>
      <c r="AW3" s="78" t="s">
        <v>1903</v>
      </c>
      <c r="AX3" s="82" t="s">
        <v>1904</v>
      </c>
      <c r="AY3" s="78" t="s">
        <v>66</v>
      </c>
      <c r="AZ3" s="78" t="str">
        <f>REPLACE(INDEX(GroupVertices[Group],MATCH(Vertices[[#This Row],[Vertex]],GroupVertices[Vertex],0)),1,1,"")</f>
        <v>13</v>
      </c>
      <c r="BA3" s="48" t="s">
        <v>476</v>
      </c>
      <c r="BB3" s="48" t="s">
        <v>476</v>
      </c>
      <c r="BC3" s="48" t="s">
        <v>525</v>
      </c>
      <c r="BD3" s="48" t="s">
        <v>525</v>
      </c>
      <c r="BE3" s="48" t="s">
        <v>559</v>
      </c>
      <c r="BF3" s="48" t="s">
        <v>559</v>
      </c>
      <c r="BG3" s="120" t="s">
        <v>2503</v>
      </c>
      <c r="BH3" s="120" t="s">
        <v>2503</v>
      </c>
      <c r="BI3" s="120" t="s">
        <v>2626</v>
      </c>
      <c r="BJ3" s="120" t="s">
        <v>2626</v>
      </c>
      <c r="BK3" s="120">
        <v>2</v>
      </c>
      <c r="BL3" s="123">
        <v>10</v>
      </c>
      <c r="BM3" s="120">
        <v>0</v>
      </c>
      <c r="BN3" s="123">
        <v>0</v>
      </c>
      <c r="BO3" s="120">
        <v>0</v>
      </c>
      <c r="BP3" s="123">
        <v>0</v>
      </c>
      <c r="BQ3" s="120">
        <v>18</v>
      </c>
      <c r="BR3" s="123">
        <v>90</v>
      </c>
      <c r="BS3" s="120">
        <v>20</v>
      </c>
      <c r="BT3" s="3"/>
      <c r="BU3" s="3"/>
    </row>
    <row r="4" spans="1:76" ht="15">
      <c r="A4" s="64" t="s">
        <v>309</v>
      </c>
      <c r="B4" s="65"/>
      <c r="C4" s="65" t="s">
        <v>64</v>
      </c>
      <c r="D4" s="66">
        <v>812.0203205990913</v>
      </c>
      <c r="E4" s="68"/>
      <c r="F4" s="100" t="s">
        <v>1835</v>
      </c>
      <c r="G4" s="65"/>
      <c r="H4" s="69" t="s">
        <v>309</v>
      </c>
      <c r="I4" s="70"/>
      <c r="J4" s="70"/>
      <c r="K4" s="69" t="s">
        <v>2054</v>
      </c>
      <c r="L4" s="73">
        <v>1</v>
      </c>
      <c r="M4" s="74">
        <v>7452.14599609375</v>
      </c>
      <c r="N4" s="74">
        <v>6869.9013671875</v>
      </c>
      <c r="O4" s="75"/>
      <c r="P4" s="76"/>
      <c r="Q4" s="76"/>
      <c r="R4" s="86"/>
      <c r="S4" s="48">
        <v>1</v>
      </c>
      <c r="T4" s="48">
        <v>0</v>
      </c>
      <c r="U4" s="49">
        <v>0</v>
      </c>
      <c r="V4" s="49">
        <v>0.2</v>
      </c>
      <c r="W4" s="49">
        <v>0</v>
      </c>
      <c r="X4" s="49">
        <v>0.565632</v>
      </c>
      <c r="Y4" s="49">
        <v>0</v>
      </c>
      <c r="Z4" s="49">
        <v>0</v>
      </c>
      <c r="AA4" s="71">
        <v>4</v>
      </c>
      <c r="AB4" s="71"/>
      <c r="AC4" s="72"/>
      <c r="AD4" s="78" t="s">
        <v>1180</v>
      </c>
      <c r="AE4" s="78">
        <v>656</v>
      </c>
      <c r="AF4" s="78">
        <v>116429</v>
      </c>
      <c r="AG4" s="78">
        <v>14837</v>
      </c>
      <c r="AH4" s="78">
        <v>756</v>
      </c>
      <c r="AI4" s="78"/>
      <c r="AJ4" s="78" t="s">
        <v>1327</v>
      </c>
      <c r="AK4" s="78" t="s">
        <v>1466</v>
      </c>
      <c r="AL4" s="82" t="s">
        <v>1571</v>
      </c>
      <c r="AM4" s="78"/>
      <c r="AN4" s="80">
        <v>39878.681967592594</v>
      </c>
      <c r="AO4" s="82" t="s">
        <v>1679</v>
      </c>
      <c r="AP4" s="78" t="b">
        <v>0</v>
      </c>
      <c r="AQ4" s="78" t="b">
        <v>0</v>
      </c>
      <c r="AR4" s="78" t="b">
        <v>1</v>
      </c>
      <c r="AS4" s="78" t="s">
        <v>1105</v>
      </c>
      <c r="AT4" s="78">
        <v>1605</v>
      </c>
      <c r="AU4" s="82" t="s">
        <v>1814</v>
      </c>
      <c r="AV4" s="78" t="b">
        <v>0</v>
      </c>
      <c r="AW4" s="78" t="s">
        <v>1903</v>
      </c>
      <c r="AX4" s="82" t="s">
        <v>1905</v>
      </c>
      <c r="AY4" s="78" t="s">
        <v>65</v>
      </c>
      <c r="AZ4" s="78" t="str">
        <f>REPLACE(INDEX(GroupVertices[Group],MATCH(Vertices[[#This Row],[Vertex]],GroupVertices[Vertex],0)),1,1,"")</f>
        <v>13</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196.3588151425107</v>
      </c>
      <c r="E5" s="68"/>
      <c r="F5" s="100" t="s">
        <v>674</v>
      </c>
      <c r="G5" s="65"/>
      <c r="H5" s="69" t="s">
        <v>213</v>
      </c>
      <c r="I5" s="70"/>
      <c r="J5" s="70"/>
      <c r="K5" s="69" t="s">
        <v>2055</v>
      </c>
      <c r="L5" s="73">
        <v>1</v>
      </c>
      <c r="M5" s="74">
        <v>3221.737548828125</v>
      </c>
      <c r="N5" s="74">
        <v>7624.23779296875</v>
      </c>
      <c r="O5" s="75"/>
      <c r="P5" s="76"/>
      <c r="Q5" s="76"/>
      <c r="R5" s="86"/>
      <c r="S5" s="48">
        <v>1</v>
      </c>
      <c r="T5" s="48">
        <v>1</v>
      </c>
      <c r="U5" s="49">
        <v>0</v>
      </c>
      <c r="V5" s="49">
        <v>0</v>
      </c>
      <c r="W5" s="49">
        <v>0</v>
      </c>
      <c r="X5" s="49">
        <v>0.999996</v>
      </c>
      <c r="Y5" s="49">
        <v>0</v>
      </c>
      <c r="Z5" s="49" t="s">
        <v>3224</v>
      </c>
      <c r="AA5" s="71">
        <v>5</v>
      </c>
      <c r="AB5" s="71"/>
      <c r="AC5" s="72"/>
      <c r="AD5" s="78" t="s">
        <v>1181</v>
      </c>
      <c r="AE5" s="78">
        <v>339</v>
      </c>
      <c r="AF5" s="78">
        <v>6158</v>
      </c>
      <c r="AG5" s="78">
        <v>2391</v>
      </c>
      <c r="AH5" s="78">
        <v>631</v>
      </c>
      <c r="AI5" s="78"/>
      <c r="AJ5" s="78" t="s">
        <v>1328</v>
      </c>
      <c r="AK5" s="78" t="s">
        <v>1467</v>
      </c>
      <c r="AL5" s="82" t="s">
        <v>1572</v>
      </c>
      <c r="AM5" s="78"/>
      <c r="AN5" s="80">
        <v>41451.6469212963</v>
      </c>
      <c r="AO5" s="82" t="s">
        <v>1680</v>
      </c>
      <c r="AP5" s="78" t="b">
        <v>0</v>
      </c>
      <c r="AQ5" s="78" t="b">
        <v>0</v>
      </c>
      <c r="AR5" s="78" t="b">
        <v>0</v>
      </c>
      <c r="AS5" s="78" t="s">
        <v>1105</v>
      </c>
      <c r="AT5" s="78">
        <v>164</v>
      </c>
      <c r="AU5" s="82" t="s">
        <v>1814</v>
      </c>
      <c r="AV5" s="78" t="b">
        <v>0</v>
      </c>
      <c r="AW5" s="78" t="s">
        <v>1903</v>
      </c>
      <c r="AX5" s="82" t="s">
        <v>1906</v>
      </c>
      <c r="AY5" s="78" t="s">
        <v>66</v>
      </c>
      <c r="AZ5" s="78" t="str">
        <f>REPLACE(INDEX(GroupVertices[Group],MATCH(Vertices[[#This Row],[Vertex]],GroupVertices[Vertex],0)),1,1,"")</f>
        <v>3</v>
      </c>
      <c r="BA5" s="48" t="s">
        <v>477</v>
      </c>
      <c r="BB5" s="48" t="s">
        <v>477</v>
      </c>
      <c r="BC5" s="48" t="s">
        <v>526</v>
      </c>
      <c r="BD5" s="48" t="s">
        <v>526</v>
      </c>
      <c r="BE5" s="48" t="s">
        <v>560</v>
      </c>
      <c r="BF5" s="48" t="s">
        <v>560</v>
      </c>
      <c r="BG5" s="120" t="s">
        <v>2512</v>
      </c>
      <c r="BH5" s="120" t="s">
        <v>2512</v>
      </c>
      <c r="BI5" s="120" t="s">
        <v>2822</v>
      </c>
      <c r="BJ5" s="120" t="s">
        <v>2822</v>
      </c>
      <c r="BK5" s="120">
        <v>0</v>
      </c>
      <c r="BL5" s="123">
        <v>0</v>
      </c>
      <c r="BM5" s="120">
        <v>0</v>
      </c>
      <c r="BN5" s="123">
        <v>0</v>
      </c>
      <c r="BO5" s="120">
        <v>0</v>
      </c>
      <c r="BP5" s="123">
        <v>0</v>
      </c>
      <c r="BQ5" s="120">
        <v>15</v>
      </c>
      <c r="BR5" s="123">
        <v>100</v>
      </c>
      <c r="BS5" s="120">
        <v>15</v>
      </c>
      <c r="BT5" s="2"/>
      <c r="BU5" s="3"/>
      <c r="BV5" s="3"/>
      <c r="BW5" s="3"/>
      <c r="BX5" s="3"/>
    </row>
    <row r="6" spans="1:76" ht="15">
      <c r="A6" s="64" t="s">
        <v>214</v>
      </c>
      <c r="B6" s="65"/>
      <c r="C6" s="65" t="s">
        <v>64</v>
      </c>
      <c r="D6" s="66">
        <v>162.05024851093316</v>
      </c>
      <c r="E6" s="68"/>
      <c r="F6" s="100" t="s">
        <v>675</v>
      </c>
      <c r="G6" s="65"/>
      <c r="H6" s="69" t="s">
        <v>214</v>
      </c>
      <c r="I6" s="70"/>
      <c r="J6" s="70"/>
      <c r="K6" s="69" t="s">
        <v>2056</v>
      </c>
      <c r="L6" s="73">
        <v>74.51470588235294</v>
      </c>
      <c r="M6" s="74">
        <v>6540.93115234375</v>
      </c>
      <c r="N6" s="74">
        <v>2338.00146484375</v>
      </c>
      <c r="O6" s="75"/>
      <c r="P6" s="76"/>
      <c r="Q6" s="76"/>
      <c r="R6" s="86"/>
      <c r="S6" s="48">
        <v>0</v>
      </c>
      <c r="T6" s="48">
        <v>2</v>
      </c>
      <c r="U6" s="49">
        <v>2</v>
      </c>
      <c r="V6" s="49">
        <v>0.5</v>
      </c>
      <c r="W6" s="49">
        <v>0</v>
      </c>
      <c r="X6" s="49">
        <v>1.459454</v>
      </c>
      <c r="Y6" s="49">
        <v>0</v>
      </c>
      <c r="Z6" s="49">
        <v>0</v>
      </c>
      <c r="AA6" s="71">
        <v>6</v>
      </c>
      <c r="AB6" s="71"/>
      <c r="AC6" s="72"/>
      <c r="AD6" s="78" t="s">
        <v>1182</v>
      </c>
      <c r="AE6" s="78">
        <v>102</v>
      </c>
      <c r="AF6" s="78">
        <v>13</v>
      </c>
      <c r="AG6" s="78">
        <v>22</v>
      </c>
      <c r="AH6" s="78">
        <v>124</v>
      </c>
      <c r="AI6" s="78"/>
      <c r="AJ6" s="78" t="s">
        <v>1329</v>
      </c>
      <c r="AK6" s="78" t="s">
        <v>1468</v>
      </c>
      <c r="AL6" s="78"/>
      <c r="AM6" s="78"/>
      <c r="AN6" s="80">
        <v>43423.860914351855</v>
      </c>
      <c r="AO6" s="82" t="s">
        <v>1681</v>
      </c>
      <c r="AP6" s="78" t="b">
        <v>0</v>
      </c>
      <c r="AQ6" s="78" t="b">
        <v>0</v>
      </c>
      <c r="AR6" s="78" t="b">
        <v>0</v>
      </c>
      <c r="AS6" s="78" t="s">
        <v>1105</v>
      </c>
      <c r="AT6" s="78">
        <v>0</v>
      </c>
      <c r="AU6" s="82" t="s">
        <v>1814</v>
      </c>
      <c r="AV6" s="78" t="b">
        <v>0</v>
      </c>
      <c r="AW6" s="78" t="s">
        <v>1903</v>
      </c>
      <c r="AX6" s="82" t="s">
        <v>1907</v>
      </c>
      <c r="AY6" s="78" t="s">
        <v>66</v>
      </c>
      <c r="AZ6" s="78" t="str">
        <f>REPLACE(INDEX(GroupVertices[Group],MATCH(Vertices[[#This Row],[Vertex]],GroupVertices[Vertex],0)),1,1,"")</f>
        <v>19</v>
      </c>
      <c r="BA6" s="48"/>
      <c r="BB6" s="48"/>
      <c r="BC6" s="48"/>
      <c r="BD6" s="48"/>
      <c r="BE6" s="48" t="s">
        <v>561</v>
      </c>
      <c r="BF6" s="48" t="s">
        <v>561</v>
      </c>
      <c r="BG6" s="120" t="s">
        <v>2753</v>
      </c>
      <c r="BH6" s="120" t="s">
        <v>2753</v>
      </c>
      <c r="BI6" s="120" t="s">
        <v>2823</v>
      </c>
      <c r="BJ6" s="120" t="s">
        <v>2823</v>
      </c>
      <c r="BK6" s="120">
        <v>1</v>
      </c>
      <c r="BL6" s="123">
        <v>2.5</v>
      </c>
      <c r="BM6" s="120">
        <v>1</v>
      </c>
      <c r="BN6" s="123">
        <v>2.5</v>
      </c>
      <c r="BO6" s="120">
        <v>0</v>
      </c>
      <c r="BP6" s="123">
        <v>0</v>
      </c>
      <c r="BQ6" s="120">
        <v>38</v>
      </c>
      <c r="BR6" s="123">
        <v>95</v>
      </c>
      <c r="BS6" s="120">
        <v>40</v>
      </c>
      <c r="BT6" s="2"/>
      <c r="BU6" s="3"/>
      <c r="BV6" s="3"/>
      <c r="BW6" s="3"/>
      <c r="BX6" s="3"/>
    </row>
    <row r="7" spans="1:76" ht="15">
      <c r="A7" s="64" t="s">
        <v>310</v>
      </c>
      <c r="B7" s="65"/>
      <c r="C7" s="65" t="s">
        <v>64</v>
      </c>
      <c r="D7" s="66">
        <v>238.76297520220663</v>
      </c>
      <c r="E7" s="68"/>
      <c r="F7" s="100" t="s">
        <v>1836</v>
      </c>
      <c r="G7" s="65"/>
      <c r="H7" s="69" t="s">
        <v>310</v>
      </c>
      <c r="I7" s="70"/>
      <c r="J7" s="70"/>
      <c r="K7" s="69" t="s">
        <v>2057</v>
      </c>
      <c r="L7" s="73">
        <v>1</v>
      </c>
      <c r="M7" s="74">
        <v>6540.93115234375</v>
      </c>
      <c r="N7" s="74">
        <v>2990.87744140625</v>
      </c>
      <c r="O7" s="75"/>
      <c r="P7" s="76"/>
      <c r="Q7" s="76"/>
      <c r="R7" s="86"/>
      <c r="S7" s="48">
        <v>1</v>
      </c>
      <c r="T7" s="48">
        <v>0</v>
      </c>
      <c r="U7" s="49">
        <v>0</v>
      </c>
      <c r="V7" s="49">
        <v>0.333333</v>
      </c>
      <c r="W7" s="49">
        <v>0</v>
      </c>
      <c r="X7" s="49">
        <v>0.770268</v>
      </c>
      <c r="Y7" s="49">
        <v>0</v>
      </c>
      <c r="Z7" s="49">
        <v>0</v>
      </c>
      <c r="AA7" s="71">
        <v>7</v>
      </c>
      <c r="AB7" s="71"/>
      <c r="AC7" s="72"/>
      <c r="AD7" s="78" t="s">
        <v>1183</v>
      </c>
      <c r="AE7" s="78">
        <v>4441</v>
      </c>
      <c r="AF7" s="78">
        <v>13753</v>
      </c>
      <c r="AG7" s="78">
        <v>7226</v>
      </c>
      <c r="AH7" s="78">
        <v>20457</v>
      </c>
      <c r="AI7" s="78"/>
      <c r="AJ7" s="78" t="s">
        <v>1330</v>
      </c>
      <c r="AK7" s="78" t="s">
        <v>1469</v>
      </c>
      <c r="AL7" s="82" t="s">
        <v>1573</v>
      </c>
      <c r="AM7" s="78"/>
      <c r="AN7" s="80">
        <v>41173.71912037037</v>
      </c>
      <c r="AO7" s="82" t="s">
        <v>1682</v>
      </c>
      <c r="AP7" s="78" t="b">
        <v>0</v>
      </c>
      <c r="AQ7" s="78" t="b">
        <v>0</v>
      </c>
      <c r="AR7" s="78" t="b">
        <v>1</v>
      </c>
      <c r="AS7" s="78" t="s">
        <v>1105</v>
      </c>
      <c r="AT7" s="78">
        <v>234</v>
      </c>
      <c r="AU7" s="82" t="s">
        <v>1815</v>
      </c>
      <c r="AV7" s="78" t="b">
        <v>1</v>
      </c>
      <c r="AW7" s="78" t="s">
        <v>1903</v>
      </c>
      <c r="AX7" s="82" t="s">
        <v>1908</v>
      </c>
      <c r="AY7" s="78" t="s">
        <v>65</v>
      </c>
      <c r="AZ7" s="78" t="str">
        <f>REPLACE(INDEX(GroupVertices[Group],MATCH(Vertices[[#This Row],[Vertex]],GroupVertices[Vertex],0)),1,1,"")</f>
        <v>19</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311</v>
      </c>
      <c r="B8" s="65"/>
      <c r="C8" s="65" t="s">
        <v>64</v>
      </c>
      <c r="D8" s="66">
        <v>493.21585139978947</v>
      </c>
      <c r="E8" s="68"/>
      <c r="F8" s="100" t="s">
        <v>1837</v>
      </c>
      <c r="G8" s="65"/>
      <c r="H8" s="69" t="s">
        <v>311</v>
      </c>
      <c r="I8" s="70"/>
      <c r="J8" s="70"/>
      <c r="K8" s="69" t="s">
        <v>2058</v>
      </c>
      <c r="L8" s="73">
        <v>1</v>
      </c>
      <c r="M8" s="74">
        <v>7018.46630859375</v>
      </c>
      <c r="N8" s="74">
        <v>2990.87744140625</v>
      </c>
      <c r="O8" s="75"/>
      <c r="P8" s="76"/>
      <c r="Q8" s="76"/>
      <c r="R8" s="86"/>
      <c r="S8" s="48">
        <v>1</v>
      </c>
      <c r="T8" s="48">
        <v>0</v>
      </c>
      <c r="U8" s="49">
        <v>0</v>
      </c>
      <c r="V8" s="49">
        <v>0.333333</v>
      </c>
      <c r="W8" s="49">
        <v>0</v>
      </c>
      <c r="X8" s="49">
        <v>0.770268</v>
      </c>
      <c r="Y8" s="49">
        <v>0</v>
      </c>
      <c r="Z8" s="49">
        <v>0</v>
      </c>
      <c r="AA8" s="71">
        <v>8</v>
      </c>
      <c r="AB8" s="71"/>
      <c r="AC8" s="72"/>
      <c r="AD8" s="78" t="s">
        <v>1184</v>
      </c>
      <c r="AE8" s="78">
        <v>124</v>
      </c>
      <c r="AF8" s="78">
        <v>59328</v>
      </c>
      <c r="AG8" s="78">
        <v>3374</v>
      </c>
      <c r="AH8" s="78">
        <v>135</v>
      </c>
      <c r="AI8" s="78"/>
      <c r="AJ8" s="78" t="s">
        <v>1331</v>
      </c>
      <c r="AK8" s="78" t="s">
        <v>1470</v>
      </c>
      <c r="AL8" s="82" t="s">
        <v>1574</v>
      </c>
      <c r="AM8" s="78"/>
      <c r="AN8" s="80">
        <v>39798.09545138889</v>
      </c>
      <c r="AO8" s="82" t="s">
        <v>1683</v>
      </c>
      <c r="AP8" s="78" t="b">
        <v>0</v>
      </c>
      <c r="AQ8" s="78" t="b">
        <v>0</v>
      </c>
      <c r="AR8" s="78" t="b">
        <v>0</v>
      </c>
      <c r="AS8" s="78" t="s">
        <v>1105</v>
      </c>
      <c r="AT8" s="78">
        <v>1134</v>
      </c>
      <c r="AU8" s="82" t="s">
        <v>1816</v>
      </c>
      <c r="AV8" s="78" t="b">
        <v>0</v>
      </c>
      <c r="AW8" s="78" t="s">
        <v>1903</v>
      </c>
      <c r="AX8" s="82" t="s">
        <v>1909</v>
      </c>
      <c r="AY8" s="78" t="s">
        <v>65</v>
      </c>
      <c r="AZ8" s="78" t="str">
        <f>REPLACE(INDEX(GroupVertices[Group],MATCH(Vertices[[#This Row],[Vertex]],GroupVertices[Vertex],0)),1,1,"")</f>
        <v>19</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215</v>
      </c>
      <c r="B9" s="65"/>
      <c r="C9" s="65" t="s">
        <v>64</v>
      </c>
      <c r="D9" s="66">
        <v>247.96403587085427</v>
      </c>
      <c r="E9" s="68"/>
      <c r="F9" s="100" t="s">
        <v>1838</v>
      </c>
      <c r="G9" s="65"/>
      <c r="H9" s="69" t="s">
        <v>215</v>
      </c>
      <c r="I9" s="70"/>
      <c r="J9" s="70"/>
      <c r="K9" s="69" t="s">
        <v>2059</v>
      </c>
      <c r="L9" s="73">
        <v>1544.8088235294117</v>
      </c>
      <c r="M9" s="74">
        <v>5564.38525390625</v>
      </c>
      <c r="N9" s="74">
        <v>8385.7421875</v>
      </c>
      <c r="O9" s="75"/>
      <c r="P9" s="76"/>
      <c r="Q9" s="76"/>
      <c r="R9" s="86"/>
      <c r="S9" s="48">
        <v>2</v>
      </c>
      <c r="T9" s="48">
        <v>5</v>
      </c>
      <c r="U9" s="49">
        <v>42</v>
      </c>
      <c r="V9" s="49">
        <v>0.142857</v>
      </c>
      <c r="W9" s="49">
        <v>0</v>
      </c>
      <c r="X9" s="49">
        <v>3.756741</v>
      </c>
      <c r="Y9" s="49">
        <v>0</v>
      </c>
      <c r="Z9" s="49">
        <v>0</v>
      </c>
      <c r="AA9" s="71">
        <v>9</v>
      </c>
      <c r="AB9" s="71"/>
      <c r="AC9" s="72"/>
      <c r="AD9" s="78" t="s">
        <v>1185</v>
      </c>
      <c r="AE9" s="78">
        <v>5752</v>
      </c>
      <c r="AF9" s="78">
        <v>15401</v>
      </c>
      <c r="AG9" s="78">
        <v>9283</v>
      </c>
      <c r="AH9" s="78">
        <v>1958</v>
      </c>
      <c r="AI9" s="78"/>
      <c r="AJ9" s="78" t="s">
        <v>1332</v>
      </c>
      <c r="AK9" s="78" t="s">
        <v>1471</v>
      </c>
      <c r="AL9" s="82" t="s">
        <v>1575</v>
      </c>
      <c r="AM9" s="78"/>
      <c r="AN9" s="80">
        <v>40192.84140046296</v>
      </c>
      <c r="AO9" s="82" t="s">
        <v>1684</v>
      </c>
      <c r="AP9" s="78" t="b">
        <v>0</v>
      </c>
      <c r="AQ9" s="78" t="b">
        <v>0</v>
      </c>
      <c r="AR9" s="78" t="b">
        <v>1</v>
      </c>
      <c r="AS9" s="78" t="s">
        <v>1105</v>
      </c>
      <c r="AT9" s="78">
        <v>254</v>
      </c>
      <c r="AU9" s="82" t="s">
        <v>1814</v>
      </c>
      <c r="AV9" s="78" t="b">
        <v>0</v>
      </c>
      <c r="AW9" s="78" t="s">
        <v>1903</v>
      </c>
      <c r="AX9" s="82" t="s">
        <v>1910</v>
      </c>
      <c r="AY9" s="78" t="s">
        <v>66</v>
      </c>
      <c r="AZ9" s="78" t="str">
        <f>REPLACE(INDEX(GroupVertices[Group],MATCH(Vertices[[#This Row],[Vertex]],GroupVertices[Vertex],0)),1,1,"")</f>
        <v>7</v>
      </c>
      <c r="BA9" s="48" t="s">
        <v>478</v>
      </c>
      <c r="BB9" s="48" t="s">
        <v>478</v>
      </c>
      <c r="BC9" s="48" t="s">
        <v>527</v>
      </c>
      <c r="BD9" s="48" t="s">
        <v>527</v>
      </c>
      <c r="BE9" s="48" t="s">
        <v>562</v>
      </c>
      <c r="BF9" s="48" t="s">
        <v>562</v>
      </c>
      <c r="BG9" s="120" t="s">
        <v>2754</v>
      </c>
      <c r="BH9" s="120" t="s">
        <v>2754</v>
      </c>
      <c r="BI9" s="120" t="s">
        <v>2824</v>
      </c>
      <c r="BJ9" s="120" t="s">
        <v>2824</v>
      </c>
      <c r="BK9" s="120">
        <v>1</v>
      </c>
      <c r="BL9" s="123">
        <v>3.7037037037037037</v>
      </c>
      <c r="BM9" s="120">
        <v>0</v>
      </c>
      <c r="BN9" s="123">
        <v>0</v>
      </c>
      <c r="BO9" s="120">
        <v>0</v>
      </c>
      <c r="BP9" s="123">
        <v>0</v>
      </c>
      <c r="BQ9" s="120">
        <v>26</v>
      </c>
      <c r="BR9" s="123">
        <v>96.29629629629629</v>
      </c>
      <c r="BS9" s="120">
        <v>27</v>
      </c>
      <c r="BT9" s="2"/>
      <c r="BU9" s="3"/>
      <c r="BV9" s="3"/>
      <c r="BW9" s="3"/>
      <c r="BX9" s="3"/>
    </row>
    <row r="10" spans="1:76" ht="15">
      <c r="A10" s="64" t="s">
        <v>312</v>
      </c>
      <c r="B10" s="65"/>
      <c r="C10" s="65" t="s">
        <v>64</v>
      </c>
      <c r="D10" s="66">
        <v>980.8553173344704</v>
      </c>
      <c r="E10" s="68"/>
      <c r="F10" s="100" t="s">
        <v>1839</v>
      </c>
      <c r="G10" s="65"/>
      <c r="H10" s="69" t="s">
        <v>312</v>
      </c>
      <c r="I10" s="70"/>
      <c r="J10" s="70"/>
      <c r="K10" s="69" t="s">
        <v>2060</v>
      </c>
      <c r="L10" s="73">
        <v>1</v>
      </c>
      <c r="M10" s="74">
        <v>4934.0185546875</v>
      </c>
      <c r="N10" s="74">
        <v>9220.7880859375</v>
      </c>
      <c r="O10" s="75"/>
      <c r="P10" s="76"/>
      <c r="Q10" s="76"/>
      <c r="R10" s="86"/>
      <c r="S10" s="48">
        <v>1</v>
      </c>
      <c r="T10" s="48">
        <v>0</v>
      </c>
      <c r="U10" s="49">
        <v>0</v>
      </c>
      <c r="V10" s="49">
        <v>0.076923</v>
      </c>
      <c r="W10" s="49">
        <v>0</v>
      </c>
      <c r="X10" s="49">
        <v>0.606176</v>
      </c>
      <c r="Y10" s="49">
        <v>0</v>
      </c>
      <c r="Z10" s="49">
        <v>0</v>
      </c>
      <c r="AA10" s="71">
        <v>10</v>
      </c>
      <c r="AB10" s="71"/>
      <c r="AC10" s="72"/>
      <c r="AD10" s="78" t="s">
        <v>1186</v>
      </c>
      <c r="AE10" s="78">
        <v>28664</v>
      </c>
      <c r="AF10" s="78">
        <v>146669</v>
      </c>
      <c r="AG10" s="78">
        <v>3175</v>
      </c>
      <c r="AH10" s="78">
        <v>24</v>
      </c>
      <c r="AI10" s="78">
        <v>36000</v>
      </c>
      <c r="AJ10" s="78" t="s">
        <v>1333</v>
      </c>
      <c r="AK10" s="78" t="s">
        <v>1472</v>
      </c>
      <c r="AL10" s="82" t="s">
        <v>1576</v>
      </c>
      <c r="AM10" s="78" t="s">
        <v>1672</v>
      </c>
      <c r="AN10" s="80">
        <v>40005.87569444445</v>
      </c>
      <c r="AO10" s="82" t="s">
        <v>1685</v>
      </c>
      <c r="AP10" s="78" t="b">
        <v>0</v>
      </c>
      <c r="AQ10" s="78" t="b">
        <v>0</v>
      </c>
      <c r="AR10" s="78" t="b">
        <v>0</v>
      </c>
      <c r="AS10" s="78" t="s">
        <v>1105</v>
      </c>
      <c r="AT10" s="78">
        <v>1461</v>
      </c>
      <c r="AU10" s="82" t="s">
        <v>1817</v>
      </c>
      <c r="AV10" s="78" t="b">
        <v>0</v>
      </c>
      <c r="AW10" s="78" t="s">
        <v>1903</v>
      </c>
      <c r="AX10" s="82" t="s">
        <v>1911</v>
      </c>
      <c r="AY10" s="78" t="s">
        <v>65</v>
      </c>
      <c r="AZ10" s="78" t="str">
        <f>REPLACE(INDEX(GroupVertices[Group],MATCH(Vertices[[#This Row],[Vertex]],GroupVertices[Vertex],0)),1,1,"")</f>
        <v>7</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313</v>
      </c>
      <c r="B11" s="65"/>
      <c r="C11" s="65" t="s">
        <v>64</v>
      </c>
      <c r="D11" s="66">
        <v>178.74950364438286</v>
      </c>
      <c r="E11" s="68"/>
      <c r="F11" s="100" t="s">
        <v>1840</v>
      </c>
      <c r="G11" s="65"/>
      <c r="H11" s="69" t="s">
        <v>313</v>
      </c>
      <c r="I11" s="70"/>
      <c r="J11" s="70"/>
      <c r="K11" s="69" t="s">
        <v>2061</v>
      </c>
      <c r="L11" s="73">
        <v>1</v>
      </c>
      <c r="M11" s="74">
        <v>6247.03955078125</v>
      </c>
      <c r="N11" s="74">
        <v>9122.4033203125</v>
      </c>
      <c r="O11" s="75"/>
      <c r="P11" s="76"/>
      <c r="Q11" s="76"/>
      <c r="R11" s="86"/>
      <c r="S11" s="48">
        <v>1</v>
      </c>
      <c r="T11" s="48">
        <v>0</v>
      </c>
      <c r="U11" s="49">
        <v>0</v>
      </c>
      <c r="V11" s="49">
        <v>0.076923</v>
      </c>
      <c r="W11" s="49">
        <v>0</v>
      </c>
      <c r="X11" s="49">
        <v>0.606176</v>
      </c>
      <c r="Y11" s="49">
        <v>0</v>
      </c>
      <c r="Z11" s="49">
        <v>0</v>
      </c>
      <c r="AA11" s="71">
        <v>11</v>
      </c>
      <c r="AB11" s="71"/>
      <c r="AC11" s="72"/>
      <c r="AD11" s="78" t="s">
        <v>1187</v>
      </c>
      <c r="AE11" s="78">
        <v>32</v>
      </c>
      <c r="AF11" s="78">
        <v>3004</v>
      </c>
      <c r="AG11" s="78">
        <v>70</v>
      </c>
      <c r="AH11" s="78">
        <v>0</v>
      </c>
      <c r="AI11" s="78">
        <v>-28800</v>
      </c>
      <c r="AJ11" s="78" t="s">
        <v>1334</v>
      </c>
      <c r="AK11" s="78" t="s">
        <v>1473</v>
      </c>
      <c r="AL11" s="82" t="s">
        <v>1577</v>
      </c>
      <c r="AM11" s="78" t="s">
        <v>1673</v>
      </c>
      <c r="AN11" s="80">
        <v>40039.6805787037</v>
      </c>
      <c r="AO11" s="78"/>
      <c r="AP11" s="78" t="b">
        <v>0</v>
      </c>
      <c r="AQ11" s="78" t="b">
        <v>0</v>
      </c>
      <c r="AR11" s="78" t="b">
        <v>0</v>
      </c>
      <c r="AS11" s="78" t="s">
        <v>1105</v>
      </c>
      <c r="AT11" s="78">
        <v>225</v>
      </c>
      <c r="AU11" s="82" t="s">
        <v>1818</v>
      </c>
      <c r="AV11" s="78" t="b">
        <v>0</v>
      </c>
      <c r="AW11" s="78" t="s">
        <v>1903</v>
      </c>
      <c r="AX11" s="82" t="s">
        <v>1912</v>
      </c>
      <c r="AY11" s="78" t="s">
        <v>65</v>
      </c>
      <c r="AZ11" s="78" t="str">
        <f>REPLACE(INDEX(GroupVertices[Group],MATCH(Vertices[[#This Row],[Vertex]],GroupVertices[Vertex],0)),1,1,"")</f>
        <v>7</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314</v>
      </c>
      <c r="B12" s="65"/>
      <c r="C12" s="65" t="s">
        <v>64</v>
      </c>
      <c r="D12" s="66">
        <v>166.7010273561901</v>
      </c>
      <c r="E12" s="68"/>
      <c r="F12" s="100" t="s">
        <v>1841</v>
      </c>
      <c r="G12" s="65"/>
      <c r="H12" s="69" t="s">
        <v>314</v>
      </c>
      <c r="I12" s="70"/>
      <c r="J12" s="70"/>
      <c r="K12" s="69" t="s">
        <v>2062</v>
      </c>
      <c r="L12" s="73">
        <v>1</v>
      </c>
      <c r="M12" s="74">
        <v>5162.21337890625</v>
      </c>
      <c r="N12" s="74">
        <v>7277.56103515625</v>
      </c>
      <c r="O12" s="75"/>
      <c r="P12" s="76"/>
      <c r="Q12" s="76"/>
      <c r="R12" s="86"/>
      <c r="S12" s="48">
        <v>1</v>
      </c>
      <c r="T12" s="48">
        <v>0</v>
      </c>
      <c r="U12" s="49">
        <v>0</v>
      </c>
      <c r="V12" s="49">
        <v>0.076923</v>
      </c>
      <c r="W12" s="49">
        <v>0</v>
      </c>
      <c r="X12" s="49">
        <v>0.606176</v>
      </c>
      <c r="Y12" s="49">
        <v>0</v>
      </c>
      <c r="Z12" s="49">
        <v>0</v>
      </c>
      <c r="AA12" s="71">
        <v>12</v>
      </c>
      <c r="AB12" s="71"/>
      <c r="AC12" s="72"/>
      <c r="AD12" s="78" t="s">
        <v>1188</v>
      </c>
      <c r="AE12" s="78">
        <v>803</v>
      </c>
      <c r="AF12" s="78">
        <v>846</v>
      </c>
      <c r="AG12" s="78">
        <v>1067</v>
      </c>
      <c r="AH12" s="78">
        <v>12</v>
      </c>
      <c r="AI12" s="78">
        <v>0</v>
      </c>
      <c r="AJ12" s="78" t="s">
        <v>1335</v>
      </c>
      <c r="AK12" s="78" t="s">
        <v>1474</v>
      </c>
      <c r="AL12" s="82" t="s">
        <v>1578</v>
      </c>
      <c r="AM12" s="78" t="s">
        <v>1674</v>
      </c>
      <c r="AN12" s="80">
        <v>40967.36084490741</v>
      </c>
      <c r="AO12" s="82" t="s">
        <v>1686</v>
      </c>
      <c r="AP12" s="78" t="b">
        <v>0</v>
      </c>
      <c r="AQ12" s="78" t="b">
        <v>0</v>
      </c>
      <c r="AR12" s="78" t="b">
        <v>0</v>
      </c>
      <c r="AS12" s="78" t="s">
        <v>1105</v>
      </c>
      <c r="AT12" s="78">
        <v>19</v>
      </c>
      <c r="AU12" s="82" t="s">
        <v>1819</v>
      </c>
      <c r="AV12" s="78" t="b">
        <v>0</v>
      </c>
      <c r="AW12" s="78" t="s">
        <v>1903</v>
      </c>
      <c r="AX12" s="82" t="s">
        <v>1913</v>
      </c>
      <c r="AY12" s="78" t="s">
        <v>65</v>
      </c>
      <c r="AZ12" s="78" t="str">
        <f>REPLACE(INDEX(GroupVertices[Group],MATCH(Vertices[[#This Row],[Vertex]],GroupVertices[Vertex],0)),1,1,"")</f>
        <v>7</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315</v>
      </c>
      <c r="B13" s="65"/>
      <c r="C13" s="65" t="s">
        <v>64</v>
      </c>
      <c r="D13" s="66">
        <v>258.71163404266656</v>
      </c>
      <c r="E13" s="68"/>
      <c r="F13" s="100" t="s">
        <v>1842</v>
      </c>
      <c r="G13" s="65"/>
      <c r="H13" s="69" t="s">
        <v>315</v>
      </c>
      <c r="I13" s="70"/>
      <c r="J13" s="70"/>
      <c r="K13" s="69" t="s">
        <v>2063</v>
      </c>
      <c r="L13" s="73">
        <v>1</v>
      </c>
      <c r="M13" s="74">
        <v>5890.8896484375</v>
      </c>
      <c r="N13" s="74">
        <v>7222.80712890625</v>
      </c>
      <c r="O13" s="75"/>
      <c r="P13" s="76"/>
      <c r="Q13" s="76"/>
      <c r="R13" s="86"/>
      <c r="S13" s="48">
        <v>1</v>
      </c>
      <c r="T13" s="48">
        <v>0</v>
      </c>
      <c r="U13" s="49">
        <v>0</v>
      </c>
      <c r="V13" s="49">
        <v>0.076923</v>
      </c>
      <c r="W13" s="49">
        <v>0</v>
      </c>
      <c r="X13" s="49">
        <v>0.606176</v>
      </c>
      <c r="Y13" s="49">
        <v>0</v>
      </c>
      <c r="Z13" s="49">
        <v>0</v>
      </c>
      <c r="AA13" s="71">
        <v>13</v>
      </c>
      <c r="AB13" s="71"/>
      <c r="AC13" s="72"/>
      <c r="AD13" s="78" t="s">
        <v>1189</v>
      </c>
      <c r="AE13" s="78">
        <v>464</v>
      </c>
      <c r="AF13" s="78">
        <v>17326</v>
      </c>
      <c r="AG13" s="78">
        <v>8997</v>
      </c>
      <c r="AH13" s="78">
        <v>1583</v>
      </c>
      <c r="AI13" s="78"/>
      <c r="AJ13" s="78" t="s">
        <v>1336</v>
      </c>
      <c r="AK13" s="78" t="s">
        <v>1475</v>
      </c>
      <c r="AL13" s="82" t="s">
        <v>1579</v>
      </c>
      <c r="AM13" s="78"/>
      <c r="AN13" s="80">
        <v>41221.289189814815</v>
      </c>
      <c r="AO13" s="82" t="s">
        <v>1687</v>
      </c>
      <c r="AP13" s="78" t="b">
        <v>0</v>
      </c>
      <c r="AQ13" s="78" t="b">
        <v>0</v>
      </c>
      <c r="AR13" s="78" t="b">
        <v>1</v>
      </c>
      <c r="AS13" s="78" t="s">
        <v>1105</v>
      </c>
      <c r="AT13" s="78">
        <v>547</v>
      </c>
      <c r="AU13" s="82" t="s">
        <v>1814</v>
      </c>
      <c r="AV13" s="78" t="b">
        <v>0</v>
      </c>
      <c r="AW13" s="78" t="s">
        <v>1903</v>
      </c>
      <c r="AX13" s="82" t="s">
        <v>1914</v>
      </c>
      <c r="AY13" s="78" t="s">
        <v>65</v>
      </c>
      <c r="AZ13" s="78" t="str">
        <f>REPLACE(INDEX(GroupVertices[Group],MATCH(Vertices[[#This Row],[Vertex]],GroupVertices[Vertex],0)),1,1,"")</f>
        <v>7</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316</v>
      </c>
      <c r="B14" s="65"/>
      <c r="C14" s="65" t="s">
        <v>64</v>
      </c>
      <c r="D14" s="66">
        <v>162.59181579543485</v>
      </c>
      <c r="E14" s="68"/>
      <c r="F14" s="100" t="s">
        <v>1843</v>
      </c>
      <c r="G14" s="65"/>
      <c r="H14" s="69" t="s">
        <v>316</v>
      </c>
      <c r="I14" s="70"/>
      <c r="J14" s="70"/>
      <c r="K14" s="69" t="s">
        <v>2064</v>
      </c>
      <c r="L14" s="73">
        <v>1</v>
      </c>
      <c r="M14" s="74">
        <v>4736.36865234375</v>
      </c>
      <c r="N14" s="74">
        <v>8166.6962890625</v>
      </c>
      <c r="O14" s="75"/>
      <c r="P14" s="76"/>
      <c r="Q14" s="76"/>
      <c r="R14" s="86"/>
      <c r="S14" s="48">
        <v>1</v>
      </c>
      <c r="T14" s="48">
        <v>0</v>
      </c>
      <c r="U14" s="49">
        <v>0</v>
      </c>
      <c r="V14" s="49">
        <v>0.076923</v>
      </c>
      <c r="W14" s="49">
        <v>0</v>
      </c>
      <c r="X14" s="49">
        <v>0.606176</v>
      </c>
      <c r="Y14" s="49">
        <v>0</v>
      </c>
      <c r="Z14" s="49">
        <v>0</v>
      </c>
      <c r="AA14" s="71">
        <v>14</v>
      </c>
      <c r="AB14" s="71"/>
      <c r="AC14" s="72"/>
      <c r="AD14" s="78" t="s">
        <v>1190</v>
      </c>
      <c r="AE14" s="78">
        <v>86</v>
      </c>
      <c r="AF14" s="78">
        <v>110</v>
      </c>
      <c r="AG14" s="78">
        <v>18</v>
      </c>
      <c r="AH14" s="78">
        <v>53</v>
      </c>
      <c r="AI14" s="78"/>
      <c r="AJ14" s="78" t="s">
        <v>1337</v>
      </c>
      <c r="AK14" s="78" t="s">
        <v>1476</v>
      </c>
      <c r="AL14" s="78"/>
      <c r="AM14" s="78"/>
      <c r="AN14" s="80">
        <v>43517.87373842593</v>
      </c>
      <c r="AO14" s="82" t="s">
        <v>1688</v>
      </c>
      <c r="AP14" s="78" t="b">
        <v>1</v>
      </c>
      <c r="AQ14" s="78" t="b">
        <v>0</v>
      </c>
      <c r="AR14" s="78" t="b">
        <v>0</v>
      </c>
      <c r="AS14" s="78" t="s">
        <v>1105</v>
      </c>
      <c r="AT14" s="78">
        <v>0</v>
      </c>
      <c r="AU14" s="78"/>
      <c r="AV14" s="78" t="b">
        <v>0</v>
      </c>
      <c r="AW14" s="78" t="s">
        <v>1903</v>
      </c>
      <c r="AX14" s="82" t="s">
        <v>1915</v>
      </c>
      <c r="AY14" s="78" t="s">
        <v>65</v>
      </c>
      <c r="AZ14" s="78" t="str">
        <f>REPLACE(INDEX(GroupVertices[Group],MATCH(Vertices[[#This Row],[Vertex]],GroupVertices[Vertex],0)),1,1,"")</f>
        <v>7</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216</v>
      </c>
      <c r="B15" s="65"/>
      <c r="C15" s="65" t="s">
        <v>64</v>
      </c>
      <c r="D15" s="66">
        <v>165.003744320226</v>
      </c>
      <c r="E15" s="68"/>
      <c r="F15" s="100" t="s">
        <v>676</v>
      </c>
      <c r="G15" s="65"/>
      <c r="H15" s="69" t="s">
        <v>216</v>
      </c>
      <c r="I15" s="70"/>
      <c r="J15" s="70"/>
      <c r="K15" s="69" t="s">
        <v>2065</v>
      </c>
      <c r="L15" s="73">
        <v>1</v>
      </c>
      <c r="M15" s="74">
        <v>6373.63134765625</v>
      </c>
      <c r="N15" s="74">
        <v>8043.92626953125</v>
      </c>
      <c r="O15" s="75"/>
      <c r="P15" s="76"/>
      <c r="Q15" s="76"/>
      <c r="R15" s="86"/>
      <c r="S15" s="48">
        <v>0</v>
      </c>
      <c r="T15" s="48">
        <v>1</v>
      </c>
      <c r="U15" s="49">
        <v>0</v>
      </c>
      <c r="V15" s="49">
        <v>0.076923</v>
      </c>
      <c r="W15" s="49">
        <v>0</v>
      </c>
      <c r="X15" s="49">
        <v>0.606176</v>
      </c>
      <c r="Y15" s="49">
        <v>0</v>
      </c>
      <c r="Z15" s="49">
        <v>0</v>
      </c>
      <c r="AA15" s="71">
        <v>15</v>
      </c>
      <c r="AB15" s="71"/>
      <c r="AC15" s="72"/>
      <c r="AD15" s="78" t="s">
        <v>1191</v>
      </c>
      <c r="AE15" s="78">
        <v>1198</v>
      </c>
      <c r="AF15" s="78">
        <v>542</v>
      </c>
      <c r="AG15" s="78">
        <v>17709</v>
      </c>
      <c r="AH15" s="78">
        <v>7171</v>
      </c>
      <c r="AI15" s="78"/>
      <c r="AJ15" s="78" t="s">
        <v>1338</v>
      </c>
      <c r="AK15" s="78" t="s">
        <v>1477</v>
      </c>
      <c r="AL15" s="78"/>
      <c r="AM15" s="78"/>
      <c r="AN15" s="80">
        <v>40749.72487268518</v>
      </c>
      <c r="AO15" s="82" t="s">
        <v>1689</v>
      </c>
      <c r="AP15" s="78" t="b">
        <v>1</v>
      </c>
      <c r="AQ15" s="78" t="b">
        <v>0</v>
      </c>
      <c r="AR15" s="78" t="b">
        <v>0</v>
      </c>
      <c r="AS15" s="78" t="s">
        <v>1105</v>
      </c>
      <c r="AT15" s="78">
        <v>43</v>
      </c>
      <c r="AU15" s="82" t="s">
        <v>1814</v>
      </c>
      <c r="AV15" s="78" t="b">
        <v>0</v>
      </c>
      <c r="AW15" s="78" t="s">
        <v>1903</v>
      </c>
      <c r="AX15" s="82" t="s">
        <v>1916</v>
      </c>
      <c r="AY15" s="78" t="s">
        <v>66</v>
      </c>
      <c r="AZ15" s="78" t="str">
        <f>REPLACE(INDEX(GroupVertices[Group],MATCH(Vertices[[#This Row],[Vertex]],GroupVertices[Vertex],0)),1,1,"")</f>
        <v>7</v>
      </c>
      <c r="BA15" s="48"/>
      <c r="BB15" s="48"/>
      <c r="BC15" s="48"/>
      <c r="BD15" s="48"/>
      <c r="BE15" s="48" t="s">
        <v>563</v>
      </c>
      <c r="BF15" s="48" t="s">
        <v>563</v>
      </c>
      <c r="BG15" s="120" t="s">
        <v>2755</v>
      </c>
      <c r="BH15" s="120" t="s">
        <v>2755</v>
      </c>
      <c r="BI15" s="120" t="s">
        <v>2825</v>
      </c>
      <c r="BJ15" s="120" t="s">
        <v>2825</v>
      </c>
      <c r="BK15" s="120">
        <v>1</v>
      </c>
      <c r="BL15" s="123">
        <v>5.555555555555555</v>
      </c>
      <c r="BM15" s="120">
        <v>0</v>
      </c>
      <c r="BN15" s="123">
        <v>0</v>
      </c>
      <c r="BO15" s="120">
        <v>0</v>
      </c>
      <c r="BP15" s="123">
        <v>0</v>
      </c>
      <c r="BQ15" s="120">
        <v>17</v>
      </c>
      <c r="BR15" s="123">
        <v>94.44444444444444</v>
      </c>
      <c r="BS15" s="120">
        <v>18</v>
      </c>
      <c r="BT15" s="2"/>
      <c r="BU15" s="3"/>
      <c r="BV15" s="3"/>
      <c r="BW15" s="3"/>
      <c r="BX15" s="3"/>
    </row>
    <row r="16" spans="1:76" ht="15">
      <c r="A16" s="64" t="s">
        <v>217</v>
      </c>
      <c r="B16" s="65"/>
      <c r="C16" s="65" t="s">
        <v>64</v>
      </c>
      <c r="D16" s="66">
        <v>162.66998014577533</v>
      </c>
      <c r="E16" s="68"/>
      <c r="F16" s="100" t="s">
        <v>1844</v>
      </c>
      <c r="G16" s="65"/>
      <c r="H16" s="69" t="s">
        <v>217</v>
      </c>
      <c r="I16" s="70"/>
      <c r="J16" s="70"/>
      <c r="K16" s="69" t="s">
        <v>2066</v>
      </c>
      <c r="L16" s="73">
        <v>1</v>
      </c>
      <c r="M16" s="74">
        <v>2693.850341796875</v>
      </c>
      <c r="N16" s="74">
        <v>7624.23779296875</v>
      </c>
      <c r="O16" s="75"/>
      <c r="P16" s="76"/>
      <c r="Q16" s="76"/>
      <c r="R16" s="86"/>
      <c r="S16" s="48">
        <v>1</v>
      </c>
      <c r="T16" s="48">
        <v>1</v>
      </c>
      <c r="U16" s="49">
        <v>0</v>
      </c>
      <c r="V16" s="49">
        <v>0</v>
      </c>
      <c r="W16" s="49">
        <v>0</v>
      </c>
      <c r="X16" s="49">
        <v>0.999996</v>
      </c>
      <c r="Y16" s="49">
        <v>0</v>
      </c>
      <c r="Z16" s="49" t="s">
        <v>3224</v>
      </c>
      <c r="AA16" s="71">
        <v>16</v>
      </c>
      <c r="AB16" s="71"/>
      <c r="AC16" s="72"/>
      <c r="AD16" s="78" t="s">
        <v>1192</v>
      </c>
      <c r="AE16" s="78">
        <v>291</v>
      </c>
      <c r="AF16" s="78">
        <v>124</v>
      </c>
      <c r="AG16" s="78">
        <v>837</v>
      </c>
      <c r="AH16" s="78">
        <v>3</v>
      </c>
      <c r="AI16" s="78"/>
      <c r="AJ16" s="78" t="s">
        <v>1339</v>
      </c>
      <c r="AK16" s="78" t="s">
        <v>1478</v>
      </c>
      <c r="AL16" s="82" t="s">
        <v>1580</v>
      </c>
      <c r="AM16" s="78"/>
      <c r="AN16" s="80">
        <v>42411.604849537034</v>
      </c>
      <c r="AO16" s="82" t="s">
        <v>1690</v>
      </c>
      <c r="AP16" s="78" t="b">
        <v>1</v>
      </c>
      <c r="AQ16" s="78" t="b">
        <v>0</v>
      </c>
      <c r="AR16" s="78" t="b">
        <v>0</v>
      </c>
      <c r="AS16" s="78" t="s">
        <v>1811</v>
      </c>
      <c r="AT16" s="78">
        <v>0</v>
      </c>
      <c r="AU16" s="78"/>
      <c r="AV16" s="78" t="b">
        <v>0</v>
      </c>
      <c r="AW16" s="78" t="s">
        <v>1903</v>
      </c>
      <c r="AX16" s="82" t="s">
        <v>1917</v>
      </c>
      <c r="AY16" s="78" t="s">
        <v>66</v>
      </c>
      <c r="AZ16" s="78" t="str">
        <f>REPLACE(INDEX(GroupVertices[Group],MATCH(Vertices[[#This Row],[Vertex]],GroupVertices[Vertex],0)),1,1,"")</f>
        <v>3</v>
      </c>
      <c r="BA16" s="48"/>
      <c r="BB16" s="48"/>
      <c r="BC16" s="48"/>
      <c r="BD16" s="48"/>
      <c r="BE16" s="48" t="s">
        <v>564</v>
      </c>
      <c r="BF16" s="48" t="s">
        <v>564</v>
      </c>
      <c r="BG16" s="120" t="s">
        <v>2756</v>
      </c>
      <c r="BH16" s="120" t="s">
        <v>2756</v>
      </c>
      <c r="BI16" s="120" t="s">
        <v>2826</v>
      </c>
      <c r="BJ16" s="120" t="s">
        <v>2826</v>
      </c>
      <c r="BK16" s="120">
        <v>1</v>
      </c>
      <c r="BL16" s="123">
        <v>4.166666666666667</v>
      </c>
      <c r="BM16" s="120">
        <v>1</v>
      </c>
      <c r="BN16" s="123">
        <v>4.166666666666667</v>
      </c>
      <c r="BO16" s="120">
        <v>0</v>
      </c>
      <c r="BP16" s="123">
        <v>0</v>
      </c>
      <c r="BQ16" s="120">
        <v>22</v>
      </c>
      <c r="BR16" s="123">
        <v>91.66666666666667</v>
      </c>
      <c r="BS16" s="120">
        <v>24</v>
      </c>
      <c r="BT16" s="2"/>
      <c r="BU16" s="3"/>
      <c r="BV16" s="3"/>
      <c r="BW16" s="3"/>
      <c r="BX16" s="3"/>
    </row>
    <row r="17" spans="1:76" ht="15">
      <c r="A17" s="64" t="s">
        <v>218</v>
      </c>
      <c r="B17" s="65"/>
      <c r="C17" s="65" t="s">
        <v>64</v>
      </c>
      <c r="D17" s="66">
        <v>173.80281690140845</v>
      </c>
      <c r="E17" s="68"/>
      <c r="F17" s="100" t="s">
        <v>677</v>
      </c>
      <c r="G17" s="65"/>
      <c r="H17" s="69" t="s">
        <v>218</v>
      </c>
      <c r="I17" s="70"/>
      <c r="J17" s="70"/>
      <c r="K17" s="69" t="s">
        <v>2067</v>
      </c>
      <c r="L17" s="73">
        <v>1</v>
      </c>
      <c r="M17" s="74">
        <v>5606.24560546875</v>
      </c>
      <c r="N17" s="74">
        <v>9646.09375</v>
      </c>
      <c r="O17" s="75"/>
      <c r="P17" s="76"/>
      <c r="Q17" s="76"/>
      <c r="R17" s="86"/>
      <c r="S17" s="48">
        <v>0</v>
      </c>
      <c r="T17" s="48">
        <v>1</v>
      </c>
      <c r="U17" s="49">
        <v>0</v>
      </c>
      <c r="V17" s="49">
        <v>0.076923</v>
      </c>
      <c r="W17" s="49">
        <v>0</v>
      </c>
      <c r="X17" s="49">
        <v>0.606176</v>
      </c>
      <c r="Y17" s="49">
        <v>0</v>
      </c>
      <c r="Z17" s="49">
        <v>0</v>
      </c>
      <c r="AA17" s="71">
        <v>17</v>
      </c>
      <c r="AB17" s="71"/>
      <c r="AC17" s="72"/>
      <c r="AD17" s="78" t="s">
        <v>1193</v>
      </c>
      <c r="AE17" s="78">
        <v>2057</v>
      </c>
      <c r="AF17" s="78">
        <v>2118</v>
      </c>
      <c r="AG17" s="78">
        <v>35753</v>
      </c>
      <c r="AH17" s="78">
        <v>21758</v>
      </c>
      <c r="AI17" s="78"/>
      <c r="AJ17" s="78" t="s">
        <v>1340</v>
      </c>
      <c r="AK17" s="78" t="s">
        <v>1479</v>
      </c>
      <c r="AL17" s="78"/>
      <c r="AM17" s="78"/>
      <c r="AN17" s="80">
        <v>41030.40064814815</v>
      </c>
      <c r="AO17" s="82" t="s">
        <v>1691</v>
      </c>
      <c r="AP17" s="78" t="b">
        <v>1</v>
      </c>
      <c r="AQ17" s="78" t="b">
        <v>0</v>
      </c>
      <c r="AR17" s="78" t="b">
        <v>0</v>
      </c>
      <c r="AS17" s="78" t="s">
        <v>1105</v>
      </c>
      <c r="AT17" s="78">
        <v>192</v>
      </c>
      <c r="AU17" s="82" t="s">
        <v>1814</v>
      </c>
      <c r="AV17" s="78" t="b">
        <v>0</v>
      </c>
      <c r="AW17" s="78" t="s">
        <v>1903</v>
      </c>
      <c r="AX17" s="82" t="s">
        <v>1918</v>
      </c>
      <c r="AY17" s="78" t="s">
        <v>66</v>
      </c>
      <c r="AZ17" s="78" t="str">
        <f>REPLACE(INDEX(GroupVertices[Group],MATCH(Vertices[[#This Row],[Vertex]],GroupVertices[Vertex],0)),1,1,"")</f>
        <v>7</v>
      </c>
      <c r="BA17" s="48"/>
      <c r="BB17" s="48"/>
      <c r="BC17" s="48"/>
      <c r="BD17" s="48"/>
      <c r="BE17" s="48" t="s">
        <v>563</v>
      </c>
      <c r="BF17" s="48" t="s">
        <v>563</v>
      </c>
      <c r="BG17" s="120" t="s">
        <v>2755</v>
      </c>
      <c r="BH17" s="120" t="s">
        <v>2755</v>
      </c>
      <c r="BI17" s="120" t="s">
        <v>2825</v>
      </c>
      <c r="BJ17" s="120" t="s">
        <v>2825</v>
      </c>
      <c r="BK17" s="120">
        <v>1</v>
      </c>
      <c r="BL17" s="123">
        <v>5.555555555555555</v>
      </c>
      <c r="BM17" s="120">
        <v>0</v>
      </c>
      <c r="BN17" s="123">
        <v>0</v>
      </c>
      <c r="BO17" s="120">
        <v>0</v>
      </c>
      <c r="BP17" s="123">
        <v>0</v>
      </c>
      <c r="BQ17" s="120">
        <v>17</v>
      </c>
      <c r="BR17" s="123">
        <v>94.44444444444444</v>
      </c>
      <c r="BS17" s="120">
        <v>18</v>
      </c>
      <c r="BT17" s="2"/>
      <c r="BU17" s="3"/>
      <c r="BV17" s="3"/>
      <c r="BW17" s="3"/>
      <c r="BX17" s="3"/>
    </row>
    <row r="18" spans="1:76" ht="15">
      <c r="A18" s="64" t="s">
        <v>219</v>
      </c>
      <c r="B18" s="65"/>
      <c r="C18" s="65" t="s">
        <v>64</v>
      </c>
      <c r="D18" s="66">
        <v>183.1322904313297</v>
      </c>
      <c r="E18" s="68"/>
      <c r="F18" s="100" t="s">
        <v>678</v>
      </c>
      <c r="G18" s="65"/>
      <c r="H18" s="69" t="s">
        <v>219</v>
      </c>
      <c r="I18" s="70"/>
      <c r="J18" s="70"/>
      <c r="K18" s="69" t="s">
        <v>2068</v>
      </c>
      <c r="L18" s="73">
        <v>1</v>
      </c>
      <c r="M18" s="74">
        <v>1994.01025390625</v>
      </c>
      <c r="N18" s="74">
        <v>1066.134521484375</v>
      </c>
      <c r="O18" s="75"/>
      <c r="P18" s="76"/>
      <c r="Q18" s="76"/>
      <c r="R18" s="86"/>
      <c r="S18" s="48">
        <v>0</v>
      </c>
      <c r="T18" s="48">
        <v>1</v>
      </c>
      <c r="U18" s="49">
        <v>0</v>
      </c>
      <c r="V18" s="49">
        <v>0.034483</v>
      </c>
      <c r="W18" s="49">
        <v>0.004704</v>
      </c>
      <c r="X18" s="49">
        <v>0.55652</v>
      </c>
      <c r="Y18" s="49">
        <v>0</v>
      </c>
      <c r="Z18" s="49">
        <v>0</v>
      </c>
      <c r="AA18" s="71">
        <v>18</v>
      </c>
      <c r="AB18" s="71"/>
      <c r="AC18" s="72"/>
      <c r="AD18" s="78" t="s">
        <v>1194</v>
      </c>
      <c r="AE18" s="78">
        <v>5001</v>
      </c>
      <c r="AF18" s="78">
        <v>3789</v>
      </c>
      <c r="AG18" s="78">
        <v>8003</v>
      </c>
      <c r="AH18" s="78">
        <v>5773</v>
      </c>
      <c r="AI18" s="78"/>
      <c r="AJ18" s="78" t="s">
        <v>1341</v>
      </c>
      <c r="AK18" s="78" t="s">
        <v>1480</v>
      </c>
      <c r="AL18" s="82" t="s">
        <v>1581</v>
      </c>
      <c r="AM18" s="78"/>
      <c r="AN18" s="80">
        <v>41146.97792824074</v>
      </c>
      <c r="AO18" s="82" t="s">
        <v>1692</v>
      </c>
      <c r="AP18" s="78" t="b">
        <v>1</v>
      </c>
      <c r="AQ18" s="78" t="b">
        <v>0</v>
      </c>
      <c r="AR18" s="78" t="b">
        <v>1</v>
      </c>
      <c r="AS18" s="78" t="s">
        <v>1105</v>
      </c>
      <c r="AT18" s="78">
        <v>96</v>
      </c>
      <c r="AU18" s="82" t="s">
        <v>1814</v>
      </c>
      <c r="AV18" s="78" t="b">
        <v>0</v>
      </c>
      <c r="AW18" s="78" t="s">
        <v>1903</v>
      </c>
      <c r="AX18" s="82" t="s">
        <v>1919</v>
      </c>
      <c r="AY18" s="78" t="s">
        <v>66</v>
      </c>
      <c r="AZ18" s="78" t="str">
        <f>REPLACE(INDEX(GroupVertices[Group],MATCH(Vertices[[#This Row],[Vertex]],GroupVertices[Vertex],0)),1,1,"")</f>
        <v>2</v>
      </c>
      <c r="BA18" s="48"/>
      <c r="BB18" s="48"/>
      <c r="BC18" s="48"/>
      <c r="BD18" s="48"/>
      <c r="BE18" s="48" t="s">
        <v>565</v>
      </c>
      <c r="BF18" s="48" t="s">
        <v>565</v>
      </c>
      <c r="BG18" s="120" t="s">
        <v>2757</v>
      </c>
      <c r="BH18" s="120" t="s">
        <v>2757</v>
      </c>
      <c r="BI18" s="120" t="s">
        <v>2827</v>
      </c>
      <c r="BJ18" s="120" t="s">
        <v>2827</v>
      </c>
      <c r="BK18" s="120">
        <v>0</v>
      </c>
      <c r="BL18" s="123">
        <v>0</v>
      </c>
      <c r="BM18" s="120">
        <v>0</v>
      </c>
      <c r="BN18" s="123">
        <v>0</v>
      </c>
      <c r="BO18" s="120">
        <v>0</v>
      </c>
      <c r="BP18" s="123">
        <v>0</v>
      </c>
      <c r="BQ18" s="120">
        <v>21</v>
      </c>
      <c r="BR18" s="123">
        <v>100</v>
      </c>
      <c r="BS18" s="120">
        <v>21</v>
      </c>
      <c r="BT18" s="2"/>
      <c r="BU18" s="3"/>
      <c r="BV18" s="3"/>
      <c r="BW18" s="3"/>
      <c r="BX18" s="3"/>
    </row>
    <row r="19" spans="1:76" ht="15">
      <c r="A19" s="64" t="s">
        <v>237</v>
      </c>
      <c r="B19" s="65"/>
      <c r="C19" s="65" t="s">
        <v>64</v>
      </c>
      <c r="D19" s="66">
        <v>168.07448665502952</v>
      </c>
      <c r="E19" s="68"/>
      <c r="F19" s="100" t="s">
        <v>1845</v>
      </c>
      <c r="G19" s="65"/>
      <c r="H19" s="69" t="s">
        <v>237</v>
      </c>
      <c r="I19" s="70"/>
      <c r="J19" s="70"/>
      <c r="K19" s="69" t="s">
        <v>2069</v>
      </c>
      <c r="L19" s="73">
        <v>7720.044117647059</v>
      </c>
      <c r="M19" s="74">
        <v>1213.476806640625</v>
      </c>
      <c r="N19" s="74">
        <v>2410.823486328125</v>
      </c>
      <c r="O19" s="75"/>
      <c r="P19" s="76"/>
      <c r="Q19" s="76"/>
      <c r="R19" s="86"/>
      <c r="S19" s="48">
        <v>16</v>
      </c>
      <c r="T19" s="48">
        <v>1</v>
      </c>
      <c r="U19" s="49">
        <v>210</v>
      </c>
      <c r="V19" s="49">
        <v>0.066667</v>
      </c>
      <c r="W19" s="49">
        <v>0.020721</v>
      </c>
      <c r="X19" s="49">
        <v>7.652144</v>
      </c>
      <c r="Y19" s="49">
        <v>0</v>
      </c>
      <c r="Z19" s="49">
        <v>0</v>
      </c>
      <c r="AA19" s="71">
        <v>19</v>
      </c>
      <c r="AB19" s="71"/>
      <c r="AC19" s="72"/>
      <c r="AD19" s="78" t="s">
        <v>1195</v>
      </c>
      <c r="AE19" s="78">
        <v>842</v>
      </c>
      <c r="AF19" s="78">
        <v>1092</v>
      </c>
      <c r="AG19" s="78">
        <v>1259</v>
      </c>
      <c r="AH19" s="78">
        <v>1722</v>
      </c>
      <c r="AI19" s="78"/>
      <c r="AJ19" s="78" t="s">
        <v>1342</v>
      </c>
      <c r="AK19" s="78" t="s">
        <v>1480</v>
      </c>
      <c r="AL19" s="82" t="s">
        <v>1582</v>
      </c>
      <c r="AM19" s="78"/>
      <c r="AN19" s="80">
        <v>42949.38726851852</v>
      </c>
      <c r="AO19" s="82" t="s">
        <v>1693</v>
      </c>
      <c r="AP19" s="78" t="b">
        <v>0</v>
      </c>
      <c r="AQ19" s="78" t="b">
        <v>0</v>
      </c>
      <c r="AR19" s="78" t="b">
        <v>0</v>
      </c>
      <c r="AS19" s="78" t="s">
        <v>1105</v>
      </c>
      <c r="AT19" s="78">
        <v>15</v>
      </c>
      <c r="AU19" s="82" t="s">
        <v>1814</v>
      </c>
      <c r="AV19" s="78" t="b">
        <v>0</v>
      </c>
      <c r="AW19" s="78" t="s">
        <v>1903</v>
      </c>
      <c r="AX19" s="82" t="s">
        <v>1920</v>
      </c>
      <c r="AY19" s="78" t="s">
        <v>66</v>
      </c>
      <c r="AZ19" s="78" t="str">
        <f>REPLACE(INDEX(GroupVertices[Group],MATCH(Vertices[[#This Row],[Vertex]],GroupVertices[Vertex],0)),1,1,"")</f>
        <v>2</v>
      </c>
      <c r="BA19" s="48"/>
      <c r="BB19" s="48"/>
      <c r="BC19" s="48"/>
      <c r="BD19" s="48"/>
      <c r="BE19" s="48" t="s">
        <v>2386</v>
      </c>
      <c r="BF19" s="48" t="s">
        <v>2741</v>
      </c>
      <c r="BG19" s="120" t="s">
        <v>2758</v>
      </c>
      <c r="BH19" s="120" t="s">
        <v>2808</v>
      </c>
      <c r="BI19" s="120" t="s">
        <v>2828</v>
      </c>
      <c r="BJ19" s="120" t="s">
        <v>2879</v>
      </c>
      <c r="BK19" s="120">
        <v>0</v>
      </c>
      <c r="BL19" s="123">
        <v>0</v>
      </c>
      <c r="BM19" s="120">
        <v>1</v>
      </c>
      <c r="BN19" s="123">
        <v>1.3513513513513513</v>
      </c>
      <c r="BO19" s="120">
        <v>0</v>
      </c>
      <c r="BP19" s="123">
        <v>0</v>
      </c>
      <c r="BQ19" s="120">
        <v>73</v>
      </c>
      <c r="BR19" s="123">
        <v>98.64864864864865</v>
      </c>
      <c r="BS19" s="120">
        <v>74</v>
      </c>
      <c r="BT19" s="2"/>
      <c r="BU19" s="3"/>
      <c r="BV19" s="3"/>
      <c r="BW19" s="3"/>
      <c r="BX19" s="3"/>
    </row>
    <row r="20" spans="1:76" ht="15">
      <c r="A20" s="64" t="s">
        <v>220</v>
      </c>
      <c r="B20" s="65"/>
      <c r="C20" s="65" t="s">
        <v>64</v>
      </c>
      <c r="D20" s="66">
        <v>167.73949658214187</v>
      </c>
      <c r="E20" s="68"/>
      <c r="F20" s="100" t="s">
        <v>679</v>
      </c>
      <c r="G20" s="65"/>
      <c r="H20" s="69" t="s">
        <v>220</v>
      </c>
      <c r="I20" s="70"/>
      <c r="J20" s="70"/>
      <c r="K20" s="69" t="s">
        <v>2070</v>
      </c>
      <c r="L20" s="73">
        <v>1</v>
      </c>
      <c r="M20" s="74">
        <v>511.3429260253906</v>
      </c>
      <c r="N20" s="74">
        <v>1011.5313720703125</v>
      </c>
      <c r="O20" s="75"/>
      <c r="P20" s="76"/>
      <c r="Q20" s="76"/>
      <c r="R20" s="86"/>
      <c r="S20" s="48">
        <v>0</v>
      </c>
      <c r="T20" s="48">
        <v>1</v>
      </c>
      <c r="U20" s="49">
        <v>0</v>
      </c>
      <c r="V20" s="49">
        <v>0.034483</v>
      </c>
      <c r="W20" s="49">
        <v>0.004704</v>
      </c>
      <c r="X20" s="49">
        <v>0.55652</v>
      </c>
      <c r="Y20" s="49">
        <v>0</v>
      </c>
      <c r="Z20" s="49">
        <v>0</v>
      </c>
      <c r="AA20" s="71">
        <v>20</v>
      </c>
      <c r="AB20" s="71"/>
      <c r="AC20" s="72"/>
      <c r="AD20" s="78" t="s">
        <v>1196</v>
      </c>
      <c r="AE20" s="78">
        <v>1159</v>
      </c>
      <c r="AF20" s="78">
        <v>1032</v>
      </c>
      <c r="AG20" s="78">
        <v>20878</v>
      </c>
      <c r="AH20" s="78">
        <v>67433</v>
      </c>
      <c r="AI20" s="78"/>
      <c r="AJ20" s="78" t="s">
        <v>1343</v>
      </c>
      <c r="AK20" s="78" t="s">
        <v>1481</v>
      </c>
      <c r="AL20" s="78"/>
      <c r="AM20" s="78"/>
      <c r="AN20" s="80">
        <v>40555.71765046296</v>
      </c>
      <c r="AO20" s="78"/>
      <c r="AP20" s="78" t="b">
        <v>1</v>
      </c>
      <c r="AQ20" s="78" t="b">
        <v>0</v>
      </c>
      <c r="AR20" s="78" t="b">
        <v>1</v>
      </c>
      <c r="AS20" s="78" t="s">
        <v>1105</v>
      </c>
      <c r="AT20" s="78">
        <v>66</v>
      </c>
      <c r="AU20" s="82" t="s">
        <v>1814</v>
      </c>
      <c r="AV20" s="78" t="b">
        <v>0</v>
      </c>
      <c r="AW20" s="78" t="s">
        <v>1903</v>
      </c>
      <c r="AX20" s="82" t="s">
        <v>1921</v>
      </c>
      <c r="AY20" s="78" t="s">
        <v>66</v>
      </c>
      <c r="AZ20" s="78" t="str">
        <f>REPLACE(INDEX(GroupVertices[Group],MATCH(Vertices[[#This Row],[Vertex]],GroupVertices[Vertex],0)),1,1,"")</f>
        <v>2</v>
      </c>
      <c r="BA20" s="48"/>
      <c r="BB20" s="48"/>
      <c r="BC20" s="48"/>
      <c r="BD20" s="48"/>
      <c r="BE20" s="48" t="s">
        <v>565</v>
      </c>
      <c r="BF20" s="48" t="s">
        <v>565</v>
      </c>
      <c r="BG20" s="120" t="s">
        <v>2757</v>
      </c>
      <c r="BH20" s="120" t="s">
        <v>2757</v>
      </c>
      <c r="BI20" s="120" t="s">
        <v>2827</v>
      </c>
      <c r="BJ20" s="120" t="s">
        <v>2827</v>
      </c>
      <c r="BK20" s="120">
        <v>0</v>
      </c>
      <c r="BL20" s="123">
        <v>0</v>
      </c>
      <c r="BM20" s="120">
        <v>0</v>
      </c>
      <c r="BN20" s="123">
        <v>0</v>
      </c>
      <c r="BO20" s="120">
        <v>0</v>
      </c>
      <c r="BP20" s="123">
        <v>0</v>
      </c>
      <c r="BQ20" s="120">
        <v>21</v>
      </c>
      <c r="BR20" s="123">
        <v>100</v>
      </c>
      <c r="BS20" s="120">
        <v>21</v>
      </c>
      <c r="BT20" s="2"/>
      <c r="BU20" s="3"/>
      <c r="BV20" s="3"/>
      <c r="BW20" s="3"/>
      <c r="BX20" s="3"/>
    </row>
    <row r="21" spans="1:76" ht="15">
      <c r="A21" s="64" t="s">
        <v>221</v>
      </c>
      <c r="B21" s="65"/>
      <c r="C21" s="65" t="s">
        <v>64</v>
      </c>
      <c r="D21" s="66">
        <v>162.3573227444135</v>
      </c>
      <c r="E21" s="68"/>
      <c r="F21" s="100" t="s">
        <v>680</v>
      </c>
      <c r="G21" s="65"/>
      <c r="H21" s="69" t="s">
        <v>221</v>
      </c>
      <c r="I21" s="70"/>
      <c r="J21" s="70"/>
      <c r="K21" s="69" t="s">
        <v>2071</v>
      </c>
      <c r="L21" s="73">
        <v>1</v>
      </c>
      <c r="M21" s="74">
        <v>1124.31640625</v>
      </c>
      <c r="N21" s="74">
        <v>4540.72216796875</v>
      </c>
      <c r="O21" s="75"/>
      <c r="P21" s="76"/>
      <c r="Q21" s="76"/>
      <c r="R21" s="86"/>
      <c r="S21" s="48">
        <v>0</v>
      </c>
      <c r="T21" s="48">
        <v>1</v>
      </c>
      <c r="U21" s="49">
        <v>0</v>
      </c>
      <c r="V21" s="49">
        <v>0.034483</v>
      </c>
      <c r="W21" s="49">
        <v>0.004704</v>
      </c>
      <c r="X21" s="49">
        <v>0.55652</v>
      </c>
      <c r="Y21" s="49">
        <v>0</v>
      </c>
      <c r="Z21" s="49">
        <v>0</v>
      </c>
      <c r="AA21" s="71">
        <v>21</v>
      </c>
      <c r="AB21" s="71"/>
      <c r="AC21" s="72"/>
      <c r="AD21" s="78" t="s">
        <v>1197</v>
      </c>
      <c r="AE21" s="78">
        <v>241</v>
      </c>
      <c r="AF21" s="78">
        <v>68</v>
      </c>
      <c r="AG21" s="78">
        <v>347</v>
      </c>
      <c r="AH21" s="78">
        <v>981</v>
      </c>
      <c r="AI21" s="78"/>
      <c r="AJ21" s="78" t="s">
        <v>1344</v>
      </c>
      <c r="AK21" s="78"/>
      <c r="AL21" s="78"/>
      <c r="AM21" s="78"/>
      <c r="AN21" s="80">
        <v>42102.563680555555</v>
      </c>
      <c r="AO21" s="82" t="s">
        <v>1694</v>
      </c>
      <c r="AP21" s="78" t="b">
        <v>1</v>
      </c>
      <c r="AQ21" s="78" t="b">
        <v>0</v>
      </c>
      <c r="AR21" s="78" t="b">
        <v>0</v>
      </c>
      <c r="AS21" s="78" t="s">
        <v>1812</v>
      </c>
      <c r="AT21" s="78">
        <v>2</v>
      </c>
      <c r="AU21" s="82" t="s">
        <v>1814</v>
      </c>
      <c r="AV21" s="78" t="b">
        <v>0</v>
      </c>
      <c r="AW21" s="78" t="s">
        <v>1903</v>
      </c>
      <c r="AX21" s="82" t="s">
        <v>1922</v>
      </c>
      <c r="AY21" s="78" t="s">
        <v>66</v>
      </c>
      <c r="AZ21" s="78" t="str">
        <f>REPLACE(INDEX(GroupVertices[Group],MATCH(Vertices[[#This Row],[Vertex]],GroupVertices[Vertex],0)),1,1,"")</f>
        <v>2</v>
      </c>
      <c r="BA21" s="48"/>
      <c r="BB21" s="48"/>
      <c r="BC21" s="48"/>
      <c r="BD21" s="48"/>
      <c r="BE21" s="48" t="s">
        <v>565</v>
      </c>
      <c r="BF21" s="48" t="s">
        <v>565</v>
      </c>
      <c r="BG21" s="120" t="s">
        <v>2757</v>
      </c>
      <c r="BH21" s="120" t="s">
        <v>2757</v>
      </c>
      <c r="BI21" s="120" t="s">
        <v>2827</v>
      </c>
      <c r="BJ21" s="120" t="s">
        <v>2827</v>
      </c>
      <c r="BK21" s="120">
        <v>0</v>
      </c>
      <c r="BL21" s="123">
        <v>0</v>
      </c>
      <c r="BM21" s="120">
        <v>0</v>
      </c>
      <c r="BN21" s="123">
        <v>0</v>
      </c>
      <c r="BO21" s="120">
        <v>0</v>
      </c>
      <c r="BP21" s="123">
        <v>0</v>
      </c>
      <c r="BQ21" s="120">
        <v>21</v>
      </c>
      <c r="BR21" s="123">
        <v>100</v>
      </c>
      <c r="BS21" s="120">
        <v>21</v>
      </c>
      <c r="BT21" s="2"/>
      <c r="BU21" s="3"/>
      <c r="BV21" s="3"/>
      <c r="BW21" s="3"/>
      <c r="BX21" s="3"/>
    </row>
    <row r="22" spans="1:76" ht="15">
      <c r="A22" s="64" t="s">
        <v>222</v>
      </c>
      <c r="B22" s="65"/>
      <c r="C22" s="65" t="s">
        <v>64</v>
      </c>
      <c r="D22" s="66">
        <v>162.84864151798206</v>
      </c>
      <c r="E22" s="68"/>
      <c r="F22" s="100" t="s">
        <v>681</v>
      </c>
      <c r="G22" s="65"/>
      <c r="H22" s="69" t="s">
        <v>222</v>
      </c>
      <c r="I22" s="70"/>
      <c r="J22" s="70"/>
      <c r="K22" s="69" t="s">
        <v>2072</v>
      </c>
      <c r="L22" s="73">
        <v>1</v>
      </c>
      <c r="M22" s="74">
        <v>2234.994140625</v>
      </c>
      <c r="N22" s="74">
        <v>2068.240966796875</v>
      </c>
      <c r="O22" s="75"/>
      <c r="P22" s="76"/>
      <c r="Q22" s="76"/>
      <c r="R22" s="86"/>
      <c r="S22" s="48">
        <v>0</v>
      </c>
      <c r="T22" s="48">
        <v>1</v>
      </c>
      <c r="U22" s="49">
        <v>0</v>
      </c>
      <c r="V22" s="49">
        <v>0.034483</v>
      </c>
      <c r="W22" s="49">
        <v>0.004704</v>
      </c>
      <c r="X22" s="49">
        <v>0.55652</v>
      </c>
      <c r="Y22" s="49">
        <v>0</v>
      </c>
      <c r="Z22" s="49">
        <v>0</v>
      </c>
      <c r="AA22" s="71">
        <v>22</v>
      </c>
      <c r="AB22" s="71"/>
      <c r="AC22" s="72"/>
      <c r="AD22" s="78" t="s">
        <v>1198</v>
      </c>
      <c r="AE22" s="78">
        <v>295</v>
      </c>
      <c r="AF22" s="78">
        <v>156</v>
      </c>
      <c r="AG22" s="78">
        <v>734</v>
      </c>
      <c r="AH22" s="78">
        <v>1073</v>
      </c>
      <c r="AI22" s="78"/>
      <c r="AJ22" s="78" t="s">
        <v>1345</v>
      </c>
      <c r="AK22" s="78" t="s">
        <v>1482</v>
      </c>
      <c r="AL22" s="78"/>
      <c r="AM22" s="78"/>
      <c r="AN22" s="80">
        <v>40576.96760416667</v>
      </c>
      <c r="AO22" s="82" t="s">
        <v>1695</v>
      </c>
      <c r="AP22" s="78" t="b">
        <v>1</v>
      </c>
      <c r="AQ22" s="78" t="b">
        <v>0</v>
      </c>
      <c r="AR22" s="78" t="b">
        <v>0</v>
      </c>
      <c r="AS22" s="78" t="s">
        <v>1105</v>
      </c>
      <c r="AT22" s="78">
        <v>2</v>
      </c>
      <c r="AU22" s="82" t="s">
        <v>1814</v>
      </c>
      <c r="AV22" s="78" t="b">
        <v>0</v>
      </c>
      <c r="AW22" s="78" t="s">
        <v>1903</v>
      </c>
      <c r="AX22" s="82" t="s">
        <v>1923</v>
      </c>
      <c r="AY22" s="78" t="s">
        <v>66</v>
      </c>
      <c r="AZ22" s="78" t="str">
        <f>REPLACE(INDEX(GroupVertices[Group],MATCH(Vertices[[#This Row],[Vertex]],GroupVertices[Vertex],0)),1,1,"")</f>
        <v>2</v>
      </c>
      <c r="BA22" s="48"/>
      <c r="BB22" s="48"/>
      <c r="BC22" s="48"/>
      <c r="BD22" s="48"/>
      <c r="BE22" s="48" t="s">
        <v>565</v>
      </c>
      <c r="BF22" s="48" t="s">
        <v>565</v>
      </c>
      <c r="BG22" s="120" t="s">
        <v>2757</v>
      </c>
      <c r="BH22" s="120" t="s">
        <v>2757</v>
      </c>
      <c r="BI22" s="120" t="s">
        <v>2827</v>
      </c>
      <c r="BJ22" s="120" t="s">
        <v>2827</v>
      </c>
      <c r="BK22" s="120">
        <v>0</v>
      </c>
      <c r="BL22" s="123">
        <v>0</v>
      </c>
      <c r="BM22" s="120">
        <v>0</v>
      </c>
      <c r="BN22" s="123">
        <v>0</v>
      </c>
      <c r="BO22" s="120">
        <v>0</v>
      </c>
      <c r="BP22" s="123">
        <v>0</v>
      </c>
      <c r="BQ22" s="120">
        <v>21</v>
      </c>
      <c r="BR22" s="123">
        <v>100</v>
      </c>
      <c r="BS22" s="120">
        <v>21</v>
      </c>
      <c r="BT22" s="2"/>
      <c r="BU22" s="3"/>
      <c r="BV22" s="3"/>
      <c r="BW22" s="3"/>
      <c r="BX22" s="3"/>
    </row>
    <row r="23" spans="1:76" ht="15">
      <c r="A23" s="64" t="s">
        <v>223</v>
      </c>
      <c r="B23" s="65"/>
      <c r="C23" s="65" t="s">
        <v>64</v>
      </c>
      <c r="D23" s="66">
        <v>174.4672138793023</v>
      </c>
      <c r="E23" s="68"/>
      <c r="F23" s="100" t="s">
        <v>682</v>
      </c>
      <c r="G23" s="65"/>
      <c r="H23" s="69" t="s">
        <v>223</v>
      </c>
      <c r="I23" s="70"/>
      <c r="J23" s="70"/>
      <c r="K23" s="69" t="s">
        <v>2073</v>
      </c>
      <c r="L23" s="73">
        <v>1</v>
      </c>
      <c r="M23" s="74">
        <v>2100.457763671875</v>
      </c>
      <c r="N23" s="74">
        <v>3516.333740234375</v>
      </c>
      <c r="O23" s="75"/>
      <c r="P23" s="76"/>
      <c r="Q23" s="76"/>
      <c r="R23" s="86"/>
      <c r="S23" s="48">
        <v>0</v>
      </c>
      <c r="T23" s="48">
        <v>1</v>
      </c>
      <c r="U23" s="49">
        <v>0</v>
      </c>
      <c r="V23" s="49">
        <v>0.034483</v>
      </c>
      <c r="W23" s="49">
        <v>0.004704</v>
      </c>
      <c r="X23" s="49">
        <v>0.55652</v>
      </c>
      <c r="Y23" s="49">
        <v>0</v>
      </c>
      <c r="Z23" s="49">
        <v>0</v>
      </c>
      <c r="AA23" s="71">
        <v>23</v>
      </c>
      <c r="AB23" s="71"/>
      <c r="AC23" s="72"/>
      <c r="AD23" s="78" t="s">
        <v>1199</v>
      </c>
      <c r="AE23" s="78">
        <v>689</v>
      </c>
      <c r="AF23" s="78">
        <v>2237</v>
      </c>
      <c r="AG23" s="78">
        <v>2631</v>
      </c>
      <c r="AH23" s="78">
        <v>2067</v>
      </c>
      <c r="AI23" s="78"/>
      <c r="AJ23" s="78" t="s">
        <v>1346</v>
      </c>
      <c r="AK23" s="78" t="s">
        <v>1480</v>
      </c>
      <c r="AL23" s="82" t="s">
        <v>1583</v>
      </c>
      <c r="AM23" s="78"/>
      <c r="AN23" s="80">
        <v>40011.37986111111</v>
      </c>
      <c r="AO23" s="82" t="s">
        <v>1696</v>
      </c>
      <c r="AP23" s="78" t="b">
        <v>0</v>
      </c>
      <c r="AQ23" s="78" t="b">
        <v>0</v>
      </c>
      <c r="AR23" s="78" t="b">
        <v>1</v>
      </c>
      <c r="AS23" s="78" t="s">
        <v>1105</v>
      </c>
      <c r="AT23" s="78">
        <v>57</v>
      </c>
      <c r="AU23" s="82" t="s">
        <v>1820</v>
      </c>
      <c r="AV23" s="78" t="b">
        <v>0</v>
      </c>
      <c r="AW23" s="78" t="s">
        <v>1903</v>
      </c>
      <c r="AX23" s="82" t="s">
        <v>1924</v>
      </c>
      <c r="AY23" s="78" t="s">
        <v>66</v>
      </c>
      <c r="AZ23" s="78" t="str">
        <f>REPLACE(INDEX(GroupVertices[Group],MATCH(Vertices[[#This Row],[Vertex]],GroupVertices[Vertex],0)),1,1,"")</f>
        <v>2</v>
      </c>
      <c r="BA23" s="48"/>
      <c r="BB23" s="48"/>
      <c r="BC23" s="48"/>
      <c r="BD23" s="48"/>
      <c r="BE23" s="48" t="s">
        <v>565</v>
      </c>
      <c r="BF23" s="48" t="s">
        <v>565</v>
      </c>
      <c r="BG23" s="120" t="s">
        <v>2757</v>
      </c>
      <c r="BH23" s="120" t="s">
        <v>2757</v>
      </c>
      <c r="BI23" s="120" t="s">
        <v>2827</v>
      </c>
      <c r="BJ23" s="120" t="s">
        <v>2827</v>
      </c>
      <c r="BK23" s="120">
        <v>0</v>
      </c>
      <c r="BL23" s="123">
        <v>0</v>
      </c>
      <c r="BM23" s="120">
        <v>0</v>
      </c>
      <c r="BN23" s="123">
        <v>0</v>
      </c>
      <c r="BO23" s="120">
        <v>0</v>
      </c>
      <c r="BP23" s="123">
        <v>0</v>
      </c>
      <c r="BQ23" s="120">
        <v>21</v>
      </c>
      <c r="BR23" s="123">
        <v>100</v>
      </c>
      <c r="BS23" s="120">
        <v>21</v>
      </c>
      <c r="BT23" s="2"/>
      <c r="BU23" s="3"/>
      <c r="BV23" s="3"/>
      <c r="BW23" s="3"/>
      <c r="BX23" s="3"/>
    </row>
    <row r="24" spans="1:76" ht="15">
      <c r="A24" s="64" t="s">
        <v>224</v>
      </c>
      <c r="B24" s="65"/>
      <c r="C24" s="65" t="s">
        <v>64</v>
      </c>
      <c r="D24" s="66">
        <v>184.36617053313256</v>
      </c>
      <c r="E24" s="68"/>
      <c r="F24" s="100" t="s">
        <v>683</v>
      </c>
      <c r="G24" s="65"/>
      <c r="H24" s="69" t="s">
        <v>224</v>
      </c>
      <c r="I24" s="70"/>
      <c r="J24" s="70"/>
      <c r="K24" s="69" t="s">
        <v>2074</v>
      </c>
      <c r="L24" s="73">
        <v>1</v>
      </c>
      <c r="M24" s="74">
        <v>1144.621826171875</v>
      </c>
      <c r="N24" s="74">
        <v>3634.432861328125</v>
      </c>
      <c r="O24" s="75"/>
      <c r="P24" s="76"/>
      <c r="Q24" s="76"/>
      <c r="R24" s="86"/>
      <c r="S24" s="48">
        <v>0</v>
      </c>
      <c r="T24" s="48">
        <v>1</v>
      </c>
      <c r="U24" s="49">
        <v>0</v>
      </c>
      <c r="V24" s="49">
        <v>0.034483</v>
      </c>
      <c r="W24" s="49">
        <v>0.004704</v>
      </c>
      <c r="X24" s="49">
        <v>0.55652</v>
      </c>
      <c r="Y24" s="49">
        <v>0</v>
      </c>
      <c r="Z24" s="49">
        <v>0</v>
      </c>
      <c r="AA24" s="71">
        <v>24</v>
      </c>
      <c r="AB24" s="71"/>
      <c r="AC24" s="72"/>
      <c r="AD24" s="78" t="s">
        <v>1200</v>
      </c>
      <c r="AE24" s="78">
        <v>4894</v>
      </c>
      <c r="AF24" s="78">
        <v>4010</v>
      </c>
      <c r="AG24" s="78">
        <v>24416</v>
      </c>
      <c r="AH24" s="78">
        <v>17367</v>
      </c>
      <c r="AI24" s="78"/>
      <c r="AJ24" s="78" t="s">
        <v>1347</v>
      </c>
      <c r="AK24" s="78" t="s">
        <v>1483</v>
      </c>
      <c r="AL24" s="82" t="s">
        <v>1584</v>
      </c>
      <c r="AM24" s="78"/>
      <c r="AN24" s="80">
        <v>39919.49733796297</v>
      </c>
      <c r="AO24" s="82" t="s">
        <v>1697</v>
      </c>
      <c r="AP24" s="78" t="b">
        <v>0</v>
      </c>
      <c r="AQ24" s="78" t="b">
        <v>0</v>
      </c>
      <c r="AR24" s="78" t="b">
        <v>1</v>
      </c>
      <c r="AS24" s="78" t="s">
        <v>1105</v>
      </c>
      <c r="AT24" s="78">
        <v>221</v>
      </c>
      <c r="AU24" s="82" t="s">
        <v>1821</v>
      </c>
      <c r="AV24" s="78" t="b">
        <v>0</v>
      </c>
      <c r="AW24" s="78" t="s">
        <v>1903</v>
      </c>
      <c r="AX24" s="82" t="s">
        <v>1925</v>
      </c>
      <c r="AY24" s="78" t="s">
        <v>66</v>
      </c>
      <c r="AZ24" s="78" t="str">
        <f>REPLACE(INDEX(GroupVertices[Group],MATCH(Vertices[[#This Row],[Vertex]],GroupVertices[Vertex],0)),1,1,"")</f>
        <v>2</v>
      </c>
      <c r="BA24" s="48"/>
      <c r="BB24" s="48"/>
      <c r="BC24" s="48"/>
      <c r="BD24" s="48"/>
      <c r="BE24" s="48" t="s">
        <v>565</v>
      </c>
      <c r="BF24" s="48" t="s">
        <v>565</v>
      </c>
      <c r="BG24" s="120" t="s">
        <v>2757</v>
      </c>
      <c r="BH24" s="120" t="s">
        <v>2757</v>
      </c>
      <c r="BI24" s="120" t="s">
        <v>2827</v>
      </c>
      <c r="BJ24" s="120" t="s">
        <v>2827</v>
      </c>
      <c r="BK24" s="120">
        <v>0</v>
      </c>
      <c r="BL24" s="123">
        <v>0</v>
      </c>
      <c r="BM24" s="120">
        <v>0</v>
      </c>
      <c r="BN24" s="123">
        <v>0</v>
      </c>
      <c r="BO24" s="120">
        <v>0</v>
      </c>
      <c r="BP24" s="123">
        <v>0</v>
      </c>
      <c r="BQ24" s="120">
        <v>21</v>
      </c>
      <c r="BR24" s="123">
        <v>100</v>
      </c>
      <c r="BS24" s="120">
        <v>21</v>
      </c>
      <c r="BT24" s="2"/>
      <c r="BU24" s="3"/>
      <c r="BV24" s="3"/>
      <c r="BW24" s="3"/>
      <c r="BX24" s="3"/>
    </row>
    <row r="25" spans="1:76" ht="15">
      <c r="A25" s="64" t="s">
        <v>225</v>
      </c>
      <c r="B25" s="65"/>
      <c r="C25" s="65" t="s">
        <v>64</v>
      </c>
      <c r="D25" s="66">
        <v>227.4291444028409</v>
      </c>
      <c r="E25" s="68"/>
      <c r="F25" s="100" t="s">
        <v>684</v>
      </c>
      <c r="G25" s="65"/>
      <c r="H25" s="69" t="s">
        <v>225</v>
      </c>
      <c r="I25" s="70"/>
      <c r="J25" s="70"/>
      <c r="K25" s="69" t="s">
        <v>2075</v>
      </c>
      <c r="L25" s="73">
        <v>1</v>
      </c>
      <c r="M25" s="74">
        <v>1493.85986328125</v>
      </c>
      <c r="N25" s="74">
        <v>1283.17822265625</v>
      </c>
      <c r="O25" s="75"/>
      <c r="P25" s="76"/>
      <c r="Q25" s="76"/>
      <c r="R25" s="86"/>
      <c r="S25" s="48">
        <v>0</v>
      </c>
      <c r="T25" s="48">
        <v>1</v>
      </c>
      <c r="U25" s="49">
        <v>0</v>
      </c>
      <c r="V25" s="49">
        <v>0.034483</v>
      </c>
      <c r="W25" s="49">
        <v>0.004704</v>
      </c>
      <c r="X25" s="49">
        <v>0.55652</v>
      </c>
      <c r="Y25" s="49">
        <v>0</v>
      </c>
      <c r="Z25" s="49">
        <v>0</v>
      </c>
      <c r="AA25" s="71">
        <v>25</v>
      </c>
      <c r="AB25" s="71"/>
      <c r="AC25" s="72"/>
      <c r="AD25" s="78" t="s">
        <v>1201</v>
      </c>
      <c r="AE25" s="78">
        <v>331</v>
      </c>
      <c r="AF25" s="78">
        <v>11723</v>
      </c>
      <c r="AG25" s="78">
        <v>23427</v>
      </c>
      <c r="AH25" s="78">
        <v>428</v>
      </c>
      <c r="AI25" s="78"/>
      <c r="AJ25" s="78" t="s">
        <v>1348</v>
      </c>
      <c r="AK25" s="78" t="s">
        <v>1484</v>
      </c>
      <c r="AL25" s="78"/>
      <c r="AM25" s="78"/>
      <c r="AN25" s="80">
        <v>40729.47513888889</v>
      </c>
      <c r="AO25" s="78"/>
      <c r="AP25" s="78" t="b">
        <v>1</v>
      </c>
      <c r="AQ25" s="78" t="b">
        <v>0</v>
      </c>
      <c r="AR25" s="78" t="b">
        <v>1</v>
      </c>
      <c r="AS25" s="78" t="s">
        <v>1105</v>
      </c>
      <c r="AT25" s="78">
        <v>120</v>
      </c>
      <c r="AU25" s="82" t="s">
        <v>1814</v>
      </c>
      <c r="AV25" s="78" t="b">
        <v>0</v>
      </c>
      <c r="AW25" s="78" t="s">
        <v>1903</v>
      </c>
      <c r="AX25" s="82" t="s">
        <v>1926</v>
      </c>
      <c r="AY25" s="78" t="s">
        <v>66</v>
      </c>
      <c r="AZ25" s="78" t="str">
        <f>REPLACE(INDEX(GroupVertices[Group],MATCH(Vertices[[#This Row],[Vertex]],GroupVertices[Vertex],0)),1,1,"")</f>
        <v>2</v>
      </c>
      <c r="BA25" s="48"/>
      <c r="BB25" s="48"/>
      <c r="BC25" s="48"/>
      <c r="BD25" s="48"/>
      <c r="BE25" s="48" t="s">
        <v>565</v>
      </c>
      <c r="BF25" s="48" t="s">
        <v>565</v>
      </c>
      <c r="BG25" s="120" t="s">
        <v>2757</v>
      </c>
      <c r="BH25" s="120" t="s">
        <v>2757</v>
      </c>
      <c r="BI25" s="120" t="s">
        <v>2827</v>
      </c>
      <c r="BJ25" s="120" t="s">
        <v>2827</v>
      </c>
      <c r="BK25" s="120">
        <v>0</v>
      </c>
      <c r="BL25" s="123">
        <v>0</v>
      </c>
      <c r="BM25" s="120">
        <v>0</v>
      </c>
      <c r="BN25" s="123">
        <v>0</v>
      </c>
      <c r="BO25" s="120">
        <v>0</v>
      </c>
      <c r="BP25" s="123">
        <v>0</v>
      </c>
      <c r="BQ25" s="120">
        <v>21</v>
      </c>
      <c r="BR25" s="123">
        <v>100</v>
      </c>
      <c r="BS25" s="120">
        <v>21</v>
      </c>
      <c r="BT25" s="2"/>
      <c r="BU25" s="3"/>
      <c r="BV25" s="3"/>
      <c r="BW25" s="3"/>
      <c r="BX25" s="3"/>
    </row>
    <row r="26" spans="1:76" ht="15">
      <c r="A26" s="64" t="s">
        <v>226</v>
      </c>
      <c r="B26" s="65"/>
      <c r="C26" s="65" t="s">
        <v>64</v>
      </c>
      <c r="D26" s="66">
        <v>162.91005636467813</v>
      </c>
      <c r="E26" s="68"/>
      <c r="F26" s="100" t="s">
        <v>685</v>
      </c>
      <c r="G26" s="65"/>
      <c r="H26" s="69" t="s">
        <v>226</v>
      </c>
      <c r="I26" s="70"/>
      <c r="J26" s="70"/>
      <c r="K26" s="69" t="s">
        <v>2076</v>
      </c>
      <c r="L26" s="73">
        <v>1</v>
      </c>
      <c r="M26" s="74">
        <v>194.9122772216797</v>
      </c>
      <c r="N26" s="74">
        <v>1908.0223388671875</v>
      </c>
      <c r="O26" s="75"/>
      <c r="P26" s="76"/>
      <c r="Q26" s="76"/>
      <c r="R26" s="86"/>
      <c r="S26" s="48">
        <v>0</v>
      </c>
      <c r="T26" s="48">
        <v>1</v>
      </c>
      <c r="U26" s="49">
        <v>0</v>
      </c>
      <c r="V26" s="49">
        <v>0.034483</v>
      </c>
      <c r="W26" s="49">
        <v>0.004704</v>
      </c>
      <c r="X26" s="49">
        <v>0.55652</v>
      </c>
      <c r="Y26" s="49">
        <v>0</v>
      </c>
      <c r="Z26" s="49">
        <v>0</v>
      </c>
      <c r="AA26" s="71">
        <v>26</v>
      </c>
      <c r="AB26" s="71"/>
      <c r="AC26" s="72"/>
      <c r="AD26" s="78" t="s">
        <v>1202</v>
      </c>
      <c r="AE26" s="78">
        <v>637</v>
      </c>
      <c r="AF26" s="78">
        <v>167</v>
      </c>
      <c r="AG26" s="78">
        <v>2496</v>
      </c>
      <c r="AH26" s="78">
        <v>224</v>
      </c>
      <c r="AI26" s="78"/>
      <c r="AJ26" s="78" t="s">
        <v>1349</v>
      </c>
      <c r="AK26" s="78" t="s">
        <v>1485</v>
      </c>
      <c r="AL26" s="82" t="s">
        <v>1585</v>
      </c>
      <c r="AM26" s="78"/>
      <c r="AN26" s="80">
        <v>40082.49497685185</v>
      </c>
      <c r="AO26" s="82" t="s">
        <v>1698</v>
      </c>
      <c r="AP26" s="78" t="b">
        <v>0</v>
      </c>
      <c r="AQ26" s="78" t="b">
        <v>0</v>
      </c>
      <c r="AR26" s="78" t="b">
        <v>0</v>
      </c>
      <c r="AS26" s="78" t="s">
        <v>1105</v>
      </c>
      <c r="AT26" s="78">
        <v>9</v>
      </c>
      <c r="AU26" s="82" t="s">
        <v>1820</v>
      </c>
      <c r="AV26" s="78" t="b">
        <v>0</v>
      </c>
      <c r="AW26" s="78" t="s">
        <v>1903</v>
      </c>
      <c r="AX26" s="82" t="s">
        <v>1927</v>
      </c>
      <c r="AY26" s="78" t="s">
        <v>66</v>
      </c>
      <c r="AZ26" s="78" t="str">
        <f>REPLACE(INDEX(GroupVertices[Group],MATCH(Vertices[[#This Row],[Vertex]],GroupVertices[Vertex],0)),1,1,"")</f>
        <v>2</v>
      </c>
      <c r="BA26" s="48"/>
      <c r="BB26" s="48"/>
      <c r="BC26" s="48"/>
      <c r="BD26" s="48"/>
      <c r="BE26" s="48" t="s">
        <v>565</v>
      </c>
      <c r="BF26" s="48" t="s">
        <v>565</v>
      </c>
      <c r="BG26" s="120" t="s">
        <v>2757</v>
      </c>
      <c r="BH26" s="120" t="s">
        <v>2757</v>
      </c>
      <c r="BI26" s="120" t="s">
        <v>2827</v>
      </c>
      <c r="BJ26" s="120" t="s">
        <v>2827</v>
      </c>
      <c r="BK26" s="120">
        <v>0</v>
      </c>
      <c r="BL26" s="123">
        <v>0</v>
      </c>
      <c r="BM26" s="120">
        <v>0</v>
      </c>
      <c r="BN26" s="123">
        <v>0</v>
      </c>
      <c r="BO26" s="120">
        <v>0</v>
      </c>
      <c r="BP26" s="123">
        <v>0</v>
      </c>
      <c r="BQ26" s="120">
        <v>21</v>
      </c>
      <c r="BR26" s="123">
        <v>100</v>
      </c>
      <c r="BS26" s="120">
        <v>21</v>
      </c>
      <c r="BT26" s="2"/>
      <c r="BU26" s="3"/>
      <c r="BV26" s="3"/>
      <c r="BW26" s="3"/>
      <c r="BX26" s="3"/>
    </row>
    <row r="27" spans="1:76" ht="15">
      <c r="A27" s="64" t="s">
        <v>227</v>
      </c>
      <c r="B27" s="65"/>
      <c r="C27" s="65" t="s">
        <v>64</v>
      </c>
      <c r="D27" s="66">
        <v>183.45053100057297</v>
      </c>
      <c r="E27" s="68"/>
      <c r="F27" s="100" t="s">
        <v>686</v>
      </c>
      <c r="G27" s="65"/>
      <c r="H27" s="69" t="s">
        <v>227</v>
      </c>
      <c r="I27" s="70"/>
      <c r="J27" s="70"/>
      <c r="K27" s="69" t="s">
        <v>2077</v>
      </c>
      <c r="L27" s="73">
        <v>1</v>
      </c>
      <c r="M27" s="74">
        <v>1693.5438232421875</v>
      </c>
      <c r="N27" s="74">
        <v>4190.49462890625</v>
      </c>
      <c r="O27" s="75"/>
      <c r="P27" s="76"/>
      <c r="Q27" s="76"/>
      <c r="R27" s="86"/>
      <c r="S27" s="48">
        <v>0</v>
      </c>
      <c r="T27" s="48">
        <v>1</v>
      </c>
      <c r="U27" s="49">
        <v>0</v>
      </c>
      <c r="V27" s="49">
        <v>0.034483</v>
      </c>
      <c r="W27" s="49">
        <v>0.004704</v>
      </c>
      <c r="X27" s="49">
        <v>0.55652</v>
      </c>
      <c r="Y27" s="49">
        <v>0</v>
      </c>
      <c r="Z27" s="49">
        <v>0</v>
      </c>
      <c r="AA27" s="71">
        <v>27</v>
      </c>
      <c r="AB27" s="71"/>
      <c r="AC27" s="72"/>
      <c r="AD27" s="78" t="s">
        <v>1203</v>
      </c>
      <c r="AE27" s="78">
        <v>742</v>
      </c>
      <c r="AF27" s="78">
        <v>3846</v>
      </c>
      <c r="AG27" s="78">
        <v>5193</v>
      </c>
      <c r="AH27" s="78">
        <v>7097</v>
      </c>
      <c r="AI27" s="78"/>
      <c r="AJ27" s="78" t="s">
        <v>1350</v>
      </c>
      <c r="AK27" s="78" t="s">
        <v>1486</v>
      </c>
      <c r="AL27" s="82" t="s">
        <v>1586</v>
      </c>
      <c r="AM27" s="78"/>
      <c r="AN27" s="80">
        <v>39880.674988425926</v>
      </c>
      <c r="AO27" s="82" t="s">
        <v>1699</v>
      </c>
      <c r="AP27" s="78" t="b">
        <v>0</v>
      </c>
      <c r="AQ27" s="78" t="b">
        <v>0</v>
      </c>
      <c r="AR27" s="78" t="b">
        <v>1</v>
      </c>
      <c r="AS27" s="78" t="s">
        <v>1105</v>
      </c>
      <c r="AT27" s="78">
        <v>46</v>
      </c>
      <c r="AU27" s="82" t="s">
        <v>1814</v>
      </c>
      <c r="AV27" s="78" t="b">
        <v>0</v>
      </c>
      <c r="AW27" s="78" t="s">
        <v>1903</v>
      </c>
      <c r="AX27" s="82" t="s">
        <v>1928</v>
      </c>
      <c r="AY27" s="78" t="s">
        <v>66</v>
      </c>
      <c r="AZ27" s="78" t="str">
        <f>REPLACE(INDEX(GroupVertices[Group],MATCH(Vertices[[#This Row],[Vertex]],GroupVertices[Vertex],0)),1,1,"")</f>
        <v>2</v>
      </c>
      <c r="BA27" s="48"/>
      <c r="BB27" s="48"/>
      <c r="BC27" s="48"/>
      <c r="BD27" s="48"/>
      <c r="BE27" s="48" t="s">
        <v>565</v>
      </c>
      <c r="BF27" s="48" t="s">
        <v>565</v>
      </c>
      <c r="BG27" s="120" t="s">
        <v>2757</v>
      </c>
      <c r="BH27" s="120" t="s">
        <v>2757</v>
      </c>
      <c r="BI27" s="120" t="s">
        <v>2827</v>
      </c>
      <c r="BJ27" s="120" t="s">
        <v>2827</v>
      </c>
      <c r="BK27" s="120">
        <v>0</v>
      </c>
      <c r="BL27" s="123">
        <v>0</v>
      </c>
      <c r="BM27" s="120">
        <v>0</v>
      </c>
      <c r="BN27" s="123">
        <v>0</v>
      </c>
      <c r="BO27" s="120">
        <v>0</v>
      </c>
      <c r="BP27" s="123">
        <v>0</v>
      </c>
      <c r="BQ27" s="120">
        <v>21</v>
      </c>
      <c r="BR27" s="123">
        <v>100</v>
      </c>
      <c r="BS27" s="120">
        <v>21</v>
      </c>
      <c r="BT27" s="2"/>
      <c r="BU27" s="3"/>
      <c r="BV27" s="3"/>
      <c r="BW27" s="3"/>
      <c r="BX27" s="3"/>
    </row>
    <row r="28" spans="1:76" ht="15">
      <c r="A28" s="64" t="s">
        <v>228</v>
      </c>
      <c r="B28" s="65"/>
      <c r="C28" s="65" t="s">
        <v>64</v>
      </c>
      <c r="D28" s="66">
        <v>168.1191519980812</v>
      </c>
      <c r="E28" s="68"/>
      <c r="F28" s="100" t="s">
        <v>687</v>
      </c>
      <c r="G28" s="65"/>
      <c r="H28" s="69" t="s">
        <v>228</v>
      </c>
      <c r="I28" s="70"/>
      <c r="J28" s="70"/>
      <c r="K28" s="69" t="s">
        <v>2078</v>
      </c>
      <c r="L28" s="73">
        <v>1</v>
      </c>
      <c r="M28" s="74">
        <v>1893.808349609375</v>
      </c>
      <c r="N28" s="74">
        <v>2701.66943359375</v>
      </c>
      <c r="O28" s="75"/>
      <c r="P28" s="76"/>
      <c r="Q28" s="76"/>
      <c r="R28" s="86"/>
      <c r="S28" s="48">
        <v>0</v>
      </c>
      <c r="T28" s="48">
        <v>1</v>
      </c>
      <c r="U28" s="49">
        <v>0</v>
      </c>
      <c r="V28" s="49">
        <v>0.034483</v>
      </c>
      <c r="W28" s="49">
        <v>0.004704</v>
      </c>
      <c r="X28" s="49">
        <v>0.55652</v>
      </c>
      <c r="Y28" s="49">
        <v>0</v>
      </c>
      <c r="Z28" s="49">
        <v>0</v>
      </c>
      <c r="AA28" s="71">
        <v>28</v>
      </c>
      <c r="AB28" s="71"/>
      <c r="AC28" s="72"/>
      <c r="AD28" s="78" t="s">
        <v>1204</v>
      </c>
      <c r="AE28" s="78">
        <v>1036</v>
      </c>
      <c r="AF28" s="78">
        <v>1100</v>
      </c>
      <c r="AG28" s="78">
        <v>7605</v>
      </c>
      <c r="AH28" s="78">
        <v>12308</v>
      </c>
      <c r="AI28" s="78"/>
      <c r="AJ28" s="78" t="s">
        <v>1351</v>
      </c>
      <c r="AK28" s="78" t="s">
        <v>1487</v>
      </c>
      <c r="AL28" s="82" t="s">
        <v>1587</v>
      </c>
      <c r="AM28" s="78"/>
      <c r="AN28" s="80">
        <v>43150.981886574074</v>
      </c>
      <c r="AO28" s="82" t="s">
        <v>1700</v>
      </c>
      <c r="AP28" s="78" t="b">
        <v>0</v>
      </c>
      <c r="AQ28" s="78" t="b">
        <v>0</v>
      </c>
      <c r="AR28" s="78" t="b">
        <v>0</v>
      </c>
      <c r="AS28" s="78" t="s">
        <v>1105</v>
      </c>
      <c r="AT28" s="78">
        <v>10</v>
      </c>
      <c r="AU28" s="82" t="s">
        <v>1814</v>
      </c>
      <c r="AV28" s="78" t="b">
        <v>0</v>
      </c>
      <c r="AW28" s="78" t="s">
        <v>1903</v>
      </c>
      <c r="AX28" s="82" t="s">
        <v>1929</v>
      </c>
      <c r="AY28" s="78" t="s">
        <v>66</v>
      </c>
      <c r="AZ28" s="78" t="str">
        <f>REPLACE(INDEX(GroupVertices[Group],MATCH(Vertices[[#This Row],[Vertex]],GroupVertices[Vertex],0)),1,1,"")</f>
        <v>2</v>
      </c>
      <c r="BA28" s="48"/>
      <c r="BB28" s="48"/>
      <c r="BC28" s="48"/>
      <c r="BD28" s="48"/>
      <c r="BE28" s="48" t="s">
        <v>565</v>
      </c>
      <c r="BF28" s="48" t="s">
        <v>565</v>
      </c>
      <c r="BG28" s="120" t="s">
        <v>2757</v>
      </c>
      <c r="BH28" s="120" t="s">
        <v>2757</v>
      </c>
      <c r="BI28" s="120" t="s">
        <v>2827</v>
      </c>
      <c r="BJ28" s="120" t="s">
        <v>2827</v>
      </c>
      <c r="BK28" s="120">
        <v>0</v>
      </c>
      <c r="BL28" s="123">
        <v>0</v>
      </c>
      <c r="BM28" s="120">
        <v>0</v>
      </c>
      <c r="BN28" s="123">
        <v>0</v>
      </c>
      <c r="BO28" s="120">
        <v>0</v>
      </c>
      <c r="BP28" s="123">
        <v>0</v>
      </c>
      <c r="BQ28" s="120">
        <v>21</v>
      </c>
      <c r="BR28" s="123">
        <v>100</v>
      </c>
      <c r="BS28" s="120">
        <v>21</v>
      </c>
      <c r="BT28" s="2"/>
      <c r="BU28" s="3"/>
      <c r="BV28" s="3"/>
      <c r="BW28" s="3"/>
      <c r="BX28" s="3"/>
    </row>
    <row r="29" spans="1:76" ht="15">
      <c r="A29" s="64" t="s">
        <v>229</v>
      </c>
      <c r="B29" s="65"/>
      <c r="C29" s="65" t="s">
        <v>64</v>
      </c>
      <c r="D29" s="66">
        <v>162.36848908017643</v>
      </c>
      <c r="E29" s="68"/>
      <c r="F29" s="100" t="s">
        <v>688</v>
      </c>
      <c r="G29" s="65"/>
      <c r="H29" s="69" t="s">
        <v>229</v>
      </c>
      <c r="I29" s="70"/>
      <c r="J29" s="70"/>
      <c r="K29" s="69" t="s">
        <v>2079</v>
      </c>
      <c r="L29" s="73">
        <v>1</v>
      </c>
      <c r="M29" s="74">
        <v>618.0245361328125</v>
      </c>
      <c r="N29" s="74">
        <v>2323.829833984375</v>
      </c>
      <c r="O29" s="75"/>
      <c r="P29" s="76"/>
      <c r="Q29" s="76"/>
      <c r="R29" s="86"/>
      <c r="S29" s="48">
        <v>0</v>
      </c>
      <c r="T29" s="48">
        <v>1</v>
      </c>
      <c r="U29" s="49">
        <v>0</v>
      </c>
      <c r="V29" s="49">
        <v>0.034483</v>
      </c>
      <c r="W29" s="49">
        <v>0.004704</v>
      </c>
      <c r="X29" s="49">
        <v>0.55652</v>
      </c>
      <c r="Y29" s="49">
        <v>0</v>
      </c>
      <c r="Z29" s="49">
        <v>0</v>
      </c>
      <c r="AA29" s="71">
        <v>29</v>
      </c>
      <c r="AB29" s="71"/>
      <c r="AC29" s="72"/>
      <c r="AD29" s="78" t="s">
        <v>1205</v>
      </c>
      <c r="AE29" s="78">
        <v>133</v>
      </c>
      <c r="AF29" s="78">
        <v>70</v>
      </c>
      <c r="AG29" s="78">
        <v>994</v>
      </c>
      <c r="AH29" s="78">
        <v>2137</v>
      </c>
      <c r="AI29" s="78"/>
      <c r="AJ29" s="78" t="s">
        <v>1352</v>
      </c>
      <c r="AK29" s="78" t="s">
        <v>1488</v>
      </c>
      <c r="AL29" s="82" t="s">
        <v>1588</v>
      </c>
      <c r="AM29" s="78"/>
      <c r="AN29" s="80">
        <v>42746.66533564815</v>
      </c>
      <c r="AO29" s="82" t="s">
        <v>1701</v>
      </c>
      <c r="AP29" s="78" t="b">
        <v>1</v>
      </c>
      <c r="AQ29" s="78" t="b">
        <v>0</v>
      </c>
      <c r="AR29" s="78" t="b">
        <v>0</v>
      </c>
      <c r="AS29" s="78" t="s">
        <v>1105</v>
      </c>
      <c r="AT29" s="78">
        <v>0</v>
      </c>
      <c r="AU29" s="78"/>
      <c r="AV29" s="78" t="b">
        <v>0</v>
      </c>
      <c r="AW29" s="78" t="s">
        <v>1903</v>
      </c>
      <c r="AX29" s="82" t="s">
        <v>1930</v>
      </c>
      <c r="AY29" s="78" t="s">
        <v>66</v>
      </c>
      <c r="AZ29" s="78" t="str">
        <f>REPLACE(INDEX(GroupVertices[Group],MATCH(Vertices[[#This Row],[Vertex]],GroupVertices[Vertex],0)),1,1,"")</f>
        <v>2</v>
      </c>
      <c r="BA29" s="48"/>
      <c r="BB29" s="48"/>
      <c r="BC29" s="48"/>
      <c r="BD29" s="48"/>
      <c r="BE29" s="48" t="s">
        <v>565</v>
      </c>
      <c r="BF29" s="48" t="s">
        <v>565</v>
      </c>
      <c r="BG29" s="120" t="s">
        <v>2757</v>
      </c>
      <c r="BH29" s="120" t="s">
        <v>2757</v>
      </c>
      <c r="BI29" s="120" t="s">
        <v>2827</v>
      </c>
      <c r="BJ29" s="120" t="s">
        <v>2827</v>
      </c>
      <c r="BK29" s="120">
        <v>0</v>
      </c>
      <c r="BL29" s="123">
        <v>0</v>
      </c>
      <c r="BM29" s="120">
        <v>0</v>
      </c>
      <c r="BN29" s="123">
        <v>0</v>
      </c>
      <c r="BO29" s="120">
        <v>0</v>
      </c>
      <c r="BP29" s="123">
        <v>0</v>
      </c>
      <c r="BQ29" s="120">
        <v>21</v>
      </c>
      <c r="BR29" s="123">
        <v>100</v>
      </c>
      <c r="BS29" s="120">
        <v>21</v>
      </c>
      <c r="BT29" s="2"/>
      <c r="BU29" s="3"/>
      <c r="BV29" s="3"/>
      <c r="BW29" s="3"/>
      <c r="BX29" s="3"/>
    </row>
    <row r="30" spans="1:76" ht="15">
      <c r="A30" s="64" t="s">
        <v>230</v>
      </c>
      <c r="B30" s="65"/>
      <c r="C30" s="65" t="s">
        <v>64</v>
      </c>
      <c r="D30" s="66">
        <v>162.84864151798206</v>
      </c>
      <c r="E30" s="68"/>
      <c r="F30" s="100" t="s">
        <v>689</v>
      </c>
      <c r="G30" s="65"/>
      <c r="H30" s="69" t="s">
        <v>230</v>
      </c>
      <c r="I30" s="70"/>
      <c r="J30" s="70"/>
      <c r="K30" s="69" t="s">
        <v>2080</v>
      </c>
      <c r="L30" s="73">
        <v>1</v>
      </c>
      <c r="M30" s="74">
        <v>1422.1817626953125</v>
      </c>
      <c r="N30" s="74">
        <v>352.9058837890625</v>
      </c>
      <c r="O30" s="75"/>
      <c r="P30" s="76"/>
      <c r="Q30" s="76"/>
      <c r="R30" s="86"/>
      <c r="S30" s="48">
        <v>0</v>
      </c>
      <c r="T30" s="48">
        <v>1</v>
      </c>
      <c r="U30" s="49">
        <v>0</v>
      </c>
      <c r="V30" s="49">
        <v>0.034483</v>
      </c>
      <c r="W30" s="49">
        <v>0.004704</v>
      </c>
      <c r="X30" s="49">
        <v>0.55652</v>
      </c>
      <c r="Y30" s="49">
        <v>0</v>
      </c>
      <c r="Z30" s="49">
        <v>0</v>
      </c>
      <c r="AA30" s="71">
        <v>30</v>
      </c>
      <c r="AB30" s="71"/>
      <c r="AC30" s="72"/>
      <c r="AD30" s="78" t="s">
        <v>1206</v>
      </c>
      <c r="AE30" s="78">
        <v>764</v>
      </c>
      <c r="AF30" s="78">
        <v>156</v>
      </c>
      <c r="AG30" s="78">
        <v>110</v>
      </c>
      <c r="AH30" s="78">
        <v>260</v>
      </c>
      <c r="AI30" s="78"/>
      <c r="AJ30" s="78" t="s">
        <v>1353</v>
      </c>
      <c r="AK30" s="78" t="s">
        <v>1489</v>
      </c>
      <c r="AL30" s="78"/>
      <c r="AM30" s="78"/>
      <c r="AN30" s="80">
        <v>42448.79636574074</v>
      </c>
      <c r="AO30" s="82" t="s">
        <v>1702</v>
      </c>
      <c r="AP30" s="78" t="b">
        <v>1</v>
      </c>
      <c r="AQ30" s="78" t="b">
        <v>0</v>
      </c>
      <c r="AR30" s="78" t="b">
        <v>0</v>
      </c>
      <c r="AS30" s="78" t="s">
        <v>1811</v>
      </c>
      <c r="AT30" s="78">
        <v>3</v>
      </c>
      <c r="AU30" s="78"/>
      <c r="AV30" s="78" t="b">
        <v>0</v>
      </c>
      <c r="AW30" s="78" t="s">
        <v>1903</v>
      </c>
      <c r="AX30" s="82" t="s">
        <v>1931</v>
      </c>
      <c r="AY30" s="78" t="s">
        <v>66</v>
      </c>
      <c r="AZ30" s="78" t="str">
        <f>REPLACE(INDEX(GroupVertices[Group],MATCH(Vertices[[#This Row],[Vertex]],GroupVertices[Vertex],0)),1,1,"")</f>
        <v>2</v>
      </c>
      <c r="BA30" s="48"/>
      <c r="BB30" s="48"/>
      <c r="BC30" s="48"/>
      <c r="BD30" s="48"/>
      <c r="BE30" s="48" t="s">
        <v>565</v>
      </c>
      <c r="BF30" s="48" t="s">
        <v>565</v>
      </c>
      <c r="BG30" s="120" t="s">
        <v>2757</v>
      </c>
      <c r="BH30" s="120" t="s">
        <v>2757</v>
      </c>
      <c r="BI30" s="120" t="s">
        <v>2827</v>
      </c>
      <c r="BJ30" s="120" t="s">
        <v>2827</v>
      </c>
      <c r="BK30" s="120">
        <v>0</v>
      </c>
      <c r="BL30" s="123">
        <v>0</v>
      </c>
      <c r="BM30" s="120">
        <v>0</v>
      </c>
      <c r="BN30" s="123">
        <v>0</v>
      </c>
      <c r="BO30" s="120">
        <v>0</v>
      </c>
      <c r="BP30" s="123">
        <v>0</v>
      </c>
      <c r="BQ30" s="120">
        <v>21</v>
      </c>
      <c r="BR30" s="123">
        <v>100</v>
      </c>
      <c r="BS30" s="120">
        <v>21</v>
      </c>
      <c r="BT30" s="2"/>
      <c r="BU30" s="3"/>
      <c r="BV30" s="3"/>
      <c r="BW30" s="3"/>
      <c r="BX30" s="3"/>
    </row>
    <row r="31" spans="1:76" ht="15">
      <c r="A31" s="64" t="s">
        <v>231</v>
      </c>
      <c r="B31" s="65"/>
      <c r="C31" s="65" t="s">
        <v>64</v>
      </c>
      <c r="D31" s="66">
        <v>163.93177608698548</v>
      </c>
      <c r="E31" s="68"/>
      <c r="F31" s="100" t="s">
        <v>690</v>
      </c>
      <c r="G31" s="65"/>
      <c r="H31" s="69" t="s">
        <v>231</v>
      </c>
      <c r="I31" s="70"/>
      <c r="J31" s="70"/>
      <c r="K31" s="69" t="s">
        <v>2081</v>
      </c>
      <c r="L31" s="73">
        <v>1</v>
      </c>
      <c r="M31" s="74">
        <v>4277.51220703125</v>
      </c>
      <c r="N31" s="74">
        <v>8432.98046875</v>
      </c>
      <c r="O31" s="75"/>
      <c r="P31" s="76"/>
      <c r="Q31" s="76"/>
      <c r="R31" s="86"/>
      <c r="S31" s="48">
        <v>1</v>
      </c>
      <c r="T31" s="48">
        <v>1</v>
      </c>
      <c r="U31" s="49">
        <v>0</v>
      </c>
      <c r="V31" s="49">
        <v>0</v>
      </c>
      <c r="W31" s="49">
        <v>0</v>
      </c>
      <c r="X31" s="49">
        <v>0.999996</v>
      </c>
      <c r="Y31" s="49">
        <v>0</v>
      </c>
      <c r="Z31" s="49" t="s">
        <v>3224</v>
      </c>
      <c r="AA31" s="71">
        <v>31</v>
      </c>
      <c r="AB31" s="71"/>
      <c r="AC31" s="72"/>
      <c r="AD31" s="78" t="s">
        <v>1207</v>
      </c>
      <c r="AE31" s="78">
        <v>197</v>
      </c>
      <c r="AF31" s="78">
        <v>350</v>
      </c>
      <c r="AG31" s="78">
        <v>2147</v>
      </c>
      <c r="AH31" s="78">
        <v>476</v>
      </c>
      <c r="AI31" s="78"/>
      <c r="AJ31" s="78" t="s">
        <v>1354</v>
      </c>
      <c r="AK31" s="78" t="s">
        <v>1490</v>
      </c>
      <c r="AL31" s="82" t="s">
        <v>1589</v>
      </c>
      <c r="AM31" s="78"/>
      <c r="AN31" s="80">
        <v>40102.188113425924</v>
      </c>
      <c r="AO31" s="82" t="s">
        <v>1703</v>
      </c>
      <c r="AP31" s="78" t="b">
        <v>0</v>
      </c>
      <c r="AQ31" s="78" t="b">
        <v>0</v>
      </c>
      <c r="AR31" s="78" t="b">
        <v>1</v>
      </c>
      <c r="AS31" s="78" t="s">
        <v>1106</v>
      </c>
      <c r="AT31" s="78">
        <v>5</v>
      </c>
      <c r="AU31" s="82" t="s">
        <v>1822</v>
      </c>
      <c r="AV31" s="78" t="b">
        <v>0</v>
      </c>
      <c r="AW31" s="78" t="s">
        <v>1903</v>
      </c>
      <c r="AX31" s="82" t="s">
        <v>1932</v>
      </c>
      <c r="AY31" s="78" t="s">
        <v>66</v>
      </c>
      <c r="AZ31" s="78" t="str">
        <f>REPLACE(INDEX(GroupVertices[Group],MATCH(Vertices[[#This Row],[Vertex]],GroupVertices[Vertex],0)),1,1,"")</f>
        <v>3</v>
      </c>
      <c r="BA31" s="48" t="s">
        <v>479</v>
      </c>
      <c r="BB31" s="48" t="s">
        <v>479</v>
      </c>
      <c r="BC31" s="48" t="s">
        <v>528</v>
      </c>
      <c r="BD31" s="48" t="s">
        <v>528</v>
      </c>
      <c r="BE31" s="48" t="s">
        <v>566</v>
      </c>
      <c r="BF31" s="48" t="s">
        <v>566</v>
      </c>
      <c r="BG31" s="120" t="s">
        <v>2759</v>
      </c>
      <c r="BH31" s="120" t="s">
        <v>2759</v>
      </c>
      <c r="BI31" s="120" t="s">
        <v>2829</v>
      </c>
      <c r="BJ31" s="120" t="s">
        <v>2829</v>
      </c>
      <c r="BK31" s="120">
        <v>0</v>
      </c>
      <c r="BL31" s="123">
        <v>0</v>
      </c>
      <c r="BM31" s="120">
        <v>0</v>
      </c>
      <c r="BN31" s="123">
        <v>0</v>
      </c>
      <c r="BO31" s="120">
        <v>0</v>
      </c>
      <c r="BP31" s="123">
        <v>0</v>
      </c>
      <c r="BQ31" s="120">
        <v>20</v>
      </c>
      <c r="BR31" s="123">
        <v>100</v>
      </c>
      <c r="BS31" s="120">
        <v>20</v>
      </c>
      <c r="BT31" s="2"/>
      <c r="BU31" s="3"/>
      <c r="BV31" s="3"/>
      <c r="BW31" s="3"/>
      <c r="BX31" s="3"/>
    </row>
    <row r="32" spans="1:76" ht="15">
      <c r="A32" s="64" t="s">
        <v>232</v>
      </c>
      <c r="B32" s="65"/>
      <c r="C32" s="65" t="s">
        <v>64</v>
      </c>
      <c r="D32" s="66">
        <v>1000</v>
      </c>
      <c r="E32" s="68"/>
      <c r="F32" s="100" t="s">
        <v>1846</v>
      </c>
      <c r="G32" s="65"/>
      <c r="H32" s="69" t="s">
        <v>232</v>
      </c>
      <c r="I32" s="70"/>
      <c r="J32" s="70"/>
      <c r="K32" s="69" t="s">
        <v>2082</v>
      </c>
      <c r="L32" s="73">
        <v>1</v>
      </c>
      <c r="M32" s="74">
        <v>7018.46630859375</v>
      </c>
      <c r="N32" s="74">
        <v>4658.357421875</v>
      </c>
      <c r="O32" s="75"/>
      <c r="P32" s="76"/>
      <c r="Q32" s="76"/>
      <c r="R32" s="86"/>
      <c r="S32" s="48">
        <v>1</v>
      </c>
      <c r="T32" s="48">
        <v>1</v>
      </c>
      <c r="U32" s="49">
        <v>0</v>
      </c>
      <c r="V32" s="49">
        <v>0.5</v>
      </c>
      <c r="W32" s="49">
        <v>0</v>
      </c>
      <c r="X32" s="49">
        <v>0.999996</v>
      </c>
      <c r="Y32" s="49">
        <v>0.5</v>
      </c>
      <c r="Z32" s="49">
        <v>0</v>
      </c>
      <c r="AA32" s="71">
        <v>32</v>
      </c>
      <c r="AB32" s="71"/>
      <c r="AC32" s="72"/>
      <c r="AD32" s="78" t="s">
        <v>1208</v>
      </c>
      <c r="AE32" s="78">
        <v>2272</v>
      </c>
      <c r="AF32" s="78">
        <v>324779</v>
      </c>
      <c r="AG32" s="78">
        <v>16503</v>
      </c>
      <c r="AH32" s="78">
        <v>14734</v>
      </c>
      <c r="AI32" s="78"/>
      <c r="AJ32" s="78" t="s">
        <v>1355</v>
      </c>
      <c r="AK32" s="78" t="s">
        <v>1491</v>
      </c>
      <c r="AL32" s="82" t="s">
        <v>1590</v>
      </c>
      <c r="AM32" s="78"/>
      <c r="AN32" s="80">
        <v>40058.723599537036</v>
      </c>
      <c r="AO32" s="82" t="s">
        <v>1704</v>
      </c>
      <c r="AP32" s="78" t="b">
        <v>0</v>
      </c>
      <c r="AQ32" s="78" t="b">
        <v>0</v>
      </c>
      <c r="AR32" s="78" t="b">
        <v>1</v>
      </c>
      <c r="AS32" s="78" t="s">
        <v>1105</v>
      </c>
      <c r="AT32" s="78">
        <v>3422</v>
      </c>
      <c r="AU32" s="82" t="s">
        <v>1814</v>
      </c>
      <c r="AV32" s="78" t="b">
        <v>0</v>
      </c>
      <c r="AW32" s="78" t="s">
        <v>1903</v>
      </c>
      <c r="AX32" s="82" t="s">
        <v>1933</v>
      </c>
      <c r="AY32" s="78" t="s">
        <v>66</v>
      </c>
      <c r="AZ32" s="78" t="str">
        <f>REPLACE(INDEX(GroupVertices[Group],MATCH(Vertices[[#This Row],[Vertex]],GroupVertices[Vertex],0)),1,1,"")</f>
        <v>18</v>
      </c>
      <c r="BA32" s="48"/>
      <c r="BB32" s="48"/>
      <c r="BC32" s="48"/>
      <c r="BD32" s="48"/>
      <c r="BE32" s="48" t="s">
        <v>567</v>
      </c>
      <c r="BF32" s="48" t="s">
        <v>567</v>
      </c>
      <c r="BG32" s="120" t="s">
        <v>2508</v>
      </c>
      <c r="BH32" s="120" t="s">
        <v>2508</v>
      </c>
      <c r="BI32" s="120" t="s">
        <v>2631</v>
      </c>
      <c r="BJ32" s="120" t="s">
        <v>2631</v>
      </c>
      <c r="BK32" s="120">
        <v>3</v>
      </c>
      <c r="BL32" s="123">
        <v>9.375</v>
      </c>
      <c r="BM32" s="120">
        <v>0</v>
      </c>
      <c r="BN32" s="123">
        <v>0</v>
      </c>
      <c r="BO32" s="120">
        <v>0</v>
      </c>
      <c r="BP32" s="123">
        <v>0</v>
      </c>
      <c r="BQ32" s="120">
        <v>29</v>
      </c>
      <c r="BR32" s="123">
        <v>90.625</v>
      </c>
      <c r="BS32" s="120">
        <v>32</v>
      </c>
      <c r="BT32" s="2"/>
      <c r="BU32" s="3"/>
      <c r="BV32" s="3"/>
      <c r="BW32" s="3"/>
      <c r="BX32" s="3"/>
    </row>
    <row r="33" spans="1:76" ht="15">
      <c r="A33" s="64" t="s">
        <v>317</v>
      </c>
      <c r="B33" s="65"/>
      <c r="C33" s="65" t="s">
        <v>64</v>
      </c>
      <c r="D33" s="66">
        <v>199.73663171079457</v>
      </c>
      <c r="E33" s="68"/>
      <c r="F33" s="100" t="s">
        <v>1847</v>
      </c>
      <c r="G33" s="65"/>
      <c r="H33" s="69" t="s">
        <v>317</v>
      </c>
      <c r="I33" s="70"/>
      <c r="J33" s="70"/>
      <c r="K33" s="69" t="s">
        <v>2083</v>
      </c>
      <c r="L33" s="73">
        <v>1</v>
      </c>
      <c r="M33" s="74">
        <v>6540.93115234375</v>
      </c>
      <c r="N33" s="74">
        <v>4658.357421875</v>
      </c>
      <c r="O33" s="75"/>
      <c r="P33" s="76"/>
      <c r="Q33" s="76"/>
      <c r="R33" s="86"/>
      <c r="S33" s="48">
        <v>2</v>
      </c>
      <c r="T33" s="48">
        <v>0</v>
      </c>
      <c r="U33" s="49">
        <v>0</v>
      </c>
      <c r="V33" s="49">
        <v>0.5</v>
      </c>
      <c r="W33" s="49">
        <v>0</v>
      </c>
      <c r="X33" s="49">
        <v>0.999996</v>
      </c>
      <c r="Y33" s="49">
        <v>0.5</v>
      </c>
      <c r="Z33" s="49">
        <v>0</v>
      </c>
      <c r="AA33" s="71">
        <v>33</v>
      </c>
      <c r="AB33" s="71"/>
      <c r="AC33" s="72"/>
      <c r="AD33" s="78" t="s">
        <v>1209</v>
      </c>
      <c r="AE33" s="78">
        <v>446</v>
      </c>
      <c r="AF33" s="78">
        <v>6763</v>
      </c>
      <c r="AG33" s="78">
        <v>893</v>
      </c>
      <c r="AH33" s="78">
        <v>275</v>
      </c>
      <c r="AI33" s="78"/>
      <c r="AJ33" s="78" t="s">
        <v>1356</v>
      </c>
      <c r="AK33" s="78" t="s">
        <v>1492</v>
      </c>
      <c r="AL33" s="78"/>
      <c r="AM33" s="78"/>
      <c r="AN33" s="80">
        <v>42738.110659722224</v>
      </c>
      <c r="AO33" s="82" t="s">
        <v>1705</v>
      </c>
      <c r="AP33" s="78" t="b">
        <v>1</v>
      </c>
      <c r="AQ33" s="78" t="b">
        <v>0</v>
      </c>
      <c r="AR33" s="78" t="b">
        <v>0</v>
      </c>
      <c r="AS33" s="78" t="s">
        <v>1105</v>
      </c>
      <c r="AT33" s="78">
        <v>315</v>
      </c>
      <c r="AU33" s="78"/>
      <c r="AV33" s="78" t="b">
        <v>1</v>
      </c>
      <c r="AW33" s="78" t="s">
        <v>1903</v>
      </c>
      <c r="AX33" s="82" t="s">
        <v>1934</v>
      </c>
      <c r="AY33" s="78" t="s">
        <v>65</v>
      </c>
      <c r="AZ33" s="78" t="str">
        <f>REPLACE(INDEX(GroupVertices[Group],MATCH(Vertices[[#This Row],[Vertex]],GroupVertices[Vertex],0)),1,1,"")</f>
        <v>18</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233</v>
      </c>
      <c r="B34" s="65"/>
      <c r="C34" s="65" t="s">
        <v>64</v>
      </c>
      <c r="D34" s="66">
        <v>167.4770876917132</v>
      </c>
      <c r="E34" s="68"/>
      <c r="F34" s="100" t="s">
        <v>691</v>
      </c>
      <c r="G34" s="65"/>
      <c r="H34" s="69" t="s">
        <v>233</v>
      </c>
      <c r="I34" s="70"/>
      <c r="J34" s="70"/>
      <c r="K34" s="69" t="s">
        <v>2084</v>
      </c>
      <c r="L34" s="73">
        <v>1</v>
      </c>
      <c r="M34" s="74">
        <v>6540.93115234375</v>
      </c>
      <c r="N34" s="74">
        <v>3999.60009765625</v>
      </c>
      <c r="O34" s="75"/>
      <c r="P34" s="76"/>
      <c r="Q34" s="76"/>
      <c r="R34" s="86"/>
      <c r="S34" s="48">
        <v>0</v>
      </c>
      <c r="T34" s="48">
        <v>2</v>
      </c>
      <c r="U34" s="49">
        <v>0</v>
      </c>
      <c r="V34" s="49">
        <v>0.5</v>
      </c>
      <c r="W34" s="49">
        <v>0</v>
      </c>
      <c r="X34" s="49">
        <v>0.999996</v>
      </c>
      <c r="Y34" s="49">
        <v>0.5</v>
      </c>
      <c r="Z34" s="49">
        <v>0</v>
      </c>
      <c r="AA34" s="71">
        <v>34</v>
      </c>
      <c r="AB34" s="71"/>
      <c r="AC34" s="72"/>
      <c r="AD34" s="78" t="s">
        <v>1210</v>
      </c>
      <c r="AE34" s="78">
        <v>1116</v>
      </c>
      <c r="AF34" s="78">
        <v>985</v>
      </c>
      <c r="AG34" s="78">
        <v>6794</v>
      </c>
      <c r="AH34" s="78">
        <v>580</v>
      </c>
      <c r="AI34" s="78"/>
      <c r="AJ34" s="78" t="s">
        <v>1357</v>
      </c>
      <c r="AK34" s="78" t="s">
        <v>1136</v>
      </c>
      <c r="AL34" s="82" t="s">
        <v>1591</v>
      </c>
      <c r="AM34" s="78"/>
      <c r="AN34" s="80">
        <v>41922.76107638889</v>
      </c>
      <c r="AO34" s="82" t="s">
        <v>1706</v>
      </c>
      <c r="AP34" s="78" t="b">
        <v>1</v>
      </c>
      <c r="AQ34" s="78" t="b">
        <v>0</v>
      </c>
      <c r="AR34" s="78" t="b">
        <v>0</v>
      </c>
      <c r="AS34" s="78" t="s">
        <v>1105</v>
      </c>
      <c r="AT34" s="78">
        <v>102</v>
      </c>
      <c r="AU34" s="82" t="s">
        <v>1814</v>
      </c>
      <c r="AV34" s="78" t="b">
        <v>0</v>
      </c>
      <c r="AW34" s="78" t="s">
        <v>1903</v>
      </c>
      <c r="AX34" s="82" t="s">
        <v>1935</v>
      </c>
      <c r="AY34" s="78" t="s">
        <v>66</v>
      </c>
      <c r="AZ34" s="78" t="str">
        <f>REPLACE(INDEX(GroupVertices[Group],MATCH(Vertices[[#This Row],[Vertex]],GroupVertices[Vertex],0)),1,1,"")</f>
        <v>18</v>
      </c>
      <c r="BA34" s="48"/>
      <c r="BB34" s="48"/>
      <c r="BC34" s="48"/>
      <c r="BD34" s="48"/>
      <c r="BE34" s="48" t="s">
        <v>567</v>
      </c>
      <c r="BF34" s="48" t="s">
        <v>567</v>
      </c>
      <c r="BG34" s="120" t="s">
        <v>2760</v>
      </c>
      <c r="BH34" s="120" t="s">
        <v>2760</v>
      </c>
      <c r="BI34" s="120" t="s">
        <v>2830</v>
      </c>
      <c r="BJ34" s="120" t="s">
        <v>2830</v>
      </c>
      <c r="BK34" s="120">
        <v>1</v>
      </c>
      <c r="BL34" s="123">
        <v>5</v>
      </c>
      <c r="BM34" s="120">
        <v>0</v>
      </c>
      <c r="BN34" s="123">
        <v>0</v>
      </c>
      <c r="BO34" s="120">
        <v>0</v>
      </c>
      <c r="BP34" s="123">
        <v>0</v>
      </c>
      <c r="BQ34" s="120">
        <v>19</v>
      </c>
      <c r="BR34" s="123">
        <v>95</v>
      </c>
      <c r="BS34" s="120">
        <v>20</v>
      </c>
      <c r="BT34" s="2"/>
      <c r="BU34" s="3"/>
      <c r="BV34" s="3"/>
      <c r="BW34" s="3"/>
      <c r="BX34" s="3"/>
    </row>
    <row r="35" spans="1:76" ht="15">
      <c r="A35" s="64" t="s">
        <v>234</v>
      </c>
      <c r="B35" s="65"/>
      <c r="C35" s="65" t="s">
        <v>64</v>
      </c>
      <c r="D35" s="66">
        <v>179.82147187762337</v>
      </c>
      <c r="E35" s="68"/>
      <c r="F35" s="100" t="s">
        <v>692</v>
      </c>
      <c r="G35" s="65"/>
      <c r="H35" s="69" t="s">
        <v>234</v>
      </c>
      <c r="I35" s="70"/>
      <c r="J35" s="70"/>
      <c r="K35" s="69" t="s">
        <v>2085</v>
      </c>
      <c r="L35" s="73">
        <v>1</v>
      </c>
      <c r="M35" s="74">
        <v>2693.850341796875</v>
      </c>
      <c r="N35" s="74">
        <v>6815.49462890625</v>
      </c>
      <c r="O35" s="75"/>
      <c r="P35" s="76"/>
      <c r="Q35" s="76"/>
      <c r="R35" s="86"/>
      <c r="S35" s="48">
        <v>1</v>
      </c>
      <c r="T35" s="48">
        <v>1</v>
      </c>
      <c r="U35" s="49">
        <v>0</v>
      </c>
      <c r="V35" s="49">
        <v>0</v>
      </c>
      <c r="W35" s="49">
        <v>0</v>
      </c>
      <c r="X35" s="49">
        <v>0.999996</v>
      </c>
      <c r="Y35" s="49">
        <v>0</v>
      </c>
      <c r="Z35" s="49" t="s">
        <v>3224</v>
      </c>
      <c r="AA35" s="71">
        <v>35</v>
      </c>
      <c r="AB35" s="71"/>
      <c r="AC35" s="72"/>
      <c r="AD35" s="78" t="s">
        <v>1211</v>
      </c>
      <c r="AE35" s="78">
        <v>4995</v>
      </c>
      <c r="AF35" s="78">
        <v>3196</v>
      </c>
      <c r="AG35" s="78">
        <v>124570</v>
      </c>
      <c r="AH35" s="78">
        <v>99580</v>
      </c>
      <c r="AI35" s="78"/>
      <c r="AJ35" s="78" t="s">
        <v>1358</v>
      </c>
      <c r="AK35" s="78" t="s">
        <v>1493</v>
      </c>
      <c r="AL35" s="82" t="s">
        <v>1592</v>
      </c>
      <c r="AM35" s="78"/>
      <c r="AN35" s="80">
        <v>40282.71256944445</v>
      </c>
      <c r="AO35" s="82" t="s">
        <v>1707</v>
      </c>
      <c r="AP35" s="78" t="b">
        <v>0</v>
      </c>
      <c r="AQ35" s="78" t="b">
        <v>0</v>
      </c>
      <c r="AR35" s="78" t="b">
        <v>1</v>
      </c>
      <c r="AS35" s="78" t="s">
        <v>1105</v>
      </c>
      <c r="AT35" s="78">
        <v>402</v>
      </c>
      <c r="AU35" s="82" t="s">
        <v>1823</v>
      </c>
      <c r="AV35" s="78" t="b">
        <v>0</v>
      </c>
      <c r="AW35" s="78" t="s">
        <v>1903</v>
      </c>
      <c r="AX35" s="82" t="s">
        <v>1936</v>
      </c>
      <c r="AY35" s="78" t="s">
        <v>66</v>
      </c>
      <c r="AZ35" s="78" t="str">
        <f>REPLACE(INDEX(GroupVertices[Group],MATCH(Vertices[[#This Row],[Vertex]],GroupVertices[Vertex],0)),1,1,"")</f>
        <v>3</v>
      </c>
      <c r="BA35" s="48" t="s">
        <v>480</v>
      </c>
      <c r="BB35" s="48" t="s">
        <v>480</v>
      </c>
      <c r="BC35" s="48" t="s">
        <v>529</v>
      </c>
      <c r="BD35" s="48" t="s">
        <v>529</v>
      </c>
      <c r="BE35" s="48" t="s">
        <v>567</v>
      </c>
      <c r="BF35" s="48" t="s">
        <v>567</v>
      </c>
      <c r="BG35" s="120" t="s">
        <v>2402</v>
      </c>
      <c r="BH35" s="120" t="s">
        <v>2402</v>
      </c>
      <c r="BI35" s="120" t="s">
        <v>1101</v>
      </c>
      <c r="BJ35" s="120" t="s">
        <v>1101</v>
      </c>
      <c r="BK35" s="120">
        <v>0</v>
      </c>
      <c r="BL35" s="123">
        <v>0</v>
      </c>
      <c r="BM35" s="120">
        <v>0</v>
      </c>
      <c r="BN35" s="123">
        <v>0</v>
      </c>
      <c r="BO35" s="120">
        <v>0</v>
      </c>
      <c r="BP35" s="123">
        <v>0</v>
      </c>
      <c r="BQ35" s="120">
        <v>1</v>
      </c>
      <c r="BR35" s="123">
        <v>100</v>
      </c>
      <c r="BS35" s="120">
        <v>1</v>
      </c>
      <c r="BT35" s="2"/>
      <c r="BU35" s="3"/>
      <c r="BV35" s="3"/>
      <c r="BW35" s="3"/>
      <c r="BX35" s="3"/>
    </row>
    <row r="36" spans="1:76" ht="15">
      <c r="A36" s="64" t="s">
        <v>235</v>
      </c>
      <c r="B36" s="65"/>
      <c r="C36" s="65" t="s">
        <v>64</v>
      </c>
      <c r="D36" s="66">
        <v>223.13568830199742</v>
      </c>
      <c r="E36" s="68"/>
      <c r="F36" s="100" t="s">
        <v>693</v>
      </c>
      <c r="G36" s="65"/>
      <c r="H36" s="69" t="s">
        <v>235</v>
      </c>
      <c r="I36" s="70"/>
      <c r="J36" s="70"/>
      <c r="K36" s="69" t="s">
        <v>2086</v>
      </c>
      <c r="L36" s="73">
        <v>1</v>
      </c>
      <c r="M36" s="74">
        <v>259.7044982910156</v>
      </c>
      <c r="N36" s="74">
        <v>3175.36474609375</v>
      </c>
      <c r="O36" s="75"/>
      <c r="P36" s="76"/>
      <c r="Q36" s="76"/>
      <c r="R36" s="86"/>
      <c r="S36" s="48">
        <v>0</v>
      </c>
      <c r="T36" s="48">
        <v>1</v>
      </c>
      <c r="U36" s="49">
        <v>0</v>
      </c>
      <c r="V36" s="49">
        <v>0.034483</v>
      </c>
      <c r="W36" s="49">
        <v>0.004704</v>
      </c>
      <c r="X36" s="49">
        <v>0.55652</v>
      </c>
      <c r="Y36" s="49">
        <v>0</v>
      </c>
      <c r="Z36" s="49">
        <v>0</v>
      </c>
      <c r="AA36" s="71">
        <v>36</v>
      </c>
      <c r="AB36" s="71"/>
      <c r="AC36" s="72"/>
      <c r="AD36" s="78" t="s">
        <v>1212</v>
      </c>
      <c r="AE36" s="78">
        <v>1611</v>
      </c>
      <c r="AF36" s="78">
        <v>10954</v>
      </c>
      <c r="AG36" s="78">
        <v>17412</v>
      </c>
      <c r="AH36" s="78">
        <v>16769</v>
      </c>
      <c r="AI36" s="78"/>
      <c r="AJ36" s="78" t="s">
        <v>1359</v>
      </c>
      <c r="AK36" s="78" t="s">
        <v>1480</v>
      </c>
      <c r="AL36" s="82" t="s">
        <v>1593</v>
      </c>
      <c r="AM36" s="78"/>
      <c r="AN36" s="80">
        <v>40555.982395833336</v>
      </c>
      <c r="AO36" s="82" t="s">
        <v>1708</v>
      </c>
      <c r="AP36" s="78" t="b">
        <v>0</v>
      </c>
      <c r="AQ36" s="78" t="b">
        <v>0</v>
      </c>
      <c r="AR36" s="78" t="b">
        <v>1</v>
      </c>
      <c r="AS36" s="78" t="s">
        <v>1105</v>
      </c>
      <c r="AT36" s="78">
        <v>182</v>
      </c>
      <c r="AU36" s="82" t="s">
        <v>1814</v>
      </c>
      <c r="AV36" s="78" t="b">
        <v>1</v>
      </c>
      <c r="AW36" s="78" t="s">
        <v>1903</v>
      </c>
      <c r="AX36" s="82" t="s">
        <v>1937</v>
      </c>
      <c r="AY36" s="78" t="s">
        <v>66</v>
      </c>
      <c r="AZ36" s="78" t="str">
        <f>REPLACE(INDEX(GroupVertices[Group],MATCH(Vertices[[#This Row],[Vertex]],GroupVertices[Vertex],0)),1,1,"")</f>
        <v>2</v>
      </c>
      <c r="BA36" s="48"/>
      <c r="BB36" s="48"/>
      <c r="BC36" s="48"/>
      <c r="BD36" s="48"/>
      <c r="BE36" s="48" t="s">
        <v>565</v>
      </c>
      <c r="BF36" s="48" t="s">
        <v>565</v>
      </c>
      <c r="BG36" s="120" t="s">
        <v>2761</v>
      </c>
      <c r="BH36" s="120" t="s">
        <v>2809</v>
      </c>
      <c r="BI36" s="120" t="s">
        <v>2831</v>
      </c>
      <c r="BJ36" s="120" t="s">
        <v>2880</v>
      </c>
      <c r="BK36" s="120">
        <v>0</v>
      </c>
      <c r="BL36" s="123">
        <v>0</v>
      </c>
      <c r="BM36" s="120">
        <v>0</v>
      </c>
      <c r="BN36" s="123">
        <v>0</v>
      </c>
      <c r="BO36" s="120">
        <v>0</v>
      </c>
      <c r="BP36" s="123">
        <v>0</v>
      </c>
      <c r="BQ36" s="120">
        <v>43</v>
      </c>
      <c r="BR36" s="123">
        <v>100</v>
      </c>
      <c r="BS36" s="120">
        <v>43</v>
      </c>
      <c r="BT36" s="2"/>
      <c r="BU36" s="3"/>
      <c r="BV36" s="3"/>
      <c r="BW36" s="3"/>
      <c r="BX36" s="3"/>
    </row>
    <row r="37" spans="1:76" ht="15">
      <c r="A37" s="64" t="s">
        <v>236</v>
      </c>
      <c r="B37" s="65"/>
      <c r="C37" s="65" t="s">
        <v>64</v>
      </c>
      <c r="D37" s="66">
        <v>186.44310898503605</v>
      </c>
      <c r="E37" s="68"/>
      <c r="F37" s="100" t="s">
        <v>694</v>
      </c>
      <c r="G37" s="65"/>
      <c r="H37" s="69" t="s">
        <v>236</v>
      </c>
      <c r="I37" s="70"/>
      <c r="J37" s="70"/>
      <c r="K37" s="69" t="s">
        <v>2087</v>
      </c>
      <c r="L37" s="73">
        <v>1</v>
      </c>
      <c r="M37" s="74">
        <v>905.2285766601562</v>
      </c>
      <c r="N37" s="74">
        <v>549.2097778320312</v>
      </c>
      <c r="O37" s="75"/>
      <c r="P37" s="76"/>
      <c r="Q37" s="76"/>
      <c r="R37" s="86"/>
      <c r="S37" s="48">
        <v>0</v>
      </c>
      <c r="T37" s="48">
        <v>1</v>
      </c>
      <c r="U37" s="49">
        <v>0</v>
      </c>
      <c r="V37" s="49">
        <v>0.034483</v>
      </c>
      <c r="W37" s="49">
        <v>0.004704</v>
      </c>
      <c r="X37" s="49">
        <v>0.55652</v>
      </c>
      <c r="Y37" s="49">
        <v>0</v>
      </c>
      <c r="Z37" s="49">
        <v>0</v>
      </c>
      <c r="AA37" s="71">
        <v>37</v>
      </c>
      <c r="AB37" s="71"/>
      <c r="AC37" s="72"/>
      <c r="AD37" s="78" t="s">
        <v>1213</v>
      </c>
      <c r="AE37" s="78">
        <v>4987</v>
      </c>
      <c r="AF37" s="78">
        <v>4382</v>
      </c>
      <c r="AG37" s="78">
        <v>4110</v>
      </c>
      <c r="AH37" s="78">
        <v>1437</v>
      </c>
      <c r="AI37" s="78"/>
      <c r="AJ37" s="78" t="s">
        <v>1360</v>
      </c>
      <c r="AK37" s="78" t="s">
        <v>1480</v>
      </c>
      <c r="AL37" s="82" t="s">
        <v>1594</v>
      </c>
      <c r="AM37" s="78"/>
      <c r="AN37" s="80">
        <v>39961.71603009259</v>
      </c>
      <c r="AO37" s="82" t="s">
        <v>1709</v>
      </c>
      <c r="AP37" s="78" t="b">
        <v>1</v>
      </c>
      <c r="AQ37" s="78" t="b">
        <v>0</v>
      </c>
      <c r="AR37" s="78" t="b">
        <v>1</v>
      </c>
      <c r="AS37" s="78" t="s">
        <v>1105</v>
      </c>
      <c r="AT37" s="78">
        <v>63</v>
      </c>
      <c r="AU37" s="82" t="s">
        <v>1814</v>
      </c>
      <c r="AV37" s="78" t="b">
        <v>0</v>
      </c>
      <c r="AW37" s="78" t="s">
        <v>1903</v>
      </c>
      <c r="AX37" s="82" t="s">
        <v>1938</v>
      </c>
      <c r="AY37" s="78" t="s">
        <v>66</v>
      </c>
      <c r="AZ37" s="78" t="str">
        <f>REPLACE(INDEX(GroupVertices[Group],MATCH(Vertices[[#This Row],[Vertex]],GroupVertices[Vertex],0)),1,1,"")</f>
        <v>2</v>
      </c>
      <c r="BA37" s="48"/>
      <c r="BB37" s="48"/>
      <c r="BC37" s="48"/>
      <c r="BD37" s="48"/>
      <c r="BE37" s="48" t="s">
        <v>565</v>
      </c>
      <c r="BF37" s="48" t="s">
        <v>565</v>
      </c>
      <c r="BG37" s="120" t="s">
        <v>2762</v>
      </c>
      <c r="BH37" s="120" t="s">
        <v>2762</v>
      </c>
      <c r="BI37" s="120" t="s">
        <v>2832</v>
      </c>
      <c r="BJ37" s="120" t="s">
        <v>2832</v>
      </c>
      <c r="BK37" s="120">
        <v>0</v>
      </c>
      <c r="BL37" s="123">
        <v>0</v>
      </c>
      <c r="BM37" s="120">
        <v>0</v>
      </c>
      <c r="BN37" s="123">
        <v>0</v>
      </c>
      <c r="BO37" s="120">
        <v>0</v>
      </c>
      <c r="BP37" s="123">
        <v>0</v>
      </c>
      <c r="BQ37" s="120">
        <v>22</v>
      </c>
      <c r="BR37" s="123">
        <v>100</v>
      </c>
      <c r="BS37" s="120">
        <v>22</v>
      </c>
      <c r="BT37" s="2"/>
      <c r="BU37" s="3"/>
      <c r="BV37" s="3"/>
      <c r="BW37" s="3"/>
      <c r="BX37" s="3"/>
    </row>
    <row r="38" spans="1:76" ht="15">
      <c r="A38" s="64" t="s">
        <v>238</v>
      </c>
      <c r="B38" s="65"/>
      <c r="C38" s="65" t="s">
        <v>64</v>
      </c>
      <c r="D38" s="66">
        <v>169.2078697349661</v>
      </c>
      <c r="E38" s="68"/>
      <c r="F38" s="100" t="s">
        <v>695</v>
      </c>
      <c r="G38" s="65"/>
      <c r="H38" s="69" t="s">
        <v>238</v>
      </c>
      <c r="I38" s="70"/>
      <c r="J38" s="70"/>
      <c r="K38" s="69" t="s">
        <v>2088</v>
      </c>
      <c r="L38" s="73">
        <v>1</v>
      </c>
      <c r="M38" s="74">
        <v>574.0234985351562</v>
      </c>
      <c r="N38" s="74">
        <v>4000.921142578125</v>
      </c>
      <c r="O38" s="75"/>
      <c r="P38" s="76"/>
      <c r="Q38" s="76"/>
      <c r="R38" s="86"/>
      <c r="S38" s="48">
        <v>0</v>
      </c>
      <c r="T38" s="48">
        <v>1</v>
      </c>
      <c r="U38" s="49">
        <v>0</v>
      </c>
      <c r="V38" s="49">
        <v>0.034483</v>
      </c>
      <c r="W38" s="49">
        <v>0.004704</v>
      </c>
      <c r="X38" s="49">
        <v>0.55652</v>
      </c>
      <c r="Y38" s="49">
        <v>0</v>
      </c>
      <c r="Z38" s="49">
        <v>0</v>
      </c>
      <c r="AA38" s="71">
        <v>38</v>
      </c>
      <c r="AB38" s="71"/>
      <c r="AC38" s="72"/>
      <c r="AD38" s="78" t="s">
        <v>1214</v>
      </c>
      <c r="AE38" s="78">
        <v>4252</v>
      </c>
      <c r="AF38" s="78">
        <v>1295</v>
      </c>
      <c r="AG38" s="78">
        <v>20581</v>
      </c>
      <c r="AH38" s="78">
        <v>28537</v>
      </c>
      <c r="AI38" s="78"/>
      <c r="AJ38" s="78" t="s">
        <v>1361</v>
      </c>
      <c r="AK38" s="78" t="s">
        <v>1494</v>
      </c>
      <c r="AL38" s="78"/>
      <c r="AM38" s="78"/>
      <c r="AN38" s="80">
        <v>41679.98604166666</v>
      </c>
      <c r="AO38" s="82" t="s">
        <v>1710</v>
      </c>
      <c r="AP38" s="78" t="b">
        <v>0</v>
      </c>
      <c r="AQ38" s="78" t="b">
        <v>0</v>
      </c>
      <c r="AR38" s="78" t="b">
        <v>0</v>
      </c>
      <c r="AS38" s="78" t="s">
        <v>1105</v>
      </c>
      <c r="AT38" s="78">
        <v>30</v>
      </c>
      <c r="AU38" s="82" t="s">
        <v>1814</v>
      </c>
      <c r="AV38" s="78" t="b">
        <v>0</v>
      </c>
      <c r="AW38" s="78" t="s">
        <v>1903</v>
      </c>
      <c r="AX38" s="82" t="s">
        <v>1939</v>
      </c>
      <c r="AY38" s="78" t="s">
        <v>66</v>
      </c>
      <c r="AZ38" s="78" t="str">
        <f>REPLACE(INDEX(GroupVertices[Group],MATCH(Vertices[[#This Row],[Vertex]],GroupVertices[Vertex],0)),1,1,"")</f>
        <v>2</v>
      </c>
      <c r="BA38" s="48"/>
      <c r="BB38" s="48"/>
      <c r="BC38" s="48"/>
      <c r="BD38" s="48"/>
      <c r="BE38" s="48" t="s">
        <v>565</v>
      </c>
      <c r="BF38" s="48" t="s">
        <v>565</v>
      </c>
      <c r="BG38" s="120" t="s">
        <v>2762</v>
      </c>
      <c r="BH38" s="120" t="s">
        <v>2762</v>
      </c>
      <c r="BI38" s="120" t="s">
        <v>2832</v>
      </c>
      <c r="BJ38" s="120" t="s">
        <v>2832</v>
      </c>
      <c r="BK38" s="120">
        <v>0</v>
      </c>
      <c r="BL38" s="123">
        <v>0</v>
      </c>
      <c r="BM38" s="120">
        <v>0</v>
      </c>
      <c r="BN38" s="123">
        <v>0</v>
      </c>
      <c r="BO38" s="120">
        <v>0</v>
      </c>
      <c r="BP38" s="123">
        <v>0</v>
      </c>
      <c r="BQ38" s="120">
        <v>22</v>
      </c>
      <c r="BR38" s="123">
        <v>100</v>
      </c>
      <c r="BS38" s="120">
        <v>22</v>
      </c>
      <c r="BT38" s="2"/>
      <c r="BU38" s="3"/>
      <c r="BV38" s="3"/>
      <c r="BW38" s="3"/>
      <c r="BX38" s="3"/>
    </row>
    <row r="39" spans="1:76" ht="15">
      <c r="A39" s="64" t="s">
        <v>239</v>
      </c>
      <c r="B39" s="65"/>
      <c r="C39" s="65" t="s">
        <v>64</v>
      </c>
      <c r="D39" s="66">
        <v>163.63028502138658</v>
      </c>
      <c r="E39" s="68"/>
      <c r="F39" s="100" t="s">
        <v>696</v>
      </c>
      <c r="G39" s="65"/>
      <c r="H39" s="69" t="s">
        <v>239</v>
      </c>
      <c r="I39" s="70"/>
      <c r="J39" s="70"/>
      <c r="K39" s="69" t="s">
        <v>2089</v>
      </c>
      <c r="L39" s="73">
        <v>1</v>
      </c>
      <c r="M39" s="74">
        <v>8537.158203125</v>
      </c>
      <c r="N39" s="74">
        <v>3232.02978515625</v>
      </c>
      <c r="O39" s="75"/>
      <c r="P39" s="76"/>
      <c r="Q39" s="76"/>
      <c r="R39" s="86"/>
      <c r="S39" s="48">
        <v>2</v>
      </c>
      <c r="T39" s="48">
        <v>1</v>
      </c>
      <c r="U39" s="49">
        <v>0</v>
      </c>
      <c r="V39" s="49">
        <v>1</v>
      </c>
      <c r="W39" s="49">
        <v>0</v>
      </c>
      <c r="X39" s="49">
        <v>1.298241</v>
      </c>
      <c r="Y39" s="49">
        <v>0</v>
      </c>
      <c r="Z39" s="49">
        <v>0</v>
      </c>
      <c r="AA39" s="71">
        <v>39</v>
      </c>
      <c r="AB39" s="71"/>
      <c r="AC39" s="72"/>
      <c r="AD39" s="78" t="s">
        <v>1215</v>
      </c>
      <c r="AE39" s="78">
        <v>408</v>
      </c>
      <c r="AF39" s="78">
        <v>296</v>
      </c>
      <c r="AG39" s="78">
        <v>651</v>
      </c>
      <c r="AH39" s="78">
        <v>951</v>
      </c>
      <c r="AI39" s="78"/>
      <c r="AJ39" s="78" t="s">
        <v>1362</v>
      </c>
      <c r="AK39" s="78" t="s">
        <v>1495</v>
      </c>
      <c r="AL39" s="82" t="s">
        <v>1595</v>
      </c>
      <c r="AM39" s="78"/>
      <c r="AN39" s="80">
        <v>42221.82648148148</v>
      </c>
      <c r="AO39" s="82" t="s">
        <v>1711</v>
      </c>
      <c r="AP39" s="78" t="b">
        <v>1</v>
      </c>
      <c r="AQ39" s="78" t="b">
        <v>0</v>
      </c>
      <c r="AR39" s="78" t="b">
        <v>0</v>
      </c>
      <c r="AS39" s="78" t="s">
        <v>1105</v>
      </c>
      <c r="AT39" s="78">
        <v>2</v>
      </c>
      <c r="AU39" s="82" t="s">
        <v>1814</v>
      </c>
      <c r="AV39" s="78" t="b">
        <v>0</v>
      </c>
      <c r="AW39" s="78" t="s">
        <v>1903</v>
      </c>
      <c r="AX39" s="82" t="s">
        <v>1940</v>
      </c>
      <c r="AY39" s="78" t="s">
        <v>66</v>
      </c>
      <c r="AZ39" s="78" t="str">
        <f>REPLACE(INDEX(GroupVertices[Group],MATCH(Vertices[[#This Row],[Vertex]],GroupVertices[Vertex],0)),1,1,"")</f>
        <v>26</v>
      </c>
      <c r="BA39" s="48" t="s">
        <v>481</v>
      </c>
      <c r="BB39" s="48" t="s">
        <v>481</v>
      </c>
      <c r="BC39" s="48" t="s">
        <v>531</v>
      </c>
      <c r="BD39" s="48" t="s">
        <v>531</v>
      </c>
      <c r="BE39" s="48" t="s">
        <v>570</v>
      </c>
      <c r="BF39" s="48" t="s">
        <v>570</v>
      </c>
      <c r="BG39" s="120" t="s">
        <v>2514</v>
      </c>
      <c r="BH39" s="120" t="s">
        <v>2514</v>
      </c>
      <c r="BI39" s="120" t="s">
        <v>2637</v>
      </c>
      <c r="BJ39" s="120" t="s">
        <v>2637</v>
      </c>
      <c r="BK39" s="120">
        <v>0</v>
      </c>
      <c r="BL39" s="123">
        <v>0</v>
      </c>
      <c r="BM39" s="120">
        <v>0</v>
      </c>
      <c r="BN39" s="123">
        <v>0</v>
      </c>
      <c r="BO39" s="120">
        <v>0</v>
      </c>
      <c r="BP39" s="123">
        <v>0</v>
      </c>
      <c r="BQ39" s="120">
        <v>23</v>
      </c>
      <c r="BR39" s="123">
        <v>100</v>
      </c>
      <c r="BS39" s="120">
        <v>23</v>
      </c>
      <c r="BT39" s="2"/>
      <c r="BU39" s="3"/>
      <c r="BV39" s="3"/>
      <c r="BW39" s="3"/>
      <c r="BX39" s="3"/>
    </row>
    <row r="40" spans="1:76" ht="15">
      <c r="A40" s="64" t="s">
        <v>240</v>
      </c>
      <c r="B40" s="65"/>
      <c r="C40" s="65" t="s">
        <v>64</v>
      </c>
      <c r="D40" s="66">
        <v>163.45720681706132</v>
      </c>
      <c r="E40" s="68"/>
      <c r="F40" s="100" t="s">
        <v>697</v>
      </c>
      <c r="G40" s="65"/>
      <c r="H40" s="69" t="s">
        <v>240</v>
      </c>
      <c r="I40" s="70"/>
      <c r="J40" s="70"/>
      <c r="K40" s="69" t="s">
        <v>2090</v>
      </c>
      <c r="L40" s="73">
        <v>1</v>
      </c>
      <c r="M40" s="74">
        <v>8537.158203125</v>
      </c>
      <c r="N40" s="74">
        <v>2708.552734375</v>
      </c>
      <c r="O40" s="75"/>
      <c r="P40" s="76"/>
      <c r="Q40" s="76"/>
      <c r="R40" s="86"/>
      <c r="S40" s="48">
        <v>0</v>
      </c>
      <c r="T40" s="48">
        <v>1</v>
      </c>
      <c r="U40" s="49">
        <v>0</v>
      </c>
      <c r="V40" s="49">
        <v>1</v>
      </c>
      <c r="W40" s="49">
        <v>0</v>
      </c>
      <c r="X40" s="49">
        <v>0.701752</v>
      </c>
      <c r="Y40" s="49">
        <v>0</v>
      </c>
      <c r="Z40" s="49">
        <v>0</v>
      </c>
      <c r="AA40" s="71">
        <v>40</v>
      </c>
      <c r="AB40" s="71"/>
      <c r="AC40" s="72"/>
      <c r="AD40" s="78" t="s">
        <v>1216</v>
      </c>
      <c r="AE40" s="78">
        <v>599</v>
      </c>
      <c r="AF40" s="78">
        <v>265</v>
      </c>
      <c r="AG40" s="78">
        <v>416</v>
      </c>
      <c r="AH40" s="78">
        <v>216</v>
      </c>
      <c r="AI40" s="78"/>
      <c r="AJ40" s="78" t="s">
        <v>1363</v>
      </c>
      <c r="AK40" s="78" t="s">
        <v>1496</v>
      </c>
      <c r="AL40" s="82" t="s">
        <v>1596</v>
      </c>
      <c r="AM40" s="78"/>
      <c r="AN40" s="80">
        <v>43208.78465277778</v>
      </c>
      <c r="AO40" s="82" t="s">
        <v>1712</v>
      </c>
      <c r="AP40" s="78" t="b">
        <v>0</v>
      </c>
      <c r="AQ40" s="78" t="b">
        <v>0</v>
      </c>
      <c r="AR40" s="78" t="b">
        <v>1</v>
      </c>
      <c r="AS40" s="78" t="s">
        <v>1105</v>
      </c>
      <c r="AT40" s="78">
        <v>2</v>
      </c>
      <c r="AU40" s="82" t="s">
        <v>1814</v>
      </c>
      <c r="AV40" s="78" t="b">
        <v>0</v>
      </c>
      <c r="AW40" s="78" t="s">
        <v>1903</v>
      </c>
      <c r="AX40" s="82" t="s">
        <v>1941</v>
      </c>
      <c r="AY40" s="78" t="s">
        <v>66</v>
      </c>
      <c r="AZ40" s="78" t="str">
        <f>REPLACE(INDEX(GroupVertices[Group],MATCH(Vertices[[#This Row],[Vertex]],GroupVertices[Vertex],0)),1,1,"")</f>
        <v>26</v>
      </c>
      <c r="BA40" s="48" t="s">
        <v>482</v>
      </c>
      <c r="BB40" s="48" t="s">
        <v>482</v>
      </c>
      <c r="BC40" s="48" t="s">
        <v>531</v>
      </c>
      <c r="BD40" s="48" t="s">
        <v>531</v>
      </c>
      <c r="BE40" s="48"/>
      <c r="BF40" s="48"/>
      <c r="BG40" s="120" t="s">
        <v>2763</v>
      </c>
      <c r="BH40" s="120" t="s">
        <v>2763</v>
      </c>
      <c r="BI40" s="120" t="s">
        <v>2833</v>
      </c>
      <c r="BJ40" s="120" t="s">
        <v>2833</v>
      </c>
      <c r="BK40" s="120">
        <v>0</v>
      </c>
      <c r="BL40" s="123">
        <v>0</v>
      </c>
      <c r="BM40" s="120">
        <v>0</v>
      </c>
      <c r="BN40" s="123">
        <v>0</v>
      </c>
      <c r="BO40" s="120">
        <v>0</v>
      </c>
      <c r="BP40" s="123">
        <v>0</v>
      </c>
      <c r="BQ40" s="120">
        <v>19</v>
      </c>
      <c r="BR40" s="123">
        <v>100</v>
      </c>
      <c r="BS40" s="120">
        <v>19</v>
      </c>
      <c r="BT40" s="2"/>
      <c r="BU40" s="3"/>
      <c r="BV40" s="3"/>
      <c r="BW40" s="3"/>
      <c r="BX40" s="3"/>
    </row>
    <row r="41" spans="1:76" ht="15">
      <c r="A41" s="64" t="s">
        <v>318</v>
      </c>
      <c r="B41" s="65"/>
      <c r="C41" s="65" t="s">
        <v>64</v>
      </c>
      <c r="D41" s="66">
        <v>176.87914240409344</v>
      </c>
      <c r="E41" s="68"/>
      <c r="F41" s="100" t="s">
        <v>1848</v>
      </c>
      <c r="G41" s="65"/>
      <c r="H41" s="69" t="s">
        <v>318</v>
      </c>
      <c r="I41" s="70"/>
      <c r="J41" s="70"/>
      <c r="K41" s="69" t="s">
        <v>2091</v>
      </c>
      <c r="L41" s="73">
        <v>1</v>
      </c>
      <c r="M41" s="74">
        <v>6907.34423828125</v>
      </c>
      <c r="N41" s="74">
        <v>6145.916015625</v>
      </c>
      <c r="O41" s="75"/>
      <c r="P41" s="76"/>
      <c r="Q41" s="76"/>
      <c r="R41" s="86"/>
      <c r="S41" s="48">
        <v>2</v>
      </c>
      <c r="T41" s="48">
        <v>0</v>
      </c>
      <c r="U41" s="49">
        <v>0</v>
      </c>
      <c r="V41" s="49">
        <v>0.25</v>
      </c>
      <c r="W41" s="49">
        <v>0</v>
      </c>
      <c r="X41" s="49">
        <v>0.983708</v>
      </c>
      <c r="Y41" s="49">
        <v>0.5</v>
      </c>
      <c r="Z41" s="49">
        <v>0</v>
      </c>
      <c r="AA41" s="71">
        <v>41</v>
      </c>
      <c r="AB41" s="71"/>
      <c r="AC41" s="72"/>
      <c r="AD41" s="78" t="s">
        <v>1217</v>
      </c>
      <c r="AE41" s="78">
        <v>620</v>
      </c>
      <c r="AF41" s="78">
        <v>2669</v>
      </c>
      <c r="AG41" s="78">
        <v>633</v>
      </c>
      <c r="AH41" s="78">
        <v>34</v>
      </c>
      <c r="AI41" s="78">
        <v>-18000</v>
      </c>
      <c r="AJ41" s="78" t="s">
        <v>1364</v>
      </c>
      <c r="AK41" s="78"/>
      <c r="AL41" s="82" t="s">
        <v>1597</v>
      </c>
      <c r="AM41" s="78" t="s">
        <v>1675</v>
      </c>
      <c r="AN41" s="80">
        <v>41704.689930555556</v>
      </c>
      <c r="AO41" s="78"/>
      <c r="AP41" s="78" t="b">
        <v>0</v>
      </c>
      <c r="AQ41" s="78" t="b">
        <v>0</v>
      </c>
      <c r="AR41" s="78" t="b">
        <v>0</v>
      </c>
      <c r="AS41" s="78" t="s">
        <v>1105</v>
      </c>
      <c r="AT41" s="78">
        <v>91</v>
      </c>
      <c r="AU41" s="82" t="s">
        <v>1824</v>
      </c>
      <c r="AV41" s="78" t="b">
        <v>1</v>
      </c>
      <c r="AW41" s="78" t="s">
        <v>1903</v>
      </c>
      <c r="AX41" s="82" t="s">
        <v>1942</v>
      </c>
      <c r="AY41" s="78" t="s">
        <v>65</v>
      </c>
      <c r="AZ41" s="78" t="str">
        <f>REPLACE(INDEX(GroupVertices[Group],MATCH(Vertices[[#This Row],[Vertex]],GroupVertices[Vertex],0)),1,1,"")</f>
        <v>13</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241</v>
      </c>
      <c r="B42" s="65"/>
      <c r="C42" s="65" t="s">
        <v>64</v>
      </c>
      <c r="D42" s="66">
        <v>162.02233267152585</v>
      </c>
      <c r="E42" s="68"/>
      <c r="F42" s="100" t="s">
        <v>698</v>
      </c>
      <c r="G42" s="65"/>
      <c r="H42" s="69" t="s">
        <v>241</v>
      </c>
      <c r="I42" s="70"/>
      <c r="J42" s="70"/>
      <c r="K42" s="69" t="s">
        <v>2092</v>
      </c>
      <c r="L42" s="73">
        <v>1</v>
      </c>
      <c r="M42" s="74">
        <v>6302.16357421875</v>
      </c>
      <c r="N42" s="74">
        <v>5340.642578125</v>
      </c>
      <c r="O42" s="75"/>
      <c r="P42" s="76"/>
      <c r="Q42" s="76"/>
      <c r="R42" s="86"/>
      <c r="S42" s="48">
        <v>0</v>
      </c>
      <c r="T42" s="48">
        <v>2</v>
      </c>
      <c r="U42" s="49">
        <v>0</v>
      </c>
      <c r="V42" s="49">
        <v>0.25</v>
      </c>
      <c r="W42" s="49">
        <v>0</v>
      </c>
      <c r="X42" s="49">
        <v>0.983708</v>
      </c>
      <c r="Y42" s="49">
        <v>0.5</v>
      </c>
      <c r="Z42" s="49">
        <v>0</v>
      </c>
      <c r="AA42" s="71">
        <v>42</v>
      </c>
      <c r="AB42" s="71"/>
      <c r="AC42" s="72"/>
      <c r="AD42" s="78" t="s">
        <v>1218</v>
      </c>
      <c r="AE42" s="78">
        <v>40</v>
      </c>
      <c r="AF42" s="78">
        <v>8</v>
      </c>
      <c r="AG42" s="78">
        <v>110</v>
      </c>
      <c r="AH42" s="78">
        <v>121</v>
      </c>
      <c r="AI42" s="78"/>
      <c r="AJ42" s="78" t="s">
        <v>1365</v>
      </c>
      <c r="AK42" s="78" t="s">
        <v>1495</v>
      </c>
      <c r="AL42" s="78"/>
      <c r="AM42" s="78"/>
      <c r="AN42" s="80">
        <v>43307.97275462963</v>
      </c>
      <c r="AO42" s="82" t="s">
        <v>1713</v>
      </c>
      <c r="AP42" s="78" t="b">
        <v>1</v>
      </c>
      <c r="AQ42" s="78" t="b">
        <v>0</v>
      </c>
      <c r="AR42" s="78" t="b">
        <v>1</v>
      </c>
      <c r="AS42" s="78" t="s">
        <v>1813</v>
      </c>
      <c r="AT42" s="78">
        <v>0</v>
      </c>
      <c r="AU42" s="78"/>
      <c r="AV42" s="78" t="b">
        <v>0</v>
      </c>
      <c r="AW42" s="78" t="s">
        <v>1903</v>
      </c>
      <c r="AX42" s="82" t="s">
        <v>1943</v>
      </c>
      <c r="AY42" s="78" t="s">
        <v>66</v>
      </c>
      <c r="AZ42" s="78" t="str">
        <f>REPLACE(INDEX(GroupVertices[Group],MATCH(Vertices[[#This Row],[Vertex]],GroupVertices[Vertex],0)),1,1,"")</f>
        <v>13</v>
      </c>
      <c r="BA42" s="48"/>
      <c r="BB42" s="48"/>
      <c r="BC42" s="48"/>
      <c r="BD42" s="48"/>
      <c r="BE42" s="48" t="s">
        <v>571</v>
      </c>
      <c r="BF42" s="48" t="s">
        <v>571</v>
      </c>
      <c r="BG42" s="120" t="s">
        <v>2764</v>
      </c>
      <c r="BH42" s="120" t="s">
        <v>2764</v>
      </c>
      <c r="BI42" s="120" t="s">
        <v>2834</v>
      </c>
      <c r="BJ42" s="120" t="s">
        <v>2834</v>
      </c>
      <c r="BK42" s="120">
        <v>2</v>
      </c>
      <c r="BL42" s="123">
        <v>10.526315789473685</v>
      </c>
      <c r="BM42" s="120">
        <v>0</v>
      </c>
      <c r="BN42" s="123">
        <v>0</v>
      </c>
      <c r="BO42" s="120">
        <v>0</v>
      </c>
      <c r="BP42" s="123">
        <v>0</v>
      </c>
      <c r="BQ42" s="120">
        <v>17</v>
      </c>
      <c r="BR42" s="123">
        <v>89.47368421052632</v>
      </c>
      <c r="BS42" s="120">
        <v>19</v>
      </c>
      <c r="BT42" s="2"/>
      <c r="BU42" s="3"/>
      <c r="BV42" s="3"/>
      <c r="BW42" s="3"/>
      <c r="BX42" s="3"/>
    </row>
    <row r="43" spans="1:76" ht="15">
      <c r="A43" s="64" t="s">
        <v>242</v>
      </c>
      <c r="B43" s="65"/>
      <c r="C43" s="65" t="s">
        <v>64</v>
      </c>
      <c r="D43" s="66">
        <v>163.8591949045265</v>
      </c>
      <c r="E43" s="68"/>
      <c r="F43" s="100" t="s">
        <v>699</v>
      </c>
      <c r="G43" s="65"/>
      <c r="H43" s="69" t="s">
        <v>242</v>
      </c>
      <c r="I43" s="70"/>
      <c r="J43" s="70"/>
      <c r="K43" s="69" t="s">
        <v>2093</v>
      </c>
      <c r="L43" s="73">
        <v>1</v>
      </c>
      <c r="M43" s="74">
        <v>7718.5263671875</v>
      </c>
      <c r="N43" s="74">
        <v>1393.978271484375</v>
      </c>
      <c r="O43" s="75"/>
      <c r="P43" s="76"/>
      <c r="Q43" s="76"/>
      <c r="R43" s="86"/>
      <c r="S43" s="48">
        <v>2</v>
      </c>
      <c r="T43" s="48">
        <v>1</v>
      </c>
      <c r="U43" s="49">
        <v>0</v>
      </c>
      <c r="V43" s="49">
        <v>1</v>
      </c>
      <c r="W43" s="49">
        <v>0</v>
      </c>
      <c r="X43" s="49">
        <v>1.298241</v>
      </c>
      <c r="Y43" s="49">
        <v>0</v>
      </c>
      <c r="Z43" s="49">
        <v>0</v>
      </c>
      <c r="AA43" s="71">
        <v>43</v>
      </c>
      <c r="AB43" s="71"/>
      <c r="AC43" s="72"/>
      <c r="AD43" s="78" t="s">
        <v>1219</v>
      </c>
      <c r="AE43" s="78">
        <v>655</v>
      </c>
      <c r="AF43" s="78">
        <v>337</v>
      </c>
      <c r="AG43" s="78">
        <v>28647</v>
      </c>
      <c r="AH43" s="78">
        <v>20370</v>
      </c>
      <c r="AI43" s="78"/>
      <c r="AJ43" s="78"/>
      <c r="AK43" s="78"/>
      <c r="AL43" s="78"/>
      <c r="AM43" s="78"/>
      <c r="AN43" s="80">
        <v>40467.69472222222</v>
      </c>
      <c r="AO43" s="82" t="s">
        <v>1714</v>
      </c>
      <c r="AP43" s="78" t="b">
        <v>1</v>
      </c>
      <c r="AQ43" s="78" t="b">
        <v>0</v>
      </c>
      <c r="AR43" s="78" t="b">
        <v>0</v>
      </c>
      <c r="AS43" s="78" t="s">
        <v>1105</v>
      </c>
      <c r="AT43" s="78">
        <v>6</v>
      </c>
      <c r="AU43" s="82" t="s">
        <v>1814</v>
      </c>
      <c r="AV43" s="78" t="b">
        <v>0</v>
      </c>
      <c r="AW43" s="78" t="s">
        <v>1903</v>
      </c>
      <c r="AX43" s="82" t="s">
        <v>1944</v>
      </c>
      <c r="AY43" s="78" t="s">
        <v>66</v>
      </c>
      <c r="AZ43" s="78" t="str">
        <f>REPLACE(INDEX(GroupVertices[Group],MATCH(Vertices[[#This Row],[Vertex]],GroupVertices[Vertex],0)),1,1,"")</f>
        <v>25</v>
      </c>
      <c r="BA43" s="48" t="s">
        <v>483</v>
      </c>
      <c r="BB43" s="48" t="s">
        <v>483</v>
      </c>
      <c r="BC43" s="48" t="s">
        <v>532</v>
      </c>
      <c r="BD43" s="48" t="s">
        <v>532</v>
      </c>
      <c r="BE43" s="48" t="s">
        <v>572</v>
      </c>
      <c r="BF43" s="48" t="s">
        <v>572</v>
      </c>
      <c r="BG43" s="120" t="s">
        <v>2765</v>
      </c>
      <c r="BH43" s="120" t="s">
        <v>2765</v>
      </c>
      <c r="BI43" s="120" t="s">
        <v>2835</v>
      </c>
      <c r="BJ43" s="120" t="s">
        <v>2835</v>
      </c>
      <c r="BK43" s="120">
        <v>1</v>
      </c>
      <c r="BL43" s="123">
        <v>12.5</v>
      </c>
      <c r="BM43" s="120">
        <v>0</v>
      </c>
      <c r="BN43" s="123">
        <v>0</v>
      </c>
      <c r="BO43" s="120">
        <v>0</v>
      </c>
      <c r="BP43" s="123">
        <v>0</v>
      </c>
      <c r="BQ43" s="120">
        <v>7</v>
      </c>
      <c r="BR43" s="123">
        <v>87.5</v>
      </c>
      <c r="BS43" s="120">
        <v>8</v>
      </c>
      <c r="BT43" s="2"/>
      <c r="BU43" s="3"/>
      <c r="BV43" s="3"/>
      <c r="BW43" s="3"/>
      <c r="BX43" s="3"/>
    </row>
    <row r="44" spans="1:76" ht="15">
      <c r="A44" s="64" t="s">
        <v>243</v>
      </c>
      <c r="B44" s="65"/>
      <c r="C44" s="65" t="s">
        <v>64</v>
      </c>
      <c r="D44" s="66">
        <v>171.0223992964409</v>
      </c>
      <c r="E44" s="68"/>
      <c r="F44" s="100" t="s">
        <v>700</v>
      </c>
      <c r="G44" s="65"/>
      <c r="H44" s="69" t="s">
        <v>243</v>
      </c>
      <c r="I44" s="70"/>
      <c r="J44" s="70"/>
      <c r="K44" s="69" t="s">
        <v>2094</v>
      </c>
      <c r="L44" s="73">
        <v>1</v>
      </c>
      <c r="M44" s="74">
        <v>7718.5263671875</v>
      </c>
      <c r="N44" s="74">
        <v>699.9299926757812</v>
      </c>
      <c r="O44" s="75"/>
      <c r="P44" s="76"/>
      <c r="Q44" s="76"/>
      <c r="R44" s="86"/>
      <c r="S44" s="48">
        <v>0</v>
      </c>
      <c r="T44" s="48">
        <v>1</v>
      </c>
      <c r="U44" s="49">
        <v>0</v>
      </c>
      <c r="V44" s="49">
        <v>1</v>
      </c>
      <c r="W44" s="49">
        <v>0</v>
      </c>
      <c r="X44" s="49">
        <v>0.701752</v>
      </c>
      <c r="Y44" s="49">
        <v>0</v>
      </c>
      <c r="Z44" s="49">
        <v>0</v>
      </c>
      <c r="AA44" s="71">
        <v>44</v>
      </c>
      <c r="AB44" s="71"/>
      <c r="AC44" s="72"/>
      <c r="AD44" s="78" t="s">
        <v>1220</v>
      </c>
      <c r="AE44" s="78">
        <v>226</v>
      </c>
      <c r="AF44" s="78">
        <v>1620</v>
      </c>
      <c r="AG44" s="78">
        <v>72576</v>
      </c>
      <c r="AH44" s="78">
        <v>39715</v>
      </c>
      <c r="AI44" s="78"/>
      <c r="AJ44" s="78"/>
      <c r="AK44" s="78" t="s">
        <v>1136</v>
      </c>
      <c r="AL44" s="78"/>
      <c r="AM44" s="78"/>
      <c r="AN44" s="80">
        <v>42824.98957175926</v>
      </c>
      <c r="AO44" s="82" t="s">
        <v>1715</v>
      </c>
      <c r="AP44" s="78" t="b">
        <v>1</v>
      </c>
      <c r="AQ44" s="78" t="b">
        <v>0</v>
      </c>
      <c r="AR44" s="78" t="b">
        <v>1</v>
      </c>
      <c r="AS44" s="78" t="s">
        <v>1105</v>
      </c>
      <c r="AT44" s="78">
        <v>4</v>
      </c>
      <c r="AU44" s="78"/>
      <c r="AV44" s="78" t="b">
        <v>0</v>
      </c>
      <c r="AW44" s="78" t="s">
        <v>1903</v>
      </c>
      <c r="AX44" s="82" t="s">
        <v>1945</v>
      </c>
      <c r="AY44" s="78" t="s">
        <v>66</v>
      </c>
      <c r="AZ44" s="78" t="str">
        <f>REPLACE(INDEX(GroupVertices[Group],MATCH(Vertices[[#This Row],[Vertex]],GroupVertices[Vertex],0)),1,1,"")</f>
        <v>25</v>
      </c>
      <c r="BA44" s="48" t="s">
        <v>483</v>
      </c>
      <c r="BB44" s="48" t="s">
        <v>483</v>
      </c>
      <c r="BC44" s="48" t="s">
        <v>532</v>
      </c>
      <c r="BD44" s="48" t="s">
        <v>532</v>
      </c>
      <c r="BE44" s="48" t="s">
        <v>573</v>
      </c>
      <c r="BF44" s="48" t="s">
        <v>573</v>
      </c>
      <c r="BG44" s="120" t="s">
        <v>2766</v>
      </c>
      <c r="BH44" s="120" t="s">
        <v>2766</v>
      </c>
      <c r="BI44" s="120" t="s">
        <v>2836</v>
      </c>
      <c r="BJ44" s="120" t="s">
        <v>2836</v>
      </c>
      <c r="BK44" s="120">
        <v>1</v>
      </c>
      <c r="BL44" s="123">
        <v>11.11111111111111</v>
      </c>
      <c r="BM44" s="120">
        <v>0</v>
      </c>
      <c r="BN44" s="123">
        <v>0</v>
      </c>
      <c r="BO44" s="120">
        <v>0</v>
      </c>
      <c r="BP44" s="123">
        <v>0</v>
      </c>
      <c r="BQ44" s="120">
        <v>8</v>
      </c>
      <c r="BR44" s="123">
        <v>88.88888888888889</v>
      </c>
      <c r="BS44" s="120">
        <v>9</v>
      </c>
      <c r="BT44" s="2"/>
      <c r="BU44" s="3"/>
      <c r="BV44" s="3"/>
      <c r="BW44" s="3"/>
      <c r="BX44" s="3"/>
    </row>
    <row r="45" spans="1:76" ht="15">
      <c r="A45" s="64" t="s">
        <v>244</v>
      </c>
      <c r="B45" s="65"/>
      <c r="C45" s="65" t="s">
        <v>64</v>
      </c>
      <c r="D45" s="66">
        <v>167.58875104934242</v>
      </c>
      <c r="E45" s="68"/>
      <c r="F45" s="100" t="s">
        <v>701</v>
      </c>
      <c r="G45" s="65"/>
      <c r="H45" s="69" t="s">
        <v>244</v>
      </c>
      <c r="I45" s="70"/>
      <c r="J45" s="70"/>
      <c r="K45" s="69" t="s">
        <v>2095</v>
      </c>
      <c r="L45" s="73">
        <v>1</v>
      </c>
      <c r="M45" s="74">
        <v>4918.7890625</v>
      </c>
      <c r="N45" s="74">
        <v>352.9058837890625</v>
      </c>
      <c r="O45" s="75"/>
      <c r="P45" s="76"/>
      <c r="Q45" s="76"/>
      <c r="R45" s="86"/>
      <c r="S45" s="48">
        <v>0</v>
      </c>
      <c r="T45" s="48">
        <v>1</v>
      </c>
      <c r="U45" s="49">
        <v>0</v>
      </c>
      <c r="V45" s="49">
        <v>0.142857</v>
      </c>
      <c r="W45" s="49">
        <v>0</v>
      </c>
      <c r="X45" s="49">
        <v>0.595236</v>
      </c>
      <c r="Y45" s="49">
        <v>0</v>
      </c>
      <c r="Z45" s="49">
        <v>0</v>
      </c>
      <c r="AA45" s="71">
        <v>45</v>
      </c>
      <c r="AB45" s="71"/>
      <c r="AC45" s="72"/>
      <c r="AD45" s="78" t="s">
        <v>1221</v>
      </c>
      <c r="AE45" s="78">
        <v>960</v>
      </c>
      <c r="AF45" s="78">
        <v>1005</v>
      </c>
      <c r="AG45" s="78">
        <v>5091</v>
      </c>
      <c r="AH45" s="78">
        <v>14945</v>
      </c>
      <c r="AI45" s="78"/>
      <c r="AJ45" s="78" t="s">
        <v>1366</v>
      </c>
      <c r="AK45" s="78" t="s">
        <v>1497</v>
      </c>
      <c r="AL45" s="78"/>
      <c r="AM45" s="78"/>
      <c r="AN45" s="80">
        <v>40774.867800925924</v>
      </c>
      <c r="AO45" s="82" t="s">
        <v>1716</v>
      </c>
      <c r="AP45" s="78" t="b">
        <v>0</v>
      </c>
      <c r="AQ45" s="78" t="b">
        <v>0</v>
      </c>
      <c r="AR45" s="78" t="b">
        <v>1</v>
      </c>
      <c r="AS45" s="78" t="s">
        <v>1105</v>
      </c>
      <c r="AT45" s="78">
        <v>17</v>
      </c>
      <c r="AU45" s="82" t="s">
        <v>1814</v>
      </c>
      <c r="AV45" s="78" t="b">
        <v>0</v>
      </c>
      <c r="AW45" s="78" t="s">
        <v>1903</v>
      </c>
      <c r="AX45" s="82" t="s">
        <v>1946</v>
      </c>
      <c r="AY45" s="78" t="s">
        <v>66</v>
      </c>
      <c r="AZ45" s="78" t="str">
        <f>REPLACE(INDEX(GroupVertices[Group],MATCH(Vertices[[#This Row],[Vertex]],GroupVertices[Vertex],0)),1,1,"")</f>
        <v>10</v>
      </c>
      <c r="BA45" s="48"/>
      <c r="BB45" s="48"/>
      <c r="BC45" s="48"/>
      <c r="BD45" s="48"/>
      <c r="BE45" s="48" t="s">
        <v>567</v>
      </c>
      <c r="BF45" s="48" t="s">
        <v>567</v>
      </c>
      <c r="BG45" s="120" t="s">
        <v>2767</v>
      </c>
      <c r="BH45" s="120" t="s">
        <v>2767</v>
      </c>
      <c r="BI45" s="120" t="s">
        <v>2837</v>
      </c>
      <c r="BJ45" s="120" t="s">
        <v>2837</v>
      </c>
      <c r="BK45" s="120">
        <v>0</v>
      </c>
      <c r="BL45" s="123">
        <v>0</v>
      </c>
      <c r="BM45" s="120">
        <v>0</v>
      </c>
      <c r="BN45" s="123">
        <v>0</v>
      </c>
      <c r="BO45" s="120">
        <v>0</v>
      </c>
      <c r="BP45" s="123">
        <v>0</v>
      </c>
      <c r="BQ45" s="120">
        <v>24</v>
      </c>
      <c r="BR45" s="123">
        <v>100</v>
      </c>
      <c r="BS45" s="120">
        <v>24</v>
      </c>
      <c r="BT45" s="2"/>
      <c r="BU45" s="3"/>
      <c r="BV45" s="3"/>
      <c r="BW45" s="3"/>
      <c r="BX45" s="3"/>
    </row>
    <row r="46" spans="1:76" ht="15">
      <c r="A46" s="64" t="s">
        <v>307</v>
      </c>
      <c r="B46" s="65"/>
      <c r="C46" s="65" t="s">
        <v>64</v>
      </c>
      <c r="D46" s="66">
        <v>219.86953509134275</v>
      </c>
      <c r="E46" s="68"/>
      <c r="F46" s="100" t="s">
        <v>749</v>
      </c>
      <c r="G46" s="65"/>
      <c r="H46" s="69" t="s">
        <v>307</v>
      </c>
      <c r="I46" s="70"/>
      <c r="J46" s="70"/>
      <c r="K46" s="69" t="s">
        <v>2096</v>
      </c>
      <c r="L46" s="73">
        <v>442.0882352941176</v>
      </c>
      <c r="M46" s="74">
        <v>5421.81005859375</v>
      </c>
      <c r="N46" s="74">
        <v>1188.116455078125</v>
      </c>
      <c r="O46" s="75"/>
      <c r="P46" s="76"/>
      <c r="Q46" s="76"/>
      <c r="R46" s="86"/>
      <c r="S46" s="48">
        <v>4</v>
      </c>
      <c r="T46" s="48">
        <v>2</v>
      </c>
      <c r="U46" s="49">
        <v>12</v>
      </c>
      <c r="V46" s="49">
        <v>0.25</v>
      </c>
      <c r="W46" s="49">
        <v>0</v>
      </c>
      <c r="X46" s="49">
        <v>2.619037</v>
      </c>
      <c r="Y46" s="49">
        <v>0</v>
      </c>
      <c r="Z46" s="49">
        <v>0</v>
      </c>
      <c r="AA46" s="71">
        <v>46</v>
      </c>
      <c r="AB46" s="71"/>
      <c r="AC46" s="72"/>
      <c r="AD46" s="78" t="s">
        <v>1222</v>
      </c>
      <c r="AE46" s="78">
        <v>988</v>
      </c>
      <c r="AF46" s="78">
        <v>10369</v>
      </c>
      <c r="AG46" s="78">
        <v>20538</v>
      </c>
      <c r="AH46" s="78">
        <v>3048</v>
      </c>
      <c r="AI46" s="78"/>
      <c r="AJ46" s="78" t="s">
        <v>1367</v>
      </c>
      <c r="AK46" s="78" t="s">
        <v>1497</v>
      </c>
      <c r="AL46" s="82" t="s">
        <v>1598</v>
      </c>
      <c r="AM46" s="78"/>
      <c r="AN46" s="80">
        <v>40007.88752314815</v>
      </c>
      <c r="AO46" s="82" t="s">
        <v>1717</v>
      </c>
      <c r="AP46" s="78" t="b">
        <v>0</v>
      </c>
      <c r="AQ46" s="78" t="b">
        <v>0</v>
      </c>
      <c r="AR46" s="78" t="b">
        <v>1</v>
      </c>
      <c r="AS46" s="78" t="s">
        <v>1105</v>
      </c>
      <c r="AT46" s="78">
        <v>433</v>
      </c>
      <c r="AU46" s="82" t="s">
        <v>1814</v>
      </c>
      <c r="AV46" s="78" t="b">
        <v>1</v>
      </c>
      <c r="AW46" s="78" t="s">
        <v>1903</v>
      </c>
      <c r="AX46" s="82" t="s">
        <v>1947</v>
      </c>
      <c r="AY46" s="78" t="s">
        <v>66</v>
      </c>
      <c r="AZ46" s="78" t="str">
        <f>REPLACE(INDEX(GroupVertices[Group],MATCH(Vertices[[#This Row],[Vertex]],GroupVertices[Vertex],0)),1,1,"")</f>
        <v>10</v>
      </c>
      <c r="BA46" s="48" t="s">
        <v>2317</v>
      </c>
      <c r="BB46" s="48" t="s">
        <v>2317</v>
      </c>
      <c r="BC46" s="48" t="s">
        <v>2336</v>
      </c>
      <c r="BD46" s="48" t="s">
        <v>2336</v>
      </c>
      <c r="BE46" s="48" t="s">
        <v>640</v>
      </c>
      <c r="BF46" s="48" t="s">
        <v>2742</v>
      </c>
      <c r="BG46" s="120" t="s">
        <v>2768</v>
      </c>
      <c r="BH46" s="120" t="s">
        <v>2810</v>
      </c>
      <c r="BI46" s="120" t="s">
        <v>2838</v>
      </c>
      <c r="BJ46" s="120" t="s">
        <v>2838</v>
      </c>
      <c r="BK46" s="120">
        <v>3</v>
      </c>
      <c r="BL46" s="123">
        <v>4.761904761904762</v>
      </c>
      <c r="BM46" s="120">
        <v>2</v>
      </c>
      <c r="BN46" s="123">
        <v>3.1746031746031744</v>
      </c>
      <c r="BO46" s="120">
        <v>0</v>
      </c>
      <c r="BP46" s="123">
        <v>0</v>
      </c>
      <c r="BQ46" s="120">
        <v>58</v>
      </c>
      <c r="BR46" s="123">
        <v>92.06349206349206</v>
      </c>
      <c r="BS46" s="120">
        <v>63</v>
      </c>
      <c r="BT46" s="2"/>
      <c r="BU46" s="3"/>
      <c r="BV46" s="3"/>
      <c r="BW46" s="3"/>
      <c r="BX46" s="3"/>
    </row>
    <row r="47" spans="1:76" ht="15">
      <c r="A47" s="64" t="s">
        <v>245</v>
      </c>
      <c r="B47" s="65"/>
      <c r="C47" s="65" t="s">
        <v>64</v>
      </c>
      <c r="D47" s="66">
        <v>162.67556331365677</v>
      </c>
      <c r="E47" s="68"/>
      <c r="F47" s="100" t="s">
        <v>702</v>
      </c>
      <c r="G47" s="65"/>
      <c r="H47" s="69" t="s">
        <v>245</v>
      </c>
      <c r="I47" s="70"/>
      <c r="J47" s="70"/>
      <c r="K47" s="69" t="s">
        <v>2097</v>
      </c>
      <c r="L47" s="73">
        <v>1</v>
      </c>
      <c r="M47" s="74">
        <v>6107.25146484375</v>
      </c>
      <c r="N47" s="74">
        <v>575.1851806640625</v>
      </c>
      <c r="O47" s="75"/>
      <c r="P47" s="76"/>
      <c r="Q47" s="76"/>
      <c r="R47" s="86"/>
      <c r="S47" s="48">
        <v>0</v>
      </c>
      <c r="T47" s="48">
        <v>1</v>
      </c>
      <c r="U47" s="49">
        <v>0</v>
      </c>
      <c r="V47" s="49">
        <v>0.142857</v>
      </c>
      <c r="W47" s="49">
        <v>0</v>
      </c>
      <c r="X47" s="49">
        <v>0.595236</v>
      </c>
      <c r="Y47" s="49">
        <v>0</v>
      </c>
      <c r="Z47" s="49">
        <v>0</v>
      </c>
      <c r="AA47" s="71">
        <v>47</v>
      </c>
      <c r="AB47" s="71"/>
      <c r="AC47" s="72"/>
      <c r="AD47" s="78" t="s">
        <v>1223</v>
      </c>
      <c r="AE47" s="78">
        <v>405</v>
      </c>
      <c r="AF47" s="78">
        <v>125</v>
      </c>
      <c r="AG47" s="78">
        <v>383</v>
      </c>
      <c r="AH47" s="78">
        <v>5680</v>
      </c>
      <c r="AI47" s="78"/>
      <c r="AJ47" s="78" t="s">
        <v>1368</v>
      </c>
      <c r="AK47" s="78" t="s">
        <v>1497</v>
      </c>
      <c r="AL47" s="78"/>
      <c r="AM47" s="78"/>
      <c r="AN47" s="80">
        <v>40395.6102662037</v>
      </c>
      <c r="AO47" s="82" t="s">
        <v>1718</v>
      </c>
      <c r="AP47" s="78" t="b">
        <v>1</v>
      </c>
      <c r="AQ47" s="78" t="b">
        <v>0</v>
      </c>
      <c r="AR47" s="78" t="b">
        <v>0</v>
      </c>
      <c r="AS47" s="78" t="s">
        <v>1105</v>
      </c>
      <c r="AT47" s="78">
        <v>1</v>
      </c>
      <c r="AU47" s="82" t="s">
        <v>1814</v>
      </c>
      <c r="AV47" s="78" t="b">
        <v>0</v>
      </c>
      <c r="AW47" s="78" t="s">
        <v>1903</v>
      </c>
      <c r="AX47" s="82" t="s">
        <v>1948</v>
      </c>
      <c r="AY47" s="78" t="s">
        <v>66</v>
      </c>
      <c r="AZ47" s="78" t="str">
        <f>REPLACE(INDEX(GroupVertices[Group],MATCH(Vertices[[#This Row],[Vertex]],GroupVertices[Vertex],0)),1,1,"")</f>
        <v>10</v>
      </c>
      <c r="BA47" s="48"/>
      <c r="BB47" s="48"/>
      <c r="BC47" s="48"/>
      <c r="BD47" s="48"/>
      <c r="BE47" s="48" t="s">
        <v>567</v>
      </c>
      <c r="BF47" s="48" t="s">
        <v>567</v>
      </c>
      <c r="BG47" s="120" t="s">
        <v>2767</v>
      </c>
      <c r="BH47" s="120" t="s">
        <v>2767</v>
      </c>
      <c r="BI47" s="120" t="s">
        <v>2837</v>
      </c>
      <c r="BJ47" s="120" t="s">
        <v>2837</v>
      </c>
      <c r="BK47" s="120">
        <v>0</v>
      </c>
      <c r="BL47" s="123">
        <v>0</v>
      </c>
      <c r="BM47" s="120">
        <v>0</v>
      </c>
      <c r="BN47" s="123">
        <v>0</v>
      </c>
      <c r="BO47" s="120">
        <v>0</v>
      </c>
      <c r="BP47" s="123">
        <v>0</v>
      </c>
      <c r="BQ47" s="120">
        <v>24</v>
      </c>
      <c r="BR47" s="123">
        <v>100</v>
      </c>
      <c r="BS47" s="120">
        <v>24</v>
      </c>
      <c r="BT47" s="2"/>
      <c r="BU47" s="3"/>
      <c r="BV47" s="3"/>
      <c r="BW47" s="3"/>
      <c r="BX47" s="3"/>
    </row>
    <row r="48" spans="1:76" ht="15">
      <c r="A48" s="64" t="s">
        <v>246</v>
      </c>
      <c r="B48" s="65"/>
      <c r="C48" s="65" t="s">
        <v>64</v>
      </c>
      <c r="D48" s="66">
        <v>162.85422468586353</v>
      </c>
      <c r="E48" s="68"/>
      <c r="F48" s="100" t="s">
        <v>703</v>
      </c>
      <c r="G48" s="65"/>
      <c r="H48" s="69" t="s">
        <v>246</v>
      </c>
      <c r="I48" s="70"/>
      <c r="J48" s="70"/>
      <c r="K48" s="69" t="s">
        <v>2098</v>
      </c>
      <c r="L48" s="73">
        <v>1</v>
      </c>
      <c r="M48" s="74">
        <v>5924.83056640625</v>
      </c>
      <c r="N48" s="74">
        <v>2023.3270263671875</v>
      </c>
      <c r="O48" s="75"/>
      <c r="P48" s="76"/>
      <c r="Q48" s="76"/>
      <c r="R48" s="86"/>
      <c r="S48" s="48">
        <v>0</v>
      </c>
      <c r="T48" s="48">
        <v>1</v>
      </c>
      <c r="U48" s="49">
        <v>0</v>
      </c>
      <c r="V48" s="49">
        <v>0.142857</v>
      </c>
      <c r="W48" s="49">
        <v>0</v>
      </c>
      <c r="X48" s="49">
        <v>0.595236</v>
      </c>
      <c r="Y48" s="49">
        <v>0</v>
      </c>
      <c r="Z48" s="49">
        <v>0</v>
      </c>
      <c r="AA48" s="71">
        <v>48</v>
      </c>
      <c r="AB48" s="71"/>
      <c r="AC48" s="72"/>
      <c r="AD48" s="78" t="s">
        <v>1224</v>
      </c>
      <c r="AE48" s="78">
        <v>706</v>
      </c>
      <c r="AF48" s="78">
        <v>157</v>
      </c>
      <c r="AG48" s="78">
        <v>566</v>
      </c>
      <c r="AH48" s="78">
        <v>2645</v>
      </c>
      <c r="AI48" s="78"/>
      <c r="AJ48" s="78" t="s">
        <v>1369</v>
      </c>
      <c r="AK48" s="78" t="s">
        <v>1498</v>
      </c>
      <c r="AL48" s="78"/>
      <c r="AM48" s="78"/>
      <c r="AN48" s="80">
        <v>41160.97771990741</v>
      </c>
      <c r="AO48" s="82" t="s">
        <v>1719</v>
      </c>
      <c r="AP48" s="78" t="b">
        <v>1</v>
      </c>
      <c r="AQ48" s="78" t="b">
        <v>0</v>
      </c>
      <c r="AR48" s="78" t="b">
        <v>1</v>
      </c>
      <c r="AS48" s="78" t="s">
        <v>1105</v>
      </c>
      <c r="AT48" s="78">
        <v>2</v>
      </c>
      <c r="AU48" s="82" t="s">
        <v>1814</v>
      </c>
      <c r="AV48" s="78" t="b">
        <v>0</v>
      </c>
      <c r="AW48" s="78" t="s">
        <v>1903</v>
      </c>
      <c r="AX48" s="82" t="s">
        <v>1949</v>
      </c>
      <c r="AY48" s="78" t="s">
        <v>66</v>
      </c>
      <c r="AZ48" s="78" t="str">
        <f>REPLACE(INDEX(GroupVertices[Group],MATCH(Vertices[[#This Row],[Vertex]],GroupVertices[Vertex],0)),1,1,"")</f>
        <v>10</v>
      </c>
      <c r="BA48" s="48"/>
      <c r="BB48" s="48"/>
      <c r="BC48" s="48"/>
      <c r="BD48" s="48"/>
      <c r="BE48" s="48" t="s">
        <v>567</v>
      </c>
      <c r="BF48" s="48" t="s">
        <v>567</v>
      </c>
      <c r="BG48" s="120" t="s">
        <v>2767</v>
      </c>
      <c r="BH48" s="120" t="s">
        <v>2767</v>
      </c>
      <c r="BI48" s="120" t="s">
        <v>2837</v>
      </c>
      <c r="BJ48" s="120" t="s">
        <v>2837</v>
      </c>
      <c r="BK48" s="120">
        <v>0</v>
      </c>
      <c r="BL48" s="123">
        <v>0</v>
      </c>
      <c r="BM48" s="120">
        <v>0</v>
      </c>
      <c r="BN48" s="123">
        <v>0</v>
      </c>
      <c r="BO48" s="120">
        <v>0</v>
      </c>
      <c r="BP48" s="123">
        <v>0</v>
      </c>
      <c r="BQ48" s="120">
        <v>24</v>
      </c>
      <c r="BR48" s="123">
        <v>100</v>
      </c>
      <c r="BS48" s="120">
        <v>24</v>
      </c>
      <c r="BT48" s="2"/>
      <c r="BU48" s="3"/>
      <c r="BV48" s="3"/>
      <c r="BW48" s="3"/>
      <c r="BX48" s="3"/>
    </row>
    <row r="49" spans="1:76" ht="15">
      <c r="A49" s="64" t="s">
        <v>247</v>
      </c>
      <c r="B49" s="65"/>
      <c r="C49" s="65" t="s">
        <v>64</v>
      </c>
      <c r="D49" s="66">
        <v>164.81391661225632</v>
      </c>
      <c r="E49" s="68"/>
      <c r="F49" s="100" t="s">
        <v>1849</v>
      </c>
      <c r="G49" s="65"/>
      <c r="H49" s="69" t="s">
        <v>247</v>
      </c>
      <c r="I49" s="70"/>
      <c r="J49" s="70"/>
      <c r="K49" s="69" t="s">
        <v>2099</v>
      </c>
      <c r="L49" s="73">
        <v>1103.7205882352941</v>
      </c>
      <c r="M49" s="74">
        <v>9099.154296875</v>
      </c>
      <c r="N49" s="74">
        <v>8434.447265625</v>
      </c>
      <c r="O49" s="75"/>
      <c r="P49" s="76"/>
      <c r="Q49" s="76"/>
      <c r="R49" s="86"/>
      <c r="S49" s="48">
        <v>0</v>
      </c>
      <c r="T49" s="48">
        <v>6</v>
      </c>
      <c r="U49" s="49">
        <v>30</v>
      </c>
      <c r="V49" s="49">
        <v>0.166667</v>
      </c>
      <c r="W49" s="49">
        <v>0</v>
      </c>
      <c r="X49" s="49">
        <v>3.297284</v>
      </c>
      <c r="Y49" s="49">
        <v>0</v>
      </c>
      <c r="Z49" s="49">
        <v>0</v>
      </c>
      <c r="AA49" s="71">
        <v>49</v>
      </c>
      <c r="AB49" s="71"/>
      <c r="AC49" s="72"/>
      <c r="AD49" s="78" t="s">
        <v>1225</v>
      </c>
      <c r="AE49" s="78">
        <v>1436</v>
      </c>
      <c r="AF49" s="78">
        <v>508</v>
      </c>
      <c r="AG49" s="78">
        <v>2033</v>
      </c>
      <c r="AH49" s="78">
        <v>6140</v>
      </c>
      <c r="AI49" s="78"/>
      <c r="AJ49" s="78" t="s">
        <v>1370</v>
      </c>
      <c r="AK49" s="78" t="s">
        <v>1499</v>
      </c>
      <c r="AL49" s="82" t="s">
        <v>1599</v>
      </c>
      <c r="AM49" s="78"/>
      <c r="AN49" s="80">
        <v>42273.561944444446</v>
      </c>
      <c r="AO49" s="82" t="s">
        <v>1720</v>
      </c>
      <c r="AP49" s="78" t="b">
        <v>0</v>
      </c>
      <c r="AQ49" s="78" t="b">
        <v>0</v>
      </c>
      <c r="AR49" s="78" t="b">
        <v>1</v>
      </c>
      <c r="AS49" s="78" t="s">
        <v>1105</v>
      </c>
      <c r="AT49" s="78">
        <v>58</v>
      </c>
      <c r="AU49" s="82" t="s">
        <v>1815</v>
      </c>
      <c r="AV49" s="78" t="b">
        <v>0</v>
      </c>
      <c r="AW49" s="78" t="s">
        <v>1903</v>
      </c>
      <c r="AX49" s="82" t="s">
        <v>1950</v>
      </c>
      <c r="AY49" s="78" t="s">
        <v>66</v>
      </c>
      <c r="AZ49" s="78" t="str">
        <f>REPLACE(INDEX(GroupVertices[Group],MATCH(Vertices[[#This Row],[Vertex]],GroupVertices[Vertex],0)),1,1,"")</f>
        <v>9</v>
      </c>
      <c r="BA49" s="48"/>
      <c r="BB49" s="48"/>
      <c r="BC49" s="48"/>
      <c r="BD49" s="48"/>
      <c r="BE49" s="48" t="s">
        <v>574</v>
      </c>
      <c r="BF49" s="48" t="s">
        <v>574</v>
      </c>
      <c r="BG49" s="120" t="s">
        <v>2769</v>
      </c>
      <c r="BH49" s="120" t="s">
        <v>2769</v>
      </c>
      <c r="BI49" s="120" t="s">
        <v>2839</v>
      </c>
      <c r="BJ49" s="120" t="s">
        <v>2839</v>
      </c>
      <c r="BK49" s="120">
        <v>1</v>
      </c>
      <c r="BL49" s="123">
        <v>2.4390243902439024</v>
      </c>
      <c r="BM49" s="120">
        <v>0</v>
      </c>
      <c r="BN49" s="123">
        <v>0</v>
      </c>
      <c r="BO49" s="120">
        <v>0</v>
      </c>
      <c r="BP49" s="123">
        <v>0</v>
      </c>
      <c r="BQ49" s="120">
        <v>40</v>
      </c>
      <c r="BR49" s="123">
        <v>97.5609756097561</v>
      </c>
      <c r="BS49" s="120">
        <v>41</v>
      </c>
      <c r="BT49" s="2"/>
      <c r="BU49" s="3"/>
      <c r="BV49" s="3"/>
      <c r="BW49" s="3"/>
      <c r="BX49" s="3"/>
    </row>
    <row r="50" spans="1:76" ht="15">
      <c r="A50" s="64" t="s">
        <v>319</v>
      </c>
      <c r="B50" s="65"/>
      <c r="C50" s="65" t="s">
        <v>64</v>
      </c>
      <c r="D50" s="66">
        <v>162.36290591229496</v>
      </c>
      <c r="E50" s="68"/>
      <c r="F50" s="100" t="s">
        <v>1850</v>
      </c>
      <c r="G50" s="65"/>
      <c r="H50" s="69" t="s">
        <v>319</v>
      </c>
      <c r="I50" s="70"/>
      <c r="J50" s="70"/>
      <c r="K50" s="69" t="s">
        <v>2100</v>
      </c>
      <c r="L50" s="73">
        <v>1</v>
      </c>
      <c r="M50" s="74">
        <v>9373.6923828125</v>
      </c>
      <c r="N50" s="74">
        <v>7222.80712890625</v>
      </c>
      <c r="O50" s="75"/>
      <c r="P50" s="76"/>
      <c r="Q50" s="76"/>
      <c r="R50" s="86"/>
      <c r="S50" s="48">
        <v>1</v>
      </c>
      <c r="T50" s="48">
        <v>0</v>
      </c>
      <c r="U50" s="49">
        <v>0</v>
      </c>
      <c r="V50" s="49">
        <v>0.090909</v>
      </c>
      <c r="W50" s="49">
        <v>0</v>
      </c>
      <c r="X50" s="49">
        <v>0.617115</v>
      </c>
      <c r="Y50" s="49">
        <v>0</v>
      </c>
      <c r="Z50" s="49">
        <v>0</v>
      </c>
      <c r="AA50" s="71">
        <v>50</v>
      </c>
      <c r="AB50" s="71"/>
      <c r="AC50" s="72"/>
      <c r="AD50" s="78" t="s">
        <v>1226</v>
      </c>
      <c r="AE50" s="78">
        <v>104</v>
      </c>
      <c r="AF50" s="78">
        <v>69</v>
      </c>
      <c r="AG50" s="78">
        <v>915</v>
      </c>
      <c r="AH50" s="78">
        <v>91</v>
      </c>
      <c r="AI50" s="78"/>
      <c r="AJ50" s="78" t="s">
        <v>1371</v>
      </c>
      <c r="AK50" s="78"/>
      <c r="AL50" s="82" t="s">
        <v>1600</v>
      </c>
      <c r="AM50" s="78"/>
      <c r="AN50" s="80">
        <v>41830.79483796296</v>
      </c>
      <c r="AO50" s="82" t="s">
        <v>1721</v>
      </c>
      <c r="AP50" s="78" t="b">
        <v>1</v>
      </c>
      <c r="AQ50" s="78" t="b">
        <v>0</v>
      </c>
      <c r="AR50" s="78" t="b">
        <v>0</v>
      </c>
      <c r="AS50" s="78" t="s">
        <v>1105</v>
      </c>
      <c r="AT50" s="78">
        <v>5</v>
      </c>
      <c r="AU50" s="82" t="s">
        <v>1814</v>
      </c>
      <c r="AV50" s="78" t="b">
        <v>0</v>
      </c>
      <c r="AW50" s="78" t="s">
        <v>1903</v>
      </c>
      <c r="AX50" s="82" t="s">
        <v>1951</v>
      </c>
      <c r="AY50" s="78" t="s">
        <v>65</v>
      </c>
      <c r="AZ50" s="78" t="str">
        <f>REPLACE(INDEX(GroupVertices[Group],MATCH(Vertices[[#This Row],[Vertex]],GroupVertices[Vertex],0)),1,1,"")</f>
        <v>9</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320</v>
      </c>
      <c r="B51" s="65"/>
      <c r="C51" s="65" t="s">
        <v>64</v>
      </c>
      <c r="D51" s="66">
        <v>171.06706463949257</v>
      </c>
      <c r="E51" s="68"/>
      <c r="F51" s="100" t="s">
        <v>1851</v>
      </c>
      <c r="G51" s="65"/>
      <c r="H51" s="69" t="s">
        <v>320</v>
      </c>
      <c r="I51" s="70"/>
      <c r="J51" s="70"/>
      <c r="K51" s="69" t="s">
        <v>2101</v>
      </c>
      <c r="L51" s="73">
        <v>1</v>
      </c>
      <c r="M51" s="74">
        <v>8668.759765625</v>
      </c>
      <c r="N51" s="74">
        <v>7389.134765625</v>
      </c>
      <c r="O51" s="75"/>
      <c r="P51" s="76"/>
      <c r="Q51" s="76"/>
      <c r="R51" s="86"/>
      <c r="S51" s="48">
        <v>1</v>
      </c>
      <c r="T51" s="48">
        <v>0</v>
      </c>
      <c r="U51" s="49">
        <v>0</v>
      </c>
      <c r="V51" s="49">
        <v>0.090909</v>
      </c>
      <c r="W51" s="49">
        <v>0</v>
      </c>
      <c r="X51" s="49">
        <v>0.617115</v>
      </c>
      <c r="Y51" s="49">
        <v>0</v>
      </c>
      <c r="Z51" s="49">
        <v>0</v>
      </c>
      <c r="AA51" s="71">
        <v>51</v>
      </c>
      <c r="AB51" s="71"/>
      <c r="AC51" s="72"/>
      <c r="AD51" s="78" t="s">
        <v>1227</v>
      </c>
      <c r="AE51" s="78">
        <v>857</v>
      </c>
      <c r="AF51" s="78">
        <v>1628</v>
      </c>
      <c r="AG51" s="78">
        <v>2878</v>
      </c>
      <c r="AH51" s="78">
        <v>798</v>
      </c>
      <c r="AI51" s="78">
        <v>-14400</v>
      </c>
      <c r="AJ51" s="78" t="s">
        <v>1372</v>
      </c>
      <c r="AK51" s="78" t="s">
        <v>1500</v>
      </c>
      <c r="AL51" s="82" t="s">
        <v>1601</v>
      </c>
      <c r="AM51" s="78" t="s">
        <v>1675</v>
      </c>
      <c r="AN51" s="80">
        <v>39639.74013888889</v>
      </c>
      <c r="AO51" s="82" t="s">
        <v>1722</v>
      </c>
      <c r="AP51" s="78" t="b">
        <v>1</v>
      </c>
      <c r="AQ51" s="78" t="b">
        <v>0</v>
      </c>
      <c r="AR51" s="78" t="b">
        <v>1</v>
      </c>
      <c r="AS51" s="78" t="s">
        <v>1105</v>
      </c>
      <c r="AT51" s="78">
        <v>154</v>
      </c>
      <c r="AU51" s="82" t="s">
        <v>1814</v>
      </c>
      <c r="AV51" s="78" t="b">
        <v>0</v>
      </c>
      <c r="AW51" s="78" t="s">
        <v>1903</v>
      </c>
      <c r="AX51" s="82" t="s">
        <v>1952</v>
      </c>
      <c r="AY51" s="78" t="s">
        <v>65</v>
      </c>
      <c r="AZ51" s="78" t="str">
        <f>REPLACE(INDEX(GroupVertices[Group],MATCH(Vertices[[#This Row],[Vertex]],GroupVertices[Vertex],0)),1,1,"")</f>
        <v>9</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321</v>
      </c>
      <c r="B52" s="65"/>
      <c r="C52" s="65" t="s">
        <v>64</v>
      </c>
      <c r="D52" s="66">
        <v>1000</v>
      </c>
      <c r="E52" s="68"/>
      <c r="F52" s="100" t="s">
        <v>1852</v>
      </c>
      <c r="G52" s="65"/>
      <c r="H52" s="69" t="s">
        <v>321</v>
      </c>
      <c r="I52" s="70"/>
      <c r="J52" s="70"/>
      <c r="K52" s="69" t="s">
        <v>2102</v>
      </c>
      <c r="L52" s="73">
        <v>1</v>
      </c>
      <c r="M52" s="74">
        <v>9529.5458984375</v>
      </c>
      <c r="N52" s="74">
        <v>9479.7626953125</v>
      </c>
      <c r="O52" s="75"/>
      <c r="P52" s="76"/>
      <c r="Q52" s="76"/>
      <c r="R52" s="86"/>
      <c r="S52" s="48">
        <v>1</v>
      </c>
      <c r="T52" s="48">
        <v>0</v>
      </c>
      <c r="U52" s="49">
        <v>0</v>
      </c>
      <c r="V52" s="49">
        <v>0.090909</v>
      </c>
      <c r="W52" s="49">
        <v>0</v>
      </c>
      <c r="X52" s="49">
        <v>0.617115</v>
      </c>
      <c r="Y52" s="49">
        <v>0</v>
      </c>
      <c r="Z52" s="49">
        <v>0</v>
      </c>
      <c r="AA52" s="71">
        <v>52</v>
      </c>
      <c r="AB52" s="71"/>
      <c r="AC52" s="72"/>
      <c r="AD52" s="78" t="s">
        <v>1228</v>
      </c>
      <c r="AE52" s="78">
        <v>1059</v>
      </c>
      <c r="AF52" s="78">
        <v>1993333</v>
      </c>
      <c r="AG52" s="78">
        <v>35218</v>
      </c>
      <c r="AH52" s="78">
        <v>43716</v>
      </c>
      <c r="AI52" s="78"/>
      <c r="AJ52" s="78" t="s">
        <v>1373</v>
      </c>
      <c r="AK52" s="78" t="s">
        <v>1501</v>
      </c>
      <c r="AL52" s="82" t="s">
        <v>1602</v>
      </c>
      <c r="AM52" s="78"/>
      <c r="AN52" s="80">
        <v>39874.176354166666</v>
      </c>
      <c r="AO52" s="82" t="s">
        <v>1723</v>
      </c>
      <c r="AP52" s="78" t="b">
        <v>0</v>
      </c>
      <c r="AQ52" s="78" t="b">
        <v>0</v>
      </c>
      <c r="AR52" s="78" t="b">
        <v>1</v>
      </c>
      <c r="AS52" s="78" t="s">
        <v>1105</v>
      </c>
      <c r="AT52" s="78">
        <v>3013</v>
      </c>
      <c r="AU52" s="82" t="s">
        <v>1814</v>
      </c>
      <c r="AV52" s="78" t="b">
        <v>1</v>
      </c>
      <c r="AW52" s="78" t="s">
        <v>1903</v>
      </c>
      <c r="AX52" s="82" t="s">
        <v>1953</v>
      </c>
      <c r="AY52" s="78" t="s">
        <v>65</v>
      </c>
      <c r="AZ52" s="78" t="str">
        <f>REPLACE(INDEX(GroupVertices[Group],MATCH(Vertices[[#This Row],[Vertex]],GroupVertices[Vertex],0)),1,1,"")</f>
        <v>9</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322</v>
      </c>
      <c r="B53" s="65"/>
      <c r="C53" s="65" t="s">
        <v>64</v>
      </c>
      <c r="D53" s="66">
        <v>162.17866137220676</v>
      </c>
      <c r="E53" s="68"/>
      <c r="F53" s="100" t="s">
        <v>1853</v>
      </c>
      <c r="G53" s="65"/>
      <c r="H53" s="69" t="s">
        <v>322</v>
      </c>
      <c r="I53" s="70"/>
      <c r="J53" s="70"/>
      <c r="K53" s="69" t="s">
        <v>2103</v>
      </c>
      <c r="L53" s="73">
        <v>1</v>
      </c>
      <c r="M53" s="74">
        <v>9804.087890625</v>
      </c>
      <c r="N53" s="74">
        <v>8268.123046875</v>
      </c>
      <c r="O53" s="75"/>
      <c r="P53" s="76"/>
      <c r="Q53" s="76"/>
      <c r="R53" s="86"/>
      <c r="S53" s="48">
        <v>1</v>
      </c>
      <c r="T53" s="48">
        <v>0</v>
      </c>
      <c r="U53" s="49">
        <v>0</v>
      </c>
      <c r="V53" s="49">
        <v>0.090909</v>
      </c>
      <c r="W53" s="49">
        <v>0</v>
      </c>
      <c r="X53" s="49">
        <v>0.617115</v>
      </c>
      <c r="Y53" s="49">
        <v>0</v>
      </c>
      <c r="Z53" s="49">
        <v>0</v>
      </c>
      <c r="AA53" s="71">
        <v>53</v>
      </c>
      <c r="AB53" s="71"/>
      <c r="AC53" s="72"/>
      <c r="AD53" s="78" t="s">
        <v>1229</v>
      </c>
      <c r="AE53" s="78">
        <v>99</v>
      </c>
      <c r="AF53" s="78">
        <v>36</v>
      </c>
      <c r="AG53" s="78">
        <v>6</v>
      </c>
      <c r="AH53" s="78">
        <v>1</v>
      </c>
      <c r="AI53" s="78">
        <v>-25200</v>
      </c>
      <c r="AJ53" s="78" t="s">
        <v>1374</v>
      </c>
      <c r="AK53" s="78" t="s">
        <v>1502</v>
      </c>
      <c r="AL53" s="82" t="s">
        <v>1603</v>
      </c>
      <c r="AM53" s="78" t="s">
        <v>1676</v>
      </c>
      <c r="AN53" s="80">
        <v>40604.100960648146</v>
      </c>
      <c r="AO53" s="82" t="s">
        <v>1724</v>
      </c>
      <c r="AP53" s="78" t="b">
        <v>0</v>
      </c>
      <c r="AQ53" s="78" t="b">
        <v>0</v>
      </c>
      <c r="AR53" s="78" t="b">
        <v>0</v>
      </c>
      <c r="AS53" s="78" t="s">
        <v>1105</v>
      </c>
      <c r="AT53" s="78">
        <v>2</v>
      </c>
      <c r="AU53" s="82" t="s">
        <v>1814</v>
      </c>
      <c r="AV53" s="78" t="b">
        <v>0</v>
      </c>
      <c r="AW53" s="78" t="s">
        <v>1903</v>
      </c>
      <c r="AX53" s="82" t="s">
        <v>1954</v>
      </c>
      <c r="AY53" s="78" t="s">
        <v>65</v>
      </c>
      <c r="AZ53" s="78" t="str">
        <f>REPLACE(INDEX(GroupVertices[Group],MATCH(Vertices[[#This Row],[Vertex]],GroupVertices[Vertex],0)),1,1,"")</f>
        <v>9</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323</v>
      </c>
      <c r="B54" s="65"/>
      <c r="C54" s="65" t="s">
        <v>64</v>
      </c>
      <c r="D54" s="66">
        <v>163.41812464189107</v>
      </c>
      <c r="E54" s="68"/>
      <c r="F54" s="100" t="s">
        <v>1854</v>
      </c>
      <c r="G54" s="65"/>
      <c r="H54" s="69" t="s">
        <v>323</v>
      </c>
      <c r="I54" s="70"/>
      <c r="J54" s="70"/>
      <c r="K54" s="69" t="s">
        <v>2104</v>
      </c>
      <c r="L54" s="73">
        <v>1</v>
      </c>
      <c r="M54" s="74">
        <v>8824.6142578125</v>
      </c>
      <c r="N54" s="74">
        <v>9646.09375</v>
      </c>
      <c r="O54" s="75"/>
      <c r="P54" s="76"/>
      <c r="Q54" s="76"/>
      <c r="R54" s="86"/>
      <c r="S54" s="48">
        <v>1</v>
      </c>
      <c r="T54" s="48">
        <v>0</v>
      </c>
      <c r="U54" s="49">
        <v>0</v>
      </c>
      <c r="V54" s="49">
        <v>0.090909</v>
      </c>
      <c r="W54" s="49">
        <v>0</v>
      </c>
      <c r="X54" s="49">
        <v>0.617115</v>
      </c>
      <c r="Y54" s="49">
        <v>0</v>
      </c>
      <c r="Z54" s="49">
        <v>0</v>
      </c>
      <c r="AA54" s="71">
        <v>54</v>
      </c>
      <c r="AB54" s="71"/>
      <c r="AC54" s="72"/>
      <c r="AD54" s="78" t="s">
        <v>1230</v>
      </c>
      <c r="AE54" s="78">
        <v>263</v>
      </c>
      <c r="AF54" s="78">
        <v>258</v>
      </c>
      <c r="AG54" s="78">
        <v>162</v>
      </c>
      <c r="AH54" s="78">
        <v>412</v>
      </c>
      <c r="AI54" s="78"/>
      <c r="AJ54" s="78" t="s">
        <v>1375</v>
      </c>
      <c r="AK54" s="78"/>
      <c r="AL54" s="78"/>
      <c r="AM54" s="78"/>
      <c r="AN54" s="80">
        <v>39971.81684027778</v>
      </c>
      <c r="AO54" s="78"/>
      <c r="AP54" s="78" t="b">
        <v>1</v>
      </c>
      <c r="AQ54" s="78" t="b">
        <v>0</v>
      </c>
      <c r="AR54" s="78" t="b">
        <v>0</v>
      </c>
      <c r="AS54" s="78" t="s">
        <v>1105</v>
      </c>
      <c r="AT54" s="78">
        <v>1</v>
      </c>
      <c r="AU54" s="82" t="s">
        <v>1814</v>
      </c>
      <c r="AV54" s="78" t="b">
        <v>0</v>
      </c>
      <c r="AW54" s="78" t="s">
        <v>1903</v>
      </c>
      <c r="AX54" s="82" t="s">
        <v>1955</v>
      </c>
      <c r="AY54" s="78" t="s">
        <v>65</v>
      </c>
      <c r="AZ54" s="78" t="str">
        <f>REPLACE(INDEX(GroupVertices[Group],MATCH(Vertices[[#This Row],[Vertex]],GroupVertices[Vertex],0)),1,1,"")</f>
        <v>9</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324</v>
      </c>
      <c r="B55" s="65"/>
      <c r="C55" s="65" t="s">
        <v>64</v>
      </c>
      <c r="D55" s="66">
        <v>869.3594547416952</v>
      </c>
      <c r="E55" s="68"/>
      <c r="F55" s="100" t="s">
        <v>1855</v>
      </c>
      <c r="G55" s="65"/>
      <c r="H55" s="69" t="s">
        <v>324</v>
      </c>
      <c r="I55" s="70"/>
      <c r="J55" s="70"/>
      <c r="K55" s="69" t="s">
        <v>2105</v>
      </c>
      <c r="L55" s="73">
        <v>1</v>
      </c>
      <c r="M55" s="74">
        <v>8394.22265625</v>
      </c>
      <c r="N55" s="74">
        <v>8600.783203125</v>
      </c>
      <c r="O55" s="75"/>
      <c r="P55" s="76"/>
      <c r="Q55" s="76"/>
      <c r="R55" s="86"/>
      <c r="S55" s="48">
        <v>1</v>
      </c>
      <c r="T55" s="48">
        <v>0</v>
      </c>
      <c r="U55" s="49">
        <v>0</v>
      </c>
      <c r="V55" s="49">
        <v>0.090909</v>
      </c>
      <c r="W55" s="49">
        <v>0</v>
      </c>
      <c r="X55" s="49">
        <v>0.617115</v>
      </c>
      <c r="Y55" s="49">
        <v>0</v>
      </c>
      <c r="Z55" s="49">
        <v>0</v>
      </c>
      <c r="AA55" s="71">
        <v>55</v>
      </c>
      <c r="AB55" s="71"/>
      <c r="AC55" s="72"/>
      <c r="AD55" s="78" t="s">
        <v>1231</v>
      </c>
      <c r="AE55" s="78">
        <v>3782</v>
      </c>
      <c r="AF55" s="78">
        <v>126699</v>
      </c>
      <c r="AG55" s="78">
        <v>17434</v>
      </c>
      <c r="AH55" s="78">
        <v>7440</v>
      </c>
      <c r="AI55" s="78"/>
      <c r="AJ55" s="78" t="s">
        <v>1376</v>
      </c>
      <c r="AK55" s="78" t="s">
        <v>1503</v>
      </c>
      <c r="AL55" s="82" t="s">
        <v>1604</v>
      </c>
      <c r="AM55" s="78"/>
      <c r="AN55" s="80">
        <v>39387.97256944444</v>
      </c>
      <c r="AO55" s="82" t="s">
        <v>1725</v>
      </c>
      <c r="AP55" s="78" t="b">
        <v>0</v>
      </c>
      <c r="AQ55" s="78" t="b">
        <v>0</v>
      </c>
      <c r="AR55" s="78" t="b">
        <v>1</v>
      </c>
      <c r="AS55" s="78" t="s">
        <v>1105</v>
      </c>
      <c r="AT55" s="78">
        <v>3191</v>
      </c>
      <c r="AU55" s="82" t="s">
        <v>1815</v>
      </c>
      <c r="AV55" s="78" t="b">
        <v>1</v>
      </c>
      <c r="AW55" s="78" t="s">
        <v>1903</v>
      </c>
      <c r="AX55" s="82" t="s">
        <v>1956</v>
      </c>
      <c r="AY55" s="78" t="s">
        <v>65</v>
      </c>
      <c r="AZ55" s="78" t="str">
        <f>REPLACE(INDEX(GroupVertices[Group],MATCH(Vertices[[#This Row],[Vertex]],GroupVertices[Vertex],0)),1,1,"")</f>
        <v>9</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248</v>
      </c>
      <c r="B56" s="65"/>
      <c r="C56" s="65" t="s">
        <v>64</v>
      </c>
      <c r="D56" s="66">
        <v>1000</v>
      </c>
      <c r="E56" s="68"/>
      <c r="F56" s="100" t="s">
        <v>704</v>
      </c>
      <c r="G56" s="65"/>
      <c r="H56" s="69" t="s">
        <v>248</v>
      </c>
      <c r="I56" s="70"/>
      <c r="J56" s="70"/>
      <c r="K56" s="69" t="s">
        <v>2106</v>
      </c>
      <c r="L56" s="73">
        <v>1</v>
      </c>
      <c r="M56" s="74">
        <v>7718.5263671875</v>
      </c>
      <c r="N56" s="74">
        <v>3143.80322265625</v>
      </c>
      <c r="O56" s="75"/>
      <c r="P56" s="76"/>
      <c r="Q56" s="76"/>
      <c r="R56" s="86"/>
      <c r="S56" s="48">
        <v>2</v>
      </c>
      <c r="T56" s="48">
        <v>1</v>
      </c>
      <c r="U56" s="49">
        <v>0</v>
      </c>
      <c r="V56" s="49">
        <v>1</v>
      </c>
      <c r="W56" s="49">
        <v>0</v>
      </c>
      <c r="X56" s="49">
        <v>1.298241</v>
      </c>
      <c r="Y56" s="49">
        <v>0</v>
      </c>
      <c r="Z56" s="49">
        <v>0</v>
      </c>
      <c r="AA56" s="71">
        <v>56</v>
      </c>
      <c r="AB56" s="71"/>
      <c r="AC56" s="72"/>
      <c r="AD56" s="78" t="s">
        <v>1232</v>
      </c>
      <c r="AE56" s="78">
        <v>1176</v>
      </c>
      <c r="AF56" s="78">
        <v>342144</v>
      </c>
      <c r="AG56" s="78">
        <v>10516</v>
      </c>
      <c r="AH56" s="78">
        <v>2477</v>
      </c>
      <c r="AI56" s="78"/>
      <c r="AJ56" s="78" t="s">
        <v>1377</v>
      </c>
      <c r="AK56" s="78" t="s">
        <v>1504</v>
      </c>
      <c r="AL56" s="82" t="s">
        <v>1605</v>
      </c>
      <c r="AM56" s="78"/>
      <c r="AN56" s="80">
        <v>39924.881377314814</v>
      </c>
      <c r="AO56" s="82" t="s">
        <v>1726</v>
      </c>
      <c r="AP56" s="78" t="b">
        <v>0</v>
      </c>
      <c r="AQ56" s="78" t="b">
        <v>0</v>
      </c>
      <c r="AR56" s="78" t="b">
        <v>1</v>
      </c>
      <c r="AS56" s="78" t="s">
        <v>1105</v>
      </c>
      <c r="AT56" s="78">
        <v>4677</v>
      </c>
      <c r="AU56" s="82" t="s">
        <v>1814</v>
      </c>
      <c r="AV56" s="78" t="b">
        <v>1</v>
      </c>
      <c r="AW56" s="78" t="s">
        <v>1903</v>
      </c>
      <c r="AX56" s="82" t="s">
        <v>1957</v>
      </c>
      <c r="AY56" s="78" t="s">
        <v>66</v>
      </c>
      <c r="AZ56" s="78" t="str">
        <f>REPLACE(INDEX(GroupVertices[Group],MATCH(Vertices[[#This Row],[Vertex]],GroupVertices[Vertex],0)),1,1,"")</f>
        <v>24</v>
      </c>
      <c r="BA56" s="48" t="s">
        <v>477</v>
      </c>
      <c r="BB56" s="48" t="s">
        <v>477</v>
      </c>
      <c r="BC56" s="48" t="s">
        <v>526</v>
      </c>
      <c r="BD56" s="48" t="s">
        <v>526</v>
      </c>
      <c r="BE56" s="48" t="s">
        <v>560</v>
      </c>
      <c r="BF56" s="48" t="s">
        <v>560</v>
      </c>
      <c r="BG56" s="120" t="s">
        <v>2512</v>
      </c>
      <c r="BH56" s="120" t="s">
        <v>2512</v>
      </c>
      <c r="BI56" s="120" t="s">
        <v>2822</v>
      </c>
      <c r="BJ56" s="120" t="s">
        <v>2822</v>
      </c>
      <c r="BK56" s="120">
        <v>0</v>
      </c>
      <c r="BL56" s="123">
        <v>0</v>
      </c>
      <c r="BM56" s="120">
        <v>0</v>
      </c>
      <c r="BN56" s="123">
        <v>0</v>
      </c>
      <c r="BO56" s="120">
        <v>0</v>
      </c>
      <c r="BP56" s="123">
        <v>0</v>
      </c>
      <c r="BQ56" s="120">
        <v>15</v>
      </c>
      <c r="BR56" s="123">
        <v>100</v>
      </c>
      <c r="BS56" s="120">
        <v>15</v>
      </c>
      <c r="BT56" s="2"/>
      <c r="BU56" s="3"/>
      <c r="BV56" s="3"/>
      <c r="BW56" s="3"/>
      <c r="BX56" s="3"/>
    </row>
    <row r="57" spans="1:76" ht="15">
      <c r="A57" s="64" t="s">
        <v>249</v>
      </c>
      <c r="B57" s="65"/>
      <c r="C57" s="65" t="s">
        <v>64</v>
      </c>
      <c r="D57" s="66">
        <v>164.86974829107092</v>
      </c>
      <c r="E57" s="68"/>
      <c r="F57" s="100" t="s">
        <v>705</v>
      </c>
      <c r="G57" s="65"/>
      <c r="H57" s="69" t="s">
        <v>249</v>
      </c>
      <c r="I57" s="70"/>
      <c r="J57" s="70"/>
      <c r="K57" s="69" t="s">
        <v>2107</v>
      </c>
      <c r="L57" s="73">
        <v>1</v>
      </c>
      <c r="M57" s="74">
        <v>7718.5263671875</v>
      </c>
      <c r="N57" s="74">
        <v>2443.873291015625</v>
      </c>
      <c r="O57" s="75"/>
      <c r="P57" s="76"/>
      <c r="Q57" s="76"/>
      <c r="R57" s="86"/>
      <c r="S57" s="48">
        <v>0</v>
      </c>
      <c r="T57" s="48">
        <v>1</v>
      </c>
      <c r="U57" s="49">
        <v>0</v>
      </c>
      <c r="V57" s="49">
        <v>1</v>
      </c>
      <c r="W57" s="49">
        <v>0</v>
      </c>
      <c r="X57" s="49">
        <v>0.701752</v>
      </c>
      <c r="Y57" s="49">
        <v>0</v>
      </c>
      <c r="Z57" s="49">
        <v>0</v>
      </c>
      <c r="AA57" s="71">
        <v>57</v>
      </c>
      <c r="AB57" s="71"/>
      <c r="AC57" s="72"/>
      <c r="AD57" s="78" t="s">
        <v>1233</v>
      </c>
      <c r="AE57" s="78">
        <v>838</v>
      </c>
      <c r="AF57" s="78">
        <v>518</v>
      </c>
      <c r="AG57" s="78">
        <v>951</v>
      </c>
      <c r="AH57" s="78">
        <v>1641</v>
      </c>
      <c r="AI57" s="78"/>
      <c r="AJ57" s="78" t="s">
        <v>1378</v>
      </c>
      <c r="AK57" s="78" t="s">
        <v>1505</v>
      </c>
      <c r="AL57" s="78"/>
      <c r="AM57" s="78"/>
      <c r="AN57" s="80">
        <v>40968.84961805555</v>
      </c>
      <c r="AO57" s="82" t="s">
        <v>1727</v>
      </c>
      <c r="AP57" s="78" t="b">
        <v>0</v>
      </c>
      <c r="AQ57" s="78" t="b">
        <v>0</v>
      </c>
      <c r="AR57" s="78" t="b">
        <v>1</v>
      </c>
      <c r="AS57" s="78" t="s">
        <v>1105</v>
      </c>
      <c r="AT57" s="78">
        <v>0</v>
      </c>
      <c r="AU57" s="82" t="s">
        <v>1814</v>
      </c>
      <c r="AV57" s="78" t="b">
        <v>0</v>
      </c>
      <c r="AW57" s="78" t="s">
        <v>1903</v>
      </c>
      <c r="AX57" s="82" t="s">
        <v>1958</v>
      </c>
      <c r="AY57" s="78" t="s">
        <v>66</v>
      </c>
      <c r="AZ57" s="78" t="str">
        <f>REPLACE(INDEX(GroupVertices[Group],MATCH(Vertices[[#This Row],[Vertex]],GroupVertices[Vertex],0)),1,1,"")</f>
        <v>24</v>
      </c>
      <c r="BA57" s="48" t="s">
        <v>477</v>
      </c>
      <c r="BB57" s="48" t="s">
        <v>477</v>
      </c>
      <c r="BC57" s="48" t="s">
        <v>526</v>
      </c>
      <c r="BD57" s="48" t="s">
        <v>526</v>
      </c>
      <c r="BE57" s="48" t="s">
        <v>575</v>
      </c>
      <c r="BF57" s="48" t="s">
        <v>575</v>
      </c>
      <c r="BG57" s="120" t="s">
        <v>2770</v>
      </c>
      <c r="BH57" s="120" t="s">
        <v>2770</v>
      </c>
      <c r="BI57" s="120" t="s">
        <v>2840</v>
      </c>
      <c r="BJ57" s="120" t="s">
        <v>2840</v>
      </c>
      <c r="BK57" s="120">
        <v>0</v>
      </c>
      <c r="BL57" s="123">
        <v>0</v>
      </c>
      <c r="BM57" s="120">
        <v>0</v>
      </c>
      <c r="BN57" s="123">
        <v>0</v>
      </c>
      <c r="BO57" s="120">
        <v>0</v>
      </c>
      <c r="BP57" s="123">
        <v>0</v>
      </c>
      <c r="BQ57" s="120">
        <v>16</v>
      </c>
      <c r="BR57" s="123">
        <v>100</v>
      </c>
      <c r="BS57" s="120">
        <v>16</v>
      </c>
      <c r="BT57" s="2"/>
      <c r="BU57" s="3"/>
      <c r="BV57" s="3"/>
      <c r="BW57" s="3"/>
      <c r="BX57" s="3"/>
    </row>
    <row r="58" spans="1:76" ht="15">
      <c r="A58" s="64" t="s">
        <v>250</v>
      </c>
      <c r="B58" s="65"/>
      <c r="C58" s="65" t="s">
        <v>64</v>
      </c>
      <c r="D58" s="66">
        <v>183.6347755406612</v>
      </c>
      <c r="E58" s="68"/>
      <c r="F58" s="100" t="s">
        <v>706</v>
      </c>
      <c r="G58" s="65"/>
      <c r="H58" s="69" t="s">
        <v>250</v>
      </c>
      <c r="I58" s="70"/>
      <c r="J58" s="70"/>
      <c r="K58" s="69" t="s">
        <v>2108</v>
      </c>
      <c r="L58" s="73">
        <v>1</v>
      </c>
      <c r="M58" s="74">
        <v>4541.4560546875</v>
      </c>
      <c r="N58" s="74">
        <v>3943.07568359375</v>
      </c>
      <c r="O58" s="75"/>
      <c r="P58" s="76"/>
      <c r="Q58" s="76"/>
      <c r="R58" s="86"/>
      <c r="S58" s="48">
        <v>0</v>
      </c>
      <c r="T58" s="48">
        <v>1</v>
      </c>
      <c r="U58" s="49">
        <v>0</v>
      </c>
      <c r="V58" s="49">
        <v>0.047619</v>
      </c>
      <c r="W58" s="49">
        <v>0.04454</v>
      </c>
      <c r="X58" s="49">
        <v>0.444572</v>
      </c>
      <c r="Y58" s="49">
        <v>0</v>
      </c>
      <c r="Z58" s="49">
        <v>0</v>
      </c>
      <c r="AA58" s="71">
        <v>58</v>
      </c>
      <c r="AB58" s="71"/>
      <c r="AC58" s="72"/>
      <c r="AD58" s="78" t="s">
        <v>1234</v>
      </c>
      <c r="AE58" s="78">
        <v>4218</v>
      </c>
      <c r="AF58" s="78">
        <v>3879</v>
      </c>
      <c r="AG58" s="78">
        <v>36388</v>
      </c>
      <c r="AH58" s="78">
        <v>23664</v>
      </c>
      <c r="AI58" s="78"/>
      <c r="AJ58" s="78" t="s">
        <v>1379</v>
      </c>
      <c r="AK58" s="78" t="s">
        <v>1506</v>
      </c>
      <c r="AL58" s="78"/>
      <c r="AM58" s="78"/>
      <c r="AN58" s="80">
        <v>39692.45260416667</v>
      </c>
      <c r="AO58" s="82" t="s">
        <v>1728</v>
      </c>
      <c r="AP58" s="78" t="b">
        <v>0</v>
      </c>
      <c r="AQ58" s="78" t="b">
        <v>0</v>
      </c>
      <c r="AR58" s="78" t="b">
        <v>1</v>
      </c>
      <c r="AS58" s="78" t="s">
        <v>1105</v>
      </c>
      <c r="AT58" s="78">
        <v>107</v>
      </c>
      <c r="AU58" s="82" t="s">
        <v>1814</v>
      </c>
      <c r="AV58" s="78" t="b">
        <v>0</v>
      </c>
      <c r="AW58" s="78" t="s">
        <v>1903</v>
      </c>
      <c r="AX58" s="82" t="s">
        <v>1959</v>
      </c>
      <c r="AY58" s="78" t="s">
        <v>66</v>
      </c>
      <c r="AZ58" s="78" t="str">
        <f>REPLACE(INDEX(GroupVertices[Group],MATCH(Vertices[[#This Row],[Vertex]],GroupVertices[Vertex],0)),1,1,"")</f>
        <v>4</v>
      </c>
      <c r="BA58" s="48"/>
      <c r="BB58" s="48"/>
      <c r="BC58" s="48"/>
      <c r="BD58" s="48"/>
      <c r="BE58" s="48" t="s">
        <v>576</v>
      </c>
      <c r="BF58" s="48" t="s">
        <v>576</v>
      </c>
      <c r="BG58" s="120" t="s">
        <v>2495</v>
      </c>
      <c r="BH58" s="120" t="s">
        <v>2495</v>
      </c>
      <c r="BI58" s="120" t="s">
        <v>2841</v>
      </c>
      <c r="BJ58" s="120" t="s">
        <v>2841</v>
      </c>
      <c r="BK58" s="120">
        <v>0</v>
      </c>
      <c r="BL58" s="123">
        <v>0</v>
      </c>
      <c r="BM58" s="120">
        <v>0</v>
      </c>
      <c r="BN58" s="123">
        <v>0</v>
      </c>
      <c r="BO58" s="120">
        <v>0</v>
      </c>
      <c r="BP58" s="123">
        <v>0</v>
      </c>
      <c r="BQ58" s="120">
        <v>11</v>
      </c>
      <c r="BR58" s="123">
        <v>100</v>
      </c>
      <c r="BS58" s="120">
        <v>11</v>
      </c>
      <c r="BT58" s="2"/>
      <c r="BU58" s="3"/>
      <c r="BV58" s="3"/>
      <c r="BW58" s="3"/>
      <c r="BX58" s="3"/>
    </row>
    <row r="59" spans="1:76" ht="15">
      <c r="A59" s="64" t="s">
        <v>260</v>
      </c>
      <c r="B59" s="65"/>
      <c r="C59" s="65" t="s">
        <v>64</v>
      </c>
      <c r="D59" s="66">
        <v>189.53060082348395</v>
      </c>
      <c r="E59" s="68"/>
      <c r="F59" s="100" t="s">
        <v>715</v>
      </c>
      <c r="G59" s="65"/>
      <c r="H59" s="69" t="s">
        <v>260</v>
      </c>
      <c r="I59" s="70"/>
      <c r="J59" s="70"/>
      <c r="K59" s="69" t="s">
        <v>2109</v>
      </c>
      <c r="L59" s="73">
        <v>3309.1617647058824</v>
      </c>
      <c r="M59" s="74">
        <v>3505.460693359375</v>
      </c>
      <c r="N59" s="74">
        <v>4593.8955078125</v>
      </c>
      <c r="O59" s="75"/>
      <c r="P59" s="76"/>
      <c r="Q59" s="76"/>
      <c r="R59" s="86"/>
      <c r="S59" s="48">
        <v>6</v>
      </c>
      <c r="T59" s="48">
        <v>7</v>
      </c>
      <c r="U59" s="49">
        <v>90</v>
      </c>
      <c r="V59" s="49">
        <v>0.090909</v>
      </c>
      <c r="W59" s="49">
        <v>0.201161</v>
      </c>
      <c r="X59" s="49">
        <v>4.158666</v>
      </c>
      <c r="Y59" s="49">
        <v>0.045454545454545456</v>
      </c>
      <c r="Z59" s="49">
        <v>0</v>
      </c>
      <c r="AA59" s="71">
        <v>59</v>
      </c>
      <c r="AB59" s="71"/>
      <c r="AC59" s="72"/>
      <c r="AD59" s="78" t="s">
        <v>1235</v>
      </c>
      <c r="AE59" s="78">
        <v>5431</v>
      </c>
      <c r="AF59" s="78">
        <v>4935</v>
      </c>
      <c r="AG59" s="78">
        <v>84122</v>
      </c>
      <c r="AH59" s="78">
        <v>28494</v>
      </c>
      <c r="AI59" s="78"/>
      <c r="AJ59" s="78" t="s">
        <v>1380</v>
      </c>
      <c r="AK59" s="78" t="s">
        <v>1507</v>
      </c>
      <c r="AL59" s="82" t="s">
        <v>1606</v>
      </c>
      <c r="AM59" s="78"/>
      <c r="AN59" s="80">
        <v>40315.62128472222</v>
      </c>
      <c r="AO59" s="82" t="s">
        <v>1729</v>
      </c>
      <c r="AP59" s="78" t="b">
        <v>0</v>
      </c>
      <c r="AQ59" s="78" t="b">
        <v>0</v>
      </c>
      <c r="AR59" s="78" t="b">
        <v>1</v>
      </c>
      <c r="AS59" s="78" t="s">
        <v>1105</v>
      </c>
      <c r="AT59" s="78">
        <v>174</v>
      </c>
      <c r="AU59" s="82" t="s">
        <v>1825</v>
      </c>
      <c r="AV59" s="78" t="b">
        <v>0</v>
      </c>
      <c r="AW59" s="78" t="s">
        <v>1903</v>
      </c>
      <c r="AX59" s="82" t="s">
        <v>1960</v>
      </c>
      <c r="AY59" s="78" t="s">
        <v>66</v>
      </c>
      <c r="AZ59" s="78" t="str">
        <f>REPLACE(INDEX(GroupVertices[Group],MATCH(Vertices[[#This Row],[Vertex]],GroupVertices[Vertex],0)),1,1,"")</f>
        <v>4</v>
      </c>
      <c r="BA59" s="48" t="s">
        <v>2715</v>
      </c>
      <c r="BB59" s="48" t="s">
        <v>2715</v>
      </c>
      <c r="BC59" s="48" t="s">
        <v>529</v>
      </c>
      <c r="BD59" s="48" t="s">
        <v>529</v>
      </c>
      <c r="BE59" s="48" t="s">
        <v>2730</v>
      </c>
      <c r="BF59" s="48" t="s">
        <v>2743</v>
      </c>
      <c r="BG59" s="120" t="s">
        <v>2771</v>
      </c>
      <c r="BH59" s="120" t="s">
        <v>2811</v>
      </c>
      <c r="BI59" s="120" t="s">
        <v>2842</v>
      </c>
      <c r="BJ59" s="120" t="s">
        <v>2881</v>
      </c>
      <c r="BK59" s="120">
        <v>0</v>
      </c>
      <c r="BL59" s="123">
        <v>0</v>
      </c>
      <c r="BM59" s="120">
        <v>0</v>
      </c>
      <c r="BN59" s="123">
        <v>0</v>
      </c>
      <c r="BO59" s="120">
        <v>0</v>
      </c>
      <c r="BP59" s="123">
        <v>0</v>
      </c>
      <c r="BQ59" s="120">
        <v>57</v>
      </c>
      <c r="BR59" s="123">
        <v>100</v>
      </c>
      <c r="BS59" s="120">
        <v>57</v>
      </c>
      <c r="BT59" s="2"/>
      <c r="BU59" s="3"/>
      <c r="BV59" s="3"/>
      <c r="BW59" s="3"/>
      <c r="BX59" s="3"/>
    </row>
    <row r="60" spans="1:76" ht="15">
      <c r="A60" s="64" t="s">
        <v>251</v>
      </c>
      <c r="B60" s="65"/>
      <c r="C60" s="65" t="s">
        <v>64</v>
      </c>
      <c r="D60" s="66">
        <v>162.8430583501006</v>
      </c>
      <c r="E60" s="68"/>
      <c r="F60" s="100" t="s">
        <v>707</v>
      </c>
      <c r="G60" s="65"/>
      <c r="H60" s="69" t="s">
        <v>251</v>
      </c>
      <c r="I60" s="70"/>
      <c r="J60" s="70"/>
      <c r="K60" s="69" t="s">
        <v>2110</v>
      </c>
      <c r="L60" s="73">
        <v>1</v>
      </c>
      <c r="M60" s="74">
        <v>3453.06787109375</v>
      </c>
      <c r="N60" s="74">
        <v>6058.2177734375</v>
      </c>
      <c r="O60" s="75"/>
      <c r="P60" s="76"/>
      <c r="Q60" s="76"/>
      <c r="R60" s="86"/>
      <c r="S60" s="48">
        <v>0</v>
      </c>
      <c r="T60" s="48">
        <v>1</v>
      </c>
      <c r="U60" s="49">
        <v>0</v>
      </c>
      <c r="V60" s="49">
        <v>0.047619</v>
      </c>
      <c r="W60" s="49">
        <v>0.04454</v>
      </c>
      <c r="X60" s="49">
        <v>0.444572</v>
      </c>
      <c r="Y60" s="49">
        <v>0</v>
      </c>
      <c r="Z60" s="49">
        <v>0</v>
      </c>
      <c r="AA60" s="71">
        <v>60</v>
      </c>
      <c r="AB60" s="71"/>
      <c r="AC60" s="72"/>
      <c r="AD60" s="78" t="s">
        <v>1236</v>
      </c>
      <c r="AE60" s="78">
        <v>281</v>
      </c>
      <c r="AF60" s="78">
        <v>155</v>
      </c>
      <c r="AG60" s="78">
        <v>17111</v>
      </c>
      <c r="AH60" s="78">
        <v>14842</v>
      </c>
      <c r="AI60" s="78"/>
      <c r="AJ60" s="78" t="s">
        <v>1381</v>
      </c>
      <c r="AK60" s="78" t="s">
        <v>1508</v>
      </c>
      <c r="AL60" s="78"/>
      <c r="AM60" s="78"/>
      <c r="AN60" s="80">
        <v>42708.936886574076</v>
      </c>
      <c r="AO60" s="78"/>
      <c r="AP60" s="78" t="b">
        <v>1</v>
      </c>
      <c r="AQ60" s="78" t="b">
        <v>1</v>
      </c>
      <c r="AR60" s="78" t="b">
        <v>0</v>
      </c>
      <c r="AS60" s="78" t="s">
        <v>1105</v>
      </c>
      <c r="AT60" s="78">
        <v>1</v>
      </c>
      <c r="AU60" s="78"/>
      <c r="AV60" s="78" t="b">
        <v>0</v>
      </c>
      <c r="AW60" s="78" t="s">
        <v>1903</v>
      </c>
      <c r="AX60" s="82" t="s">
        <v>1961</v>
      </c>
      <c r="AY60" s="78" t="s">
        <v>66</v>
      </c>
      <c r="AZ60" s="78" t="str">
        <f>REPLACE(INDEX(GroupVertices[Group],MATCH(Vertices[[#This Row],[Vertex]],GroupVertices[Vertex],0)),1,1,"")</f>
        <v>4</v>
      </c>
      <c r="BA60" s="48"/>
      <c r="BB60" s="48"/>
      <c r="BC60" s="48"/>
      <c r="BD60" s="48"/>
      <c r="BE60" s="48" t="s">
        <v>576</v>
      </c>
      <c r="BF60" s="48" t="s">
        <v>576</v>
      </c>
      <c r="BG60" s="120" t="s">
        <v>2495</v>
      </c>
      <c r="BH60" s="120" t="s">
        <v>2495</v>
      </c>
      <c r="BI60" s="120" t="s">
        <v>2841</v>
      </c>
      <c r="BJ60" s="120" t="s">
        <v>2841</v>
      </c>
      <c r="BK60" s="120">
        <v>0</v>
      </c>
      <c r="BL60" s="123">
        <v>0</v>
      </c>
      <c r="BM60" s="120">
        <v>0</v>
      </c>
      <c r="BN60" s="123">
        <v>0</v>
      </c>
      <c r="BO60" s="120">
        <v>0</v>
      </c>
      <c r="BP60" s="123">
        <v>0</v>
      </c>
      <c r="BQ60" s="120">
        <v>11</v>
      </c>
      <c r="BR60" s="123">
        <v>100</v>
      </c>
      <c r="BS60" s="120">
        <v>11</v>
      </c>
      <c r="BT60" s="2"/>
      <c r="BU60" s="3"/>
      <c r="BV60" s="3"/>
      <c r="BW60" s="3"/>
      <c r="BX60" s="3"/>
    </row>
    <row r="61" spans="1:76" ht="15">
      <c r="A61" s="64" t="s">
        <v>252</v>
      </c>
      <c r="B61" s="65"/>
      <c r="C61" s="65" t="s">
        <v>64</v>
      </c>
      <c r="D61" s="66">
        <v>169.67127266912735</v>
      </c>
      <c r="E61" s="68"/>
      <c r="F61" s="100" t="s">
        <v>708</v>
      </c>
      <c r="G61" s="65"/>
      <c r="H61" s="69" t="s">
        <v>252</v>
      </c>
      <c r="I61" s="70"/>
      <c r="J61" s="70"/>
      <c r="K61" s="69" t="s">
        <v>2111</v>
      </c>
      <c r="L61" s="73">
        <v>1</v>
      </c>
      <c r="M61" s="74">
        <v>2924.980712890625</v>
      </c>
      <c r="N61" s="74">
        <v>3105.57177734375</v>
      </c>
      <c r="O61" s="75"/>
      <c r="P61" s="76"/>
      <c r="Q61" s="76"/>
      <c r="R61" s="86"/>
      <c r="S61" s="48">
        <v>0</v>
      </c>
      <c r="T61" s="48">
        <v>1</v>
      </c>
      <c r="U61" s="49">
        <v>0</v>
      </c>
      <c r="V61" s="49">
        <v>0.047619</v>
      </c>
      <c r="W61" s="49">
        <v>0.04454</v>
      </c>
      <c r="X61" s="49">
        <v>0.444572</v>
      </c>
      <c r="Y61" s="49">
        <v>0</v>
      </c>
      <c r="Z61" s="49">
        <v>0</v>
      </c>
      <c r="AA61" s="71">
        <v>61</v>
      </c>
      <c r="AB61" s="71"/>
      <c r="AC61" s="72"/>
      <c r="AD61" s="78" t="s">
        <v>1237</v>
      </c>
      <c r="AE61" s="78">
        <v>796</v>
      </c>
      <c r="AF61" s="78">
        <v>1378</v>
      </c>
      <c r="AG61" s="78">
        <v>23763</v>
      </c>
      <c r="AH61" s="78">
        <v>9026</v>
      </c>
      <c r="AI61" s="78"/>
      <c r="AJ61" s="78" t="s">
        <v>1382</v>
      </c>
      <c r="AK61" s="78" t="s">
        <v>1509</v>
      </c>
      <c r="AL61" s="82" t="s">
        <v>1607</v>
      </c>
      <c r="AM61" s="78"/>
      <c r="AN61" s="80">
        <v>39963.180752314816</v>
      </c>
      <c r="AO61" s="82" t="s">
        <v>1730</v>
      </c>
      <c r="AP61" s="78" t="b">
        <v>0</v>
      </c>
      <c r="AQ61" s="78" t="b">
        <v>0</v>
      </c>
      <c r="AR61" s="78" t="b">
        <v>1</v>
      </c>
      <c r="AS61" s="78" t="s">
        <v>1105</v>
      </c>
      <c r="AT61" s="78">
        <v>44</v>
      </c>
      <c r="AU61" s="82" t="s">
        <v>1821</v>
      </c>
      <c r="AV61" s="78" t="b">
        <v>0</v>
      </c>
      <c r="AW61" s="78" t="s">
        <v>1903</v>
      </c>
      <c r="AX61" s="82" t="s">
        <v>1962</v>
      </c>
      <c r="AY61" s="78" t="s">
        <v>66</v>
      </c>
      <c r="AZ61" s="78" t="str">
        <f>REPLACE(INDEX(GroupVertices[Group],MATCH(Vertices[[#This Row],[Vertex]],GroupVertices[Vertex],0)),1,1,"")</f>
        <v>4</v>
      </c>
      <c r="BA61" s="48"/>
      <c r="BB61" s="48"/>
      <c r="BC61" s="48"/>
      <c r="BD61" s="48"/>
      <c r="BE61" s="48" t="s">
        <v>576</v>
      </c>
      <c r="BF61" s="48" t="s">
        <v>576</v>
      </c>
      <c r="BG61" s="120" t="s">
        <v>2495</v>
      </c>
      <c r="BH61" s="120" t="s">
        <v>2495</v>
      </c>
      <c r="BI61" s="120" t="s">
        <v>2841</v>
      </c>
      <c r="BJ61" s="120" t="s">
        <v>2841</v>
      </c>
      <c r="BK61" s="120">
        <v>0</v>
      </c>
      <c r="BL61" s="123">
        <v>0</v>
      </c>
      <c r="BM61" s="120">
        <v>0</v>
      </c>
      <c r="BN61" s="123">
        <v>0</v>
      </c>
      <c r="BO61" s="120">
        <v>0</v>
      </c>
      <c r="BP61" s="123">
        <v>0</v>
      </c>
      <c r="BQ61" s="120">
        <v>11</v>
      </c>
      <c r="BR61" s="123">
        <v>100</v>
      </c>
      <c r="BS61" s="120">
        <v>11</v>
      </c>
      <c r="BT61" s="2"/>
      <c r="BU61" s="3"/>
      <c r="BV61" s="3"/>
      <c r="BW61" s="3"/>
      <c r="BX61" s="3"/>
    </row>
    <row r="62" spans="1:76" ht="15">
      <c r="A62" s="64" t="s">
        <v>253</v>
      </c>
      <c r="B62" s="65"/>
      <c r="C62" s="65" t="s">
        <v>64</v>
      </c>
      <c r="D62" s="66">
        <v>164.71900275827147</v>
      </c>
      <c r="E62" s="68"/>
      <c r="F62" s="100" t="s">
        <v>709</v>
      </c>
      <c r="G62" s="65"/>
      <c r="H62" s="69" t="s">
        <v>253</v>
      </c>
      <c r="I62" s="70"/>
      <c r="J62" s="70"/>
      <c r="K62" s="69" t="s">
        <v>2112</v>
      </c>
      <c r="L62" s="73">
        <v>1</v>
      </c>
      <c r="M62" s="74">
        <v>4497.36181640625</v>
      </c>
      <c r="N62" s="74">
        <v>4958.85302734375</v>
      </c>
      <c r="O62" s="75"/>
      <c r="P62" s="76"/>
      <c r="Q62" s="76"/>
      <c r="R62" s="86"/>
      <c r="S62" s="48">
        <v>0</v>
      </c>
      <c r="T62" s="48">
        <v>1</v>
      </c>
      <c r="U62" s="49">
        <v>0</v>
      </c>
      <c r="V62" s="49">
        <v>0.047619</v>
      </c>
      <c r="W62" s="49">
        <v>0.04454</v>
      </c>
      <c r="X62" s="49">
        <v>0.444572</v>
      </c>
      <c r="Y62" s="49">
        <v>0</v>
      </c>
      <c r="Z62" s="49">
        <v>0</v>
      </c>
      <c r="AA62" s="71">
        <v>62</v>
      </c>
      <c r="AB62" s="71"/>
      <c r="AC62" s="72"/>
      <c r="AD62" s="78" t="s">
        <v>1238</v>
      </c>
      <c r="AE62" s="78">
        <v>1040</v>
      </c>
      <c r="AF62" s="78">
        <v>491</v>
      </c>
      <c r="AG62" s="78">
        <v>5114</v>
      </c>
      <c r="AH62" s="78">
        <v>1368</v>
      </c>
      <c r="AI62" s="78"/>
      <c r="AJ62" s="78" t="s">
        <v>1383</v>
      </c>
      <c r="AK62" s="78" t="s">
        <v>1510</v>
      </c>
      <c r="AL62" s="78"/>
      <c r="AM62" s="78"/>
      <c r="AN62" s="80">
        <v>41263.795069444444</v>
      </c>
      <c r="AO62" s="78"/>
      <c r="AP62" s="78" t="b">
        <v>1</v>
      </c>
      <c r="AQ62" s="78" t="b">
        <v>0</v>
      </c>
      <c r="AR62" s="78" t="b">
        <v>1</v>
      </c>
      <c r="AS62" s="78" t="s">
        <v>1105</v>
      </c>
      <c r="AT62" s="78">
        <v>19</v>
      </c>
      <c r="AU62" s="82" t="s">
        <v>1814</v>
      </c>
      <c r="AV62" s="78" t="b">
        <v>0</v>
      </c>
      <c r="AW62" s="78" t="s">
        <v>1903</v>
      </c>
      <c r="AX62" s="82" t="s">
        <v>1963</v>
      </c>
      <c r="AY62" s="78" t="s">
        <v>66</v>
      </c>
      <c r="AZ62" s="78" t="str">
        <f>REPLACE(INDEX(GroupVertices[Group],MATCH(Vertices[[#This Row],[Vertex]],GroupVertices[Vertex],0)),1,1,"")</f>
        <v>4</v>
      </c>
      <c r="BA62" s="48"/>
      <c r="BB62" s="48"/>
      <c r="BC62" s="48"/>
      <c r="BD62" s="48"/>
      <c r="BE62" s="48" t="s">
        <v>576</v>
      </c>
      <c r="BF62" s="48" t="s">
        <v>576</v>
      </c>
      <c r="BG62" s="120" t="s">
        <v>2495</v>
      </c>
      <c r="BH62" s="120" t="s">
        <v>2495</v>
      </c>
      <c r="BI62" s="120" t="s">
        <v>2841</v>
      </c>
      <c r="BJ62" s="120" t="s">
        <v>2841</v>
      </c>
      <c r="BK62" s="120">
        <v>0</v>
      </c>
      <c r="BL62" s="123">
        <v>0</v>
      </c>
      <c r="BM62" s="120">
        <v>0</v>
      </c>
      <c r="BN62" s="123">
        <v>0</v>
      </c>
      <c r="BO62" s="120">
        <v>0</v>
      </c>
      <c r="BP62" s="123">
        <v>0</v>
      </c>
      <c r="BQ62" s="120">
        <v>11</v>
      </c>
      <c r="BR62" s="123">
        <v>100</v>
      </c>
      <c r="BS62" s="120">
        <v>11</v>
      </c>
      <c r="BT62" s="2"/>
      <c r="BU62" s="3"/>
      <c r="BV62" s="3"/>
      <c r="BW62" s="3"/>
      <c r="BX62" s="3"/>
    </row>
    <row r="63" spans="1:76" ht="15">
      <c r="A63" s="64" t="s">
        <v>254</v>
      </c>
      <c r="B63" s="65"/>
      <c r="C63" s="65" t="s">
        <v>64</v>
      </c>
      <c r="D63" s="66">
        <v>168.6774687862273</v>
      </c>
      <c r="E63" s="68"/>
      <c r="F63" s="100" t="s">
        <v>710</v>
      </c>
      <c r="G63" s="65"/>
      <c r="H63" s="69" t="s">
        <v>254</v>
      </c>
      <c r="I63" s="70"/>
      <c r="J63" s="70"/>
      <c r="K63" s="69" t="s">
        <v>2113</v>
      </c>
      <c r="L63" s="73">
        <v>1</v>
      </c>
      <c r="M63" s="74">
        <v>9446.7490234375</v>
      </c>
      <c r="N63" s="74">
        <v>3232.02978515625</v>
      </c>
      <c r="O63" s="75"/>
      <c r="P63" s="76"/>
      <c r="Q63" s="76"/>
      <c r="R63" s="86"/>
      <c r="S63" s="48">
        <v>2</v>
      </c>
      <c r="T63" s="48">
        <v>1</v>
      </c>
      <c r="U63" s="49">
        <v>0</v>
      </c>
      <c r="V63" s="49">
        <v>1</v>
      </c>
      <c r="W63" s="49">
        <v>0</v>
      </c>
      <c r="X63" s="49">
        <v>1.298241</v>
      </c>
      <c r="Y63" s="49">
        <v>0</v>
      </c>
      <c r="Z63" s="49">
        <v>0</v>
      </c>
      <c r="AA63" s="71">
        <v>63</v>
      </c>
      <c r="AB63" s="71"/>
      <c r="AC63" s="72"/>
      <c r="AD63" s="78" t="s">
        <v>1239</v>
      </c>
      <c r="AE63" s="78">
        <v>567</v>
      </c>
      <c r="AF63" s="78">
        <v>1200</v>
      </c>
      <c r="AG63" s="78">
        <v>600</v>
      </c>
      <c r="AH63" s="78">
        <v>186</v>
      </c>
      <c r="AI63" s="78"/>
      <c r="AJ63" s="78" t="s">
        <v>1384</v>
      </c>
      <c r="AK63" s="78" t="s">
        <v>1511</v>
      </c>
      <c r="AL63" s="82" t="s">
        <v>1608</v>
      </c>
      <c r="AM63" s="78"/>
      <c r="AN63" s="80">
        <v>41414.42643518518</v>
      </c>
      <c r="AO63" s="82" t="s">
        <v>1731</v>
      </c>
      <c r="AP63" s="78" t="b">
        <v>0</v>
      </c>
      <c r="AQ63" s="78" t="b">
        <v>0</v>
      </c>
      <c r="AR63" s="78" t="b">
        <v>0</v>
      </c>
      <c r="AS63" s="78" t="s">
        <v>1105</v>
      </c>
      <c r="AT63" s="78">
        <v>21</v>
      </c>
      <c r="AU63" s="82" t="s">
        <v>1814</v>
      </c>
      <c r="AV63" s="78" t="b">
        <v>0</v>
      </c>
      <c r="AW63" s="78" t="s">
        <v>1903</v>
      </c>
      <c r="AX63" s="82" t="s">
        <v>1964</v>
      </c>
      <c r="AY63" s="78" t="s">
        <v>66</v>
      </c>
      <c r="AZ63" s="78" t="str">
        <f>REPLACE(INDEX(GroupVertices[Group],MATCH(Vertices[[#This Row],[Vertex]],GroupVertices[Vertex],0)),1,1,"")</f>
        <v>23</v>
      </c>
      <c r="BA63" s="48" t="s">
        <v>484</v>
      </c>
      <c r="BB63" s="48" t="s">
        <v>484</v>
      </c>
      <c r="BC63" s="48" t="s">
        <v>533</v>
      </c>
      <c r="BD63" s="48" t="s">
        <v>533</v>
      </c>
      <c r="BE63" s="48" t="s">
        <v>577</v>
      </c>
      <c r="BF63" s="48" t="s">
        <v>577</v>
      </c>
      <c r="BG63" s="120" t="s">
        <v>2511</v>
      </c>
      <c r="BH63" s="120" t="s">
        <v>2511</v>
      </c>
      <c r="BI63" s="120" t="s">
        <v>2634</v>
      </c>
      <c r="BJ63" s="120" t="s">
        <v>2634</v>
      </c>
      <c r="BK63" s="120">
        <v>1</v>
      </c>
      <c r="BL63" s="123">
        <v>2.7777777777777777</v>
      </c>
      <c r="BM63" s="120">
        <v>0</v>
      </c>
      <c r="BN63" s="123">
        <v>0</v>
      </c>
      <c r="BO63" s="120">
        <v>0</v>
      </c>
      <c r="BP63" s="123">
        <v>0</v>
      </c>
      <c r="BQ63" s="120">
        <v>35</v>
      </c>
      <c r="BR63" s="123">
        <v>97.22222222222223</v>
      </c>
      <c r="BS63" s="120">
        <v>36</v>
      </c>
      <c r="BT63" s="2"/>
      <c r="BU63" s="3"/>
      <c r="BV63" s="3"/>
      <c r="BW63" s="3"/>
      <c r="BX63" s="3"/>
    </row>
    <row r="64" spans="1:76" ht="15">
      <c r="A64" s="64" t="s">
        <v>255</v>
      </c>
      <c r="B64" s="65"/>
      <c r="C64" s="65" t="s">
        <v>64</v>
      </c>
      <c r="D64" s="66">
        <v>162.87655735738937</v>
      </c>
      <c r="E64" s="68"/>
      <c r="F64" s="100" t="s">
        <v>711</v>
      </c>
      <c r="G64" s="65"/>
      <c r="H64" s="69" t="s">
        <v>255</v>
      </c>
      <c r="I64" s="70"/>
      <c r="J64" s="70"/>
      <c r="K64" s="69" t="s">
        <v>2114</v>
      </c>
      <c r="L64" s="73">
        <v>1</v>
      </c>
      <c r="M64" s="74">
        <v>9446.7490234375</v>
      </c>
      <c r="N64" s="74">
        <v>2708.552734375</v>
      </c>
      <c r="O64" s="75"/>
      <c r="P64" s="76"/>
      <c r="Q64" s="76"/>
      <c r="R64" s="86"/>
      <c r="S64" s="48">
        <v>0</v>
      </c>
      <c r="T64" s="48">
        <v>1</v>
      </c>
      <c r="U64" s="49">
        <v>0</v>
      </c>
      <c r="V64" s="49">
        <v>1</v>
      </c>
      <c r="W64" s="49">
        <v>0</v>
      </c>
      <c r="X64" s="49">
        <v>0.701752</v>
      </c>
      <c r="Y64" s="49">
        <v>0</v>
      </c>
      <c r="Z64" s="49">
        <v>0</v>
      </c>
      <c r="AA64" s="71">
        <v>64</v>
      </c>
      <c r="AB64" s="71"/>
      <c r="AC64" s="72"/>
      <c r="AD64" s="78" t="s">
        <v>1240</v>
      </c>
      <c r="AE64" s="78">
        <v>494</v>
      </c>
      <c r="AF64" s="78">
        <v>161</v>
      </c>
      <c r="AG64" s="78">
        <v>2332</v>
      </c>
      <c r="AH64" s="78">
        <v>5926</v>
      </c>
      <c r="AI64" s="78"/>
      <c r="AJ64" s="78" t="s">
        <v>1385</v>
      </c>
      <c r="AK64" s="78" t="s">
        <v>1512</v>
      </c>
      <c r="AL64" s="78"/>
      <c r="AM64" s="78"/>
      <c r="AN64" s="80">
        <v>43300.636967592596</v>
      </c>
      <c r="AO64" s="82" t="s">
        <v>1732</v>
      </c>
      <c r="AP64" s="78" t="b">
        <v>1</v>
      </c>
      <c r="AQ64" s="78" t="b">
        <v>0</v>
      </c>
      <c r="AR64" s="78" t="b">
        <v>1</v>
      </c>
      <c r="AS64" s="78" t="s">
        <v>1105</v>
      </c>
      <c r="AT64" s="78">
        <v>0</v>
      </c>
      <c r="AU64" s="78"/>
      <c r="AV64" s="78" t="b">
        <v>0</v>
      </c>
      <c r="AW64" s="78" t="s">
        <v>1903</v>
      </c>
      <c r="AX64" s="82" t="s">
        <v>1965</v>
      </c>
      <c r="AY64" s="78" t="s">
        <v>66</v>
      </c>
      <c r="AZ64" s="78" t="str">
        <f>REPLACE(INDEX(GroupVertices[Group],MATCH(Vertices[[#This Row],[Vertex]],GroupVertices[Vertex],0)),1,1,"")</f>
        <v>23</v>
      </c>
      <c r="BA64" s="48"/>
      <c r="BB64" s="48"/>
      <c r="BC64" s="48"/>
      <c r="BD64" s="48"/>
      <c r="BE64" s="48"/>
      <c r="BF64" s="48"/>
      <c r="BG64" s="120" t="s">
        <v>2772</v>
      </c>
      <c r="BH64" s="120" t="s">
        <v>2772</v>
      </c>
      <c r="BI64" s="120" t="s">
        <v>2843</v>
      </c>
      <c r="BJ64" s="120" t="s">
        <v>2843</v>
      </c>
      <c r="BK64" s="120">
        <v>1</v>
      </c>
      <c r="BL64" s="123">
        <v>4.3478260869565215</v>
      </c>
      <c r="BM64" s="120">
        <v>0</v>
      </c>
      <c r="BN64" s="123">
        <v>0</v>
      </c>
      <c r="BO64" s="120">
        <v>0</v>
      </c>
      <c r="BP64" s="123">
        <v>0</v>
      </c>
      <c r="BQ64" s="120">
        <v>22</v>
      </c>
      <c r="BR64" s="123">
        <v>95.65217391304348</v>
      </c>
      <c r="BS64" s="120">
        <v>23</v>
      </c>
      <c r="BT64" s="2"/>
      <c r="BU64" s="3"/>
      <c r="BV64" s="3"/>
      <c r="BW64" s="3"/>
      <c r="BX64" s="3"/>
    </row>
    <row r="65" spans="1:76" ht="15">
      <c r="A65" s="64" t="s">
        <v>256</v>
      </c>
      <c r="B65" s="65"/>
      <c r="C65" s="65" t="s">
        <v>64</v>
      </c>
      <c r="D65" s="66">
        <v>163.5577038389276</v>
      </c>
      <c r="E65" s="68"/>
      <c r="F65" s="100" t="s">
        <v>712</v>
      </c>
      <c r="G65" s="65"/>
      <c r="H65" s="69" t="s">
        <v>256</v>
      </c>
      <c r="I65" s="70"/>
      <c r="J65" s="70"/>
      <c r="K65" s="69" t="s">
        <v>2115</v>
      </c>
      <c r="L65" s="73">
        <v>1</v>
      </c>
      <c r="M65" s="74">
        <v>9194.9873046875</v>
      </c>
      <c r="N65" s="74">
        <v>6487.58642578125</v>
      </c>
      <c r="O65" s="75"/>
      <c r="P65" s="76"/>
      <c r="Q65" s="76"/>
      <c r="R65" s="86"/>
      <c r="S65" s="48">
        <v>0</v>
      </c>
      <c r="T65" s="48">
        <v>1</v>
      </c>
      <c r="U65" s="49">
        <v>0</v>
      </c>
      <c r="V65" s="49">
        <v>0.333333</v>
      </c>
      <c r="W65" s="49">
        <v>0</v>
      </c>
      <c r="X65" s="49">
        <v>0.638296</v>
      </c>
      <c r="Y65" s="49">
        <v>0</v>
      </c>
      <c r="Z65" s="49">
        <v>0</v>
      </c>
      <c r="AA65" s="71">
        <v>65</v>
      </c>
      <c r="AB65" s="71"/>
      <c r="AC65" s="72"/>
      <c r="AD65" s="78" t="s">
        <v>1241</v>
      </c>
      <c r="AE65" s="78">
        <v>152</v>
      </c>
      <c r="AF65" s="78">
        <v>283</v>
      </c>
      <c r="AG65" s="78">
        <v>11059</v>
      </c>
      <c r="AH65" s="78">
        <v>12</v>
      </c>
      <c r="AI65" s="78"/>
      <c r="AJ65" s="78" t="s">
        <v>1386</v>
      </c>
      <c r="AK65" s="78" t="s">
        <v>1513</v>
      </c>
      <c r="AL65" s="78"/>
      <c r="AM65" s="78"/>
      <c r="AN65" s="80">
        <v>43234.92753472222</v>
      </c>
      <c r="AO65" s="82" t="s">
        <v>1733</v>
      </c>
      <c r="AP65" s="78" t="b">
        <v>0</v>
      </c>
      <c r="AQ65" s="78" t="b">
        <v>0</v>
      </c>
      <c r="AR65" s="78" t="b">
        <v>0</v>
      </c>
      <c r="AS65" s="78" t="s">
        <v>1105</v>
      </c>
      <c r="AT65" s="78">
        <v>23</v>
      </c>
      <c r="AU65" s="82" t="s">
        <v>1814</v>
      </c>
      <c r="AV65" s="78" t="b">
        <v>0</v>
      </c>
      <c r="AW65" s="78" t="s">
        <v>1903</v>
      </c>
      <c r="AX65" s="82" t="s">
        <v>1966</v>
      </c>
      <c r="AY65" s="78" t="s">
        <v>66</v>
      </c>
      <c r="AZ65" s="78" t="str">
        <f>REPLACE(INDEX(GroupVertices[Group],MATCH(Vertices[[#This Row],[Vertex]],GroupVertices[Vertex],0)),1,1,"")</f>
        <v>17</v>
      </c>
      <c r="BA65" s="48"/>
      <c r="BB65" s="48"/>
      <c r="BC65" s="48"/>
      <c r="BD65" s="48"/>
      <c r="BE65" s="48" t="s">
        <v>578</v>
      </c>
      <c r="BF65" s="48" t="s">
        <v>578</v>
      </c>
      <c r="BG65" s="120" t="s">
        <v>2773</v>
      </c>
      <c r="BH65" s="120" t="s">
        <v>2773</v>
      </c>
      <c r="BI65" s="120" t="s">
        <v>2844</v>
      </c>
      <c r="BJ65" s="120" t="s">
        <v>2844</v>
      </c>
      <c r="BK65" s="120">
        <v>1</v>
      </c>
      <c r="BL65" s="123">
        <v>5</v>
      </c>
      <c r="BM65" s="120">
        <v>0</v>
      </c>
      <c r="BN65" s="123">
        <v>0</v>
      </c>
      <c r="BO65" s="120">
        <v>0</v>
      </c>
      <c r="BP65" s="123">
        <v>0</v>
      </c>
      <c r="BQ65" s="120">
        <v>19</v>
      </c>
      <c r="BR65" s="123">
        <v>95</v>
      </c>
      <c r="BS65" s="120">
        <v>20</v>
      </c>
      <c r="BT65" s="2"/>
      <c r="BU65" s="3"/>
      <c r="BV65" s="3"/>
      <c r="BW65" s="3"/>
      <c r="BX65" s="3"/>
    </row>
    <row r="66" spans="1:76" ht="15">
      <c r="A66" s="64" t="s">
        <v>257</v>
      </c>
      <c r="B66" s="65"/>
      <c r="C66" s="65" t="s">
        <v>64</v>
      </c>
      <c r="D66" s="66">
        <v>163.39020880248378</v>
      </c>
      <c r="E66" s="68"/>
      <c r="F66" s="100" t="s">
        <v>1856</v>
      </c>
      <c r="G66" s="65"/>
      <c r="H66" s="69" t="s">
        <v>257</v>
      </c>
      <c r="I66" s="70"/>
      <c r="J66" s="70"/>
      <c r="K66" s="69" t="s">
        <v>2116</v>
      </c>
      <c r="L66" s="73">
        <v>74.51470588235294</v>
      </c>
      <c r="M66" s="74">
        <v>9194.9873046875</v>
      </c>
      <c r="N66" s="74">
        <v>5722.95703125</v>
      </c>
      <c r="O66" s="75"/>
      <c r="P66" s="76"/>
      <c r="Q66" s="76"/>
      <c r="R66" s="86"/>
      <c r="S66" s="48">
        <v>3</v>
      </c>
      <c r="T66" s="48">
        <v>1</v>
      </c>
      <c r="U66" s="49">
        <v>2</v>
      </c>
      <c r="V66" s="49">
        <v>0.5</v>
      </c>
      <c r="W66" s="49">
        <v>0</v>
      </c>
      <c r="X66" s="49">
        <v>1.723398</v>
      </c>
      <c r="Y66" s="49">
        <v>0</v>
      </c>
      <c r="Z66" s="49">
        <v>0</v>
      </c>
      <c r="AA66" s="71">
        <v>66</v>
      </c>
      <c r="AB66" s="71"/>
      <c r="AC66" s="72"/>
      <c r="AD66" s="78" t="s">
        <v>1242</v>
      </c>
      <c r="AE66" s="78">
        <v>92</v>
      </c>
      <c r="AF66" s="78">
        <v>253</v>
      </c>
      <c r="AG66" s="78">
        <v>517</v>
      </c>
      <c r="AH66" s="78">
        <v>11</v>
      </c>
      <c r="AI66" s="78"/>
      <c r="AJ66" s="78" t="s">
        <v>1387</v>
      </c>
      <c r="AK66" s="78" t="s">
        <v>1514</v>
      </c>
      <c r="AL66" s="82" t="s">
        <v>1609</v>
      </c>
      <c r="AM66" s="78"/>
      <c r="AN66" s="80">
        <v>42119.48783564815</v>
      </c>
      <c r="AO66" s="82" t="s">
        <v>1734</v>
      </c>
      <c r="AP66" s="78" t="b">
        <v>1</v>
      </c>
      <c r="AQ66" s="78" t="b">
        <v>0</v>
      </c>
      <c r="AR66" s="78" t="b">
        <v>1</v>
      </c>
      <c r="AS66" s="78" t="s">
        <v>1105</v>
      </c>
      <c r="AT66" s="78">
        <v>5</v>
      </c>
      <c r="AU66" s="82" t="s">
        <v>1814</v>
      </c>
      <c r="AV66" s="78" t="b">
        <v>0</v>
      </c>
      <c r="AW66" s="78" t="s">
        <v>1903</v>
      </c>
      <c r="AX66" s="82" t="s">
        <v>1967</v>
      </c>
      <c r="AY66" s="78" t="s">
        <v>66</v>
      </c>
      <c r="AZ66" s="78" t="str">
        <f>REPLACE(INDEX(GroupVertices[Group],MATCH(Vertices[[#This Row],[Vertex]],GroupVertices[Vertex],0)),1,1,"")</f>
        <v>17</v>
      </c>
      <c r="BA66" s="48" t="s">
        <v>485</v>
      </c>
      <c r="BB66" s="48" t="s">
        <v>485</v>
      </c>
      <c r="BC66" s="48" t="s">
        <v>534</v>
      </c>
      <c r="BD66" s="48" t="s">
        <v>534</v>
      </c>
      <c r="BE66" s="48" t="s">
        <v>2731</v>
      </c>
      <c r="BF66" s="48" t="s">
        <v>2744</v>
      </c>
      <c r="BG66" s="120" t="s">
        <v>2774</v>
      </c>
      <c r="BH66" s="120" t="s">
        <v>2812</v>
      </c>
      <c r="BI66" s="120" t="s">
        <v>2845</v>
      </c>
      <c r="BJ66" s="120" t="s">
        <v>2882</v>
      </c>
      <c r="BK66" s="120">
        <v>1</v>
      </c>
      <c r="BL66" s="123">
        <v>1.7241379310344827</v>
      </c>
      <c r="BM66" s="120">
        <v>0</v>
      </c>
      <c r="BN66" s="123">
        <v>0</v>
      </c>
      <c r="BO66" s="120">
        <v>0</v>
      </c>
      <c r="BP66" s="123">
        <v>0</v>
      </c>
      <c r="BQ66" s="120">
        <v>57</v>
      </c>
      <c r="BR66" s="123">
        <v>98.27586206896552</v>
      </c>
      <c r="BS66" s="120">
        <v>58</v>
      </c>
      <c r="BT66" s="2"/>
      <c r="BU66" s="3"/>
      <c r="BV66" s="3"/>
      <c r="BW66" s="3"/>
      <c r="BX66" s="3"/>
    </row>
    <row r="67" spans="1:76" ht="15">
      <c r="A67" s="64" t="s">
        <v>258</v>
      </c>
      <c r="B67" s="65"/>
      <c r="C67" s="65" t="s">
        <v>64</v>
      </c>
      <c r="D67" s="66">
        <v>163.1445494156995</v>
      </c>
      <c r="E67" s="68"/>
      <c r="F67" s="100" t="s">
        <v>713</v>
      </c>
      <c r="G67" s="65"/>
      <c r="H67" s="69" t="s">
        <v>258</v>
      </c>
      <c r="I67" s="70"/>
      <c r="J67" s="70"/>
      <c r="K67" s="69" t="s">
        <v>2117</v>
      </c>
      <c r="L67" s="73">
        <v>1</v>
      </c>
      <c r="M67" s="74">
        <v>9601.0537109375</v>
      </c>
      <c r="N67" s="74">
        <v>6487.58642578125</v>
      </c>
      <c r="O67" s="75"/>
      <c r="P67" s="76"/>
      <c r="Q67" s="76"/>
      <c r="R67" s="86"/>
      <c r="S67" s="48">
        <v>0</v>
      </c>
      <c r="T67" s="48">
        <v>1</v>
      </c>
      <c r="U67" s="49">
        <v>0</v>
      </c>
      <c r="V67" s="49">
        <v>0.333333</v>
      </c>
      <c r="W67" s="49">
        <v>0</v>
      </c>
      <c r="X67" s="49">
        <v>0.638296</v>
      </c>
      <c r="Y67" s="49">
        <v>0</v>
      </c>
      <c r="Z67" s="49">
        <v>0</v>
      </c>
      <c r="AA67" s="71">
        <v>67</v>
      </c>
      <c r="AB67" s="71"/>
      <c r="AC67" s="72"/>
      <c r="AD67" s="78" t="s">
        <v>1243</v>
      </c>
      <c r="AE67" s="78">
        <v>291</v>
      </c>
      <c r="AF67" s="78">
        <v>209</v>
      </c>
      <c r="AG67" s="78">
        <v>671</v>
      </c>
      <c r="AH67" s="78">
        <v>535</v>
      </c>
      <c r="AI67" s="78"/>
      <c r="AJ67" s="78" t="s">
        <v>1388</v>
      </c>
      <c r="AK67" s="78" t="s">
        <v>1515</v>
      </c>
      <c r="AL67" s="78"/>
      <c r="AM67" s="78"/>
      <c r="AN67" s="80">
        <v>43455.41440972222</v>
      </c>
      <c r="AO67" s="78"/>
      <c r="AP67" s="78" t="b">
        <v>1</v>
      </c>
      <c r="AQ67" s="78" t="b">
        <v>0</v>
      </c>
      <c r="AR67" s="78" t="b">
        <v>1</v>
      </c>
      <c r="AS67" s="78" t="s">
        <v>1105</v>
      </c>
      <c r="AT67" s="78">
        <v>2</v>
      </c>
      <c r="AU67" s="78"/>
      <c r="AV67" s="78" t="b">
        <v>0</v>
      </c>
      <c r="AW67" s="78" t="s">
        <v>1903</v>
      </c>
      <c r="AX67" s="82" t="s">
        <v>1968</v>
      </c>
      <c r="AY67" s="78" t="s">
        <v>66</v>
      </c>
      <c r="AZ67" s="78" t="str">
        <f>REPLACE(INDEX(GroupVertices[Group],MATCH(Vertices[[#This Row],[Vertex]],GroupVertices[Vertex],0)),1,1,"")</f>
        <v>17</v>
      </c>
      <c r="BA67" s="48"/>
      <c r="BB67" s="48"/>
      <c r="BC67" s="48"/>
      <c r="BD67" s="48"/>
      <c r="BE67" s="48" t="s">
        <v>578</v>
      </c>
      <c r="BF67" s="48" t="s">
        <v>578</v>
      </c>
      <c r="BG67" s="120" t="s">
        <v>2773</v>
      </c>
      <c r="BH67" s="120" t="s">
        <v>2773</v>
      </c>
      <c r="BI67" s="120" t="s">
        <v>2844</v>
      </c>
      <c r="BJ67" s="120" t="s">
        <v>2844</v>
      </c>
      <c r="BK67" s="120">
        <v>1</v>
      </c>
      <c r="BL67" s="123">
        <v>5</v>
      </c>
      <c r="BM67" s="120">
        <v>0</v>
      </c>
      <c r="BN67" s="123">
        <v>0</v>
      </c>
      <c r="BO67" s="120">
        <v>0</v>
      </c>
      <c r="BP67" s="123">
        <v>0</v>
      </c>
      <c r="BQ67" s="120">
        <v>19</v>
      </c>
      <c r="BR67" s="123">
        <v>95</v>
      </c>
      <c r="BS67" s="120">
        <v>20</v>
      </c>
      <c r="BT67" s="2"/>
      <c r="BU67" s="3"/>
      <c r="BV67" s="3"/>
      <c r="BW67" s="3"/>
      <c r="BX67" s="3"/>
    </row>
    <row r="68" spans="1:76" ht="15">
      <c r="A68" s="64" t="s">
        <v>259</v>
      </c>
      <c r="B68" s="65"/>
      <c r="C68" s="65" t="s">
        <v>64</v>
      </c>
      <c r="D68" s="66">
        <v>162.25124255466574</v>
      </c>
      <c r="E68" s="68"/>
      <c r="F68" s="100" t="s">
        <v>714</v>
      </c>
      <c r="G68" s="65"/>
      <c r="H68" s="69" t="s">
        <v>259</v>
      </c>
      <c r="I68" s="70"/>
      <c r="J68" s="70"/>
      <c r="K68" s="69" t="s">
        <v>2118</v>
      </c>
      <c r="L68" s="73">
        <v>368.5735294117647</v>
      </c>
      <c r="M68" s="74">
        <v>3001.44921875</v>
      </c>
      <c r="N68" s="74">
        <v>4290.439453125</v>
      </c>
      <c r="O68" s="75"/>
      <c r="P68" s="76"/>
      <c r="Q68" s="76"/>
      <c r="R68" s="86"/>
      <c r="S68" s="48">
        <v>0</v>
      </c>
      <c r="T68" s="48">
        <v>6</v>
      </c>
      <c r="U68" s="49">
        <v>10</v>
      </c>
      <c r="V68" s="49">
        <v>0.0625</v>
      </c>
      <c r="W68" s="49">
        <v>0.124324</v>
      </c>
      <c r="X68" s="49">
        <v>1.987652</v>
      </c>
      <c r="Y68" s="49">
        <v>0.16666666666666666</v>
      </c>
      <c r="Z68" s="49">
        <v>0</v>
      </c>
      <c r="AA68" s="71">
        <v>68</v>
      </c>
      <c r="AB68" s="71"/>
      <c r="AC68" s="72"/>
      <c r="AD68" s="78" t="s">
        <v>1244</v>
      </c>
      <c r="AE68" s="78">
        <v>87</v>
      </c>
      <c r="AF68" s="78">
        <v>49</v>
      </c>
      <c r="AG68" s="78">
        <v>505</v>
      </c>
      <c r="AH68" s="78">
        <v>98</v>
      </c>
      <c r="AI68" s="78"/>
      <c r="AJ68" s="78"/>
      <c r="AK68" s="78"/>
      <c r="AL68" s="78"/>
      <c r="AM68" s="78"/>
      <c r="AN68" s="80">
        <v>42454.74041666667</v>
      </c>
      <c r="AO68" s="82" t="s">
        <v>1735</v>
      </c>
      <c r="AP68" s="78" t="b">
        <v>1</v>
      </c>
      <c r="AQ68" s="78" t="b">
        <v>0</v>
      </c>
      <c r="AR68" s="78" t="b">
        <v>0</v>
      </c>
      <c r="AS68" s="78" t="s">
        <v>1105</v>
      </c>
      <c r="AT68" s="78">
        <v>1</v>
      </c>
      <c r="AU68" s="78"/>
      <c r="AV68" s="78" t="b">
        <v>0</v>
      </c>
      <c r="AW68" s="78" t="s">
        <v>1903</v>
      </c>
      <c r="AX68" s="82" t="s">
        <v>1969</v>
      </c>
      <c r="AY68" s="78" t="s">
        <v>66</v>
      </c>
      <c r="AZ68" s="78" t="str">
        <f>REPLACE(INDEX(GroupVertices[Group],MATCH(Vertices[[#This Row],[Vertex]],GroupVertices[Vertex],0)),1,1,"")</f>
        <v>4</v>
      </c>
      <c r="BA68" s="48"/>
      <c r="BB68" s="48"/>
      <c r="BC68" s="48"/>
      <c r="BD68" s="48"/>
      <c r="BE68" s="48" t="s">
        <v>581</v>
      </c>
      <c r="BF68" s="48" t="s">
        <v>581</v>
      </c>
      <c r="BG68" s="120" t="s">
        <v>2775</v>
      </c>
      <c r="BH68" s="120" t="s">
        <v>2775</v>
      </c>
      <c r="BI68" s="120" t="s">
        <v>2846</v>
      </c>
      <c r="BJ68" s="120" t="s">
        <v>2846</v>
      </c>
      <c r="BK68" s="120">
        <v>0</v>
      </c>
      <c r="BL68" s="123">
        <v>0</v>
      </c>
      <c r="BM68" s="120">
        <v>0</v>
      </c>
      <c r="BN68" s="123">
        <v>0</v>
      </c>
      <c r="BO68" s="120">
        <v>0</v>
      </c>
      <c r="BP68" s="123">
        <v>0</v>
      </c>
      <c r="BQ68" s="120">
        <v>12</v>
      </c>
      <c r="BR68" s="123">
        <v>100</v>
      </c>
      <c r="BS68" s="120">
        <v>12</v>
      </c>
      <c r="BT68" s="2"/>
      <c r="BU68" s="3"/>
      <c r="BV68" s="3"/>
      <c r="BW68" s="3"/>
      <c r="BX68" s="3"/>
    </row>
    <row r="69" spans="1:76" ht="15">
      <c r="A69" s="64" t="s">
        <v>325</v>
      </c>
      <c r="B69" s="65"/>
      <c r="C69" s="65" t="s">
        <v>64</v>
      </c>
      <c r="D69" s="66">
        <v>420.8356629845297</v>
      </c>
      <c r="E69" s="68"/>
      <c r="F69" s="100" t="s">
        <v>1857</v>
      </c>
      <c r="G69" s="65"/>
      <c r="H69" s="69" t="s">
        <v>325</v>
      </c>
      <c r="I69" s="70"/>
      <c r="J69" s="70"/>
      <c r="K69" s="69" t="s">
        <v>2119</v>
      </c>
      <c r="L69" s="73">
        <v>1</v>
      </c>
      <c r="M69" s="74">
        <v>2429.906494140625</v>
      </c>
      <c r="N69" s="74">
        <v>4047.75</v>
      </c>
      <c r="O69" s="75"/>
      <c r="P69" s="76"/>
      <c r="Q69" s="76"/>
      <c r="R69" s="86"/>
      <c r="S69" s="48">
        <v>2</v>
      </c>
      <c r="T69" s="48">
        <v>0</v>
      </c>
      <c r="U69" s="49">
        <v>0</v>
      </c>
      <c r="V69" s="49">
        <v>0.05</v>
      </c>
      <c r="W69" s="49">
        <v>0.072067</v>
      </c>
      <c r="X69" s="49">
        <v>0.726156</v>
      </c>
      <c r="Y69" s="49">
        <v>0.5</v>
      </c>
      <c r="Z69" s="49">
        <v>0</v>
      </c>
      <c r="AA69" s="71">
        <v>69</v>
      </c>
      <c r="AB69" s="71"/>
      <c r="AC69" s="72"/>
      <c r="AD69" s="78" t="s">
        <v>1245</v>
      </c>
      <c r="AE69" s="78">
        <v>3669</v>
      </c>
      <c r="AF69" s="78">
        <v>46364</v>
      </c>
      <c r="AG69" s="78">
        <v>53925</v>
      </c>
      <c r="AH69" s="78">
        <v>39641</v>
      </c>
      <c r="AI69" s="78"/>
      <c r="AJ69" s="78" t="s">
        <v>1389</v>
      </c>
      <c r="AK69" s="78" t="s">
        <v>1516</v>
      </c>
      <c r="AL69" s="78"/>
      <c r="AM69" s="78"/>
      <c r="AN69" s="80">
        <v>39876.95681712963</v>
      </c>
      <c r="AO69" s="82" t="s">
        <v>1736</v>
      </c>
      <c r="AP69" s="78" t="b">
        <v>0</v>
      </c>
      <c r="AQ69" s="78" t="b">
        <v>0</v>
      </c>
      <c r="AR69" s="78" t="b">
        <v>1</v>
      </c>
      <c r="AS69" s="78" t="s">
        <v>1105</v>
      </c>
      <c r="AT69" s="78">
        <v>766</v>
      </c>
      <c r="AU69" s="82" t="s">
        <v>1814</v>
      </c>
      <c r="AV69" s="78" t="b">
        <v>1</v>
      </c>
      <c r="AW69" s="78" t="s">
        <v>1903</v>
      </c>
      <c r="AX69" s="82" t="s">
        <v>1970</v>
      </c>
      <c r="AY69" s="78" t="s">
        <v>65</v>
      </c>
      <c r="AZ69" s="78" t="str">
        <f>REPLACE(INDEX(GroupVertices[Group],MATCH(Vertices[[#This Row],[Vertex]],GroupVertices[Vertex],0)),1,1,"")</f>
        <v>4</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326</v>
      </c>
      <c r="B70" s="65"/>
      <c r="C70" s="65" t="s">
        <v>64</v>
      </c>
      <c r="D70" s="66">
        <v>200.48477620691034</v>
      </c>
      <c r="E70" s="68"/>
      <c r="F70" s="100" t="s">
        <v>1858</v>
      </c>
      <c r="G70" s="65"/>
      <c r="H70" s="69" t="s">
        <v>326</v>
      </c>
      <c r="I70" s="70"/>
      <c r="J70" s="70"/>
      <c r="K70" s="69" t="s">
        <v>2120</v>
      </c>
      <c r="L70" s="73">
        <v>1</v>
      </c>
      <c r="M70" s="74">
        <v>2455.394775390625</v>
      </c>
      <c r="N70" s="74">
        <v>5008.98779296875</v>
      </c>
      <c r="O70" s="75"/>
      <c r="P70" s="76"/>
      <c r="Q70" s="76"/>
      <c r="R70" s="86"/>
      <c r="S70" s="48">
        <v>2</v>
      </c>
      <c r="T70" s="48">
        <v>0</v>
      </c>
      <c r="U70" s="49">
        <v>0</v>
      </c>
      <c r="V70" s="49">
        <v>0.05</v>
      </c>
      <c r="W70" s="49">
        <v>0.072067</v>
      </c>
      <c r="X70" s="49">
        <v>0.726156</v>
      </c>
      <c r="Y70" s="49">
        <v>0.5</v>
      </c>
      <c r="Z70" s="49">
        <v>0</v>
      </c>
      <c r="AA70" s="71">
        <v>70</v>
      </c>
      <c r="AB70" s="71"/>
      <c r="AC70" s="72"/>
      <c r="AD70" s="78" t="s">
        <v>1246</v>
      </c>
      <c r="AE70" s="78">
        <v>1070</v>
      </c>
      <c r="AF70" s="78">
        <v>6897</v>
      </c>
      <c r="AG70" s="78">
        <v>4413</v>
      </c>
      <c r="AH70" s="78">
        <v>11012</v>
      </c>
      <c r="AI70" s="78"/>
      <c r="AJ70" s="78" t="s">
        <v>1390</v>
      </c>
      <c r="AK70" s="78" t="s">
        <v>1517</v>
      </c>
      <c r="AL70" s="82" t="s">
        <v>1610</v>
      </c>
      <c r="AM70" s="78"/>
      <c r="AN70" s="80">
        <v>41864.59789351852</v>
      </c>
      <c r="AO70" s="82" t="s">
        <v>1737</v>
      </c>
      <c r="AP70" s="78" t="b">
        <v>0</v>
      </c>
      <c r="AQ70" s="78" t="b">
        <v>0</v>
      </c>
      <c r="AR70" s="78" t="b">
        <v>1</v>
      </c>
      <c r="AS70" s="78" t="s">
        <v>1105</v>
      </c>
      <c r="AT70" s="78">
        <v>140</v>
      </c>
      <c r="AU70" s="82" t="s">
        <v>1814</v>
      </c>
      <c r="AV70" s="78" t="b">
        <v>1</v>
      </c>
      <c r="AW70" s="78" t="s">
        <v>1903</v>
      </c>
      <c r="AX70" s="82" t="s">
        <v>1971</v>
      </c>
      <c r="AY70" s="78" t="s">
        <v>65</v>
      </c>
      <c r="AZ70" s="78" t="str">
        <f>REPLACE(INDEX(GroupVertices[Group],MATCH(Vertices[[#This Row],[Vertex]],GroupVertices[Vertex],0)),1,1,"")</f>
        <v>4</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327</v>
      </c>
      <c r="B71" s="65"/>
      <c r="C71" s="65" t="s">
        <v>64</v>
      </c>
      <c r="D71" s="66">
        <v>834.0570842272176</v>
      </c>
      <c r="E71" s="68"/>
      <c r="F71" s="100" t="s">
        <v>1859</v>
      </c>
      <c r="G71" s="65"/>
      <c r="H71" s="69" t="s">
        <v>327</v>
      </c>
      <c r="I71" s="70"/>
      <c r="J71" s="70"/>
      <c r="K71" s="69" t="s">
        <v>2121</v>
      </c>
      <c r="L71" s="73">
        <v>1</v>
      </c>
      <c r="M71" s="74">
        <v>3535.435791015625</v>
      </c>
      <c r="N71" s="74">
        <v>3235.382568359375</v>
      </c>
      <c r="O71" s="75"/>
      <c r="P71" s="76"/>
      <c r="Q71" s="76"/>
      <c r="R71" s="86"/>
      <c r="S71" s="48">
        <v>2</v>
      </c>
      <c r="T71" s="48">
        <v>0</v>
      </c>
      <c r="U71" s="49">
        <v>0</v>
      </c>
      <c r="V71" s="49">
        <v>0.05</v>
      </c>
      <c r="W71" s="49">
        <v>0.072067</v>
      </c>
      <c r="X71" s="49">
        <v>0.726156</v>
      </c>
      <c r="Y71" s="49">
        <v>0.5</v>
      </c>
      <c r="Z71" s="49">
        <v>0</v>
      </c>
      <c r="AA71" s="71">
        <v>71</v>
      </c>
      <c r="AB71" s="71"/>
      <c r="AC71" s="72"/>
      <c r="AD71" s="78" t="s">
        <v>1247</v>
      </c>
      <c r="AE71" s="78">
        <v>7041</v>
      </c>
      <c r="AF71" s="78">
        <v>120376</v>
      </c>
      <c r="AG71" s="78">
        <v>62425</v>
      </c>
      <c r="AH71" s="78">
        <v>65820</v>
      </c>
      <c r="AI71" s="78"/>
      <c r="AJ71" s="78" t="s">
        <v>1391</v>
      </c>
      <c r="AK71" s="78" t="s">
        <v>1518</v>
      </c>
      <c r="AL71" s="82" t="s">
        <v>1611</v>
      </c>
      <c r="AM71" s="78"/>
      <c r="AN71" s="80">
        <v>40303.04802083333</v>
      </c>
      <c r="AO71" s="82" t="s">
        <v>1738</v>
      </c>
      <c r="AP71" s="78" t="b">
        <v>0</v>
      </c>
      <c r="AQ71" s="78" t="b">
        <v>0</v>
      </c>
      <c r="AR71" s="78" t="b">
        <v>1</v>
      </c>
      <c r="AS71" s="78" t="s">
        <v>1105</v>
      </c>
      <c r="AT71" s="78">
        <v>1415</v>
      </c>
      <c r="AU71" s="82" t="s">
        <v>1814</v>
      </c>
      <c r="AV71" s="78" t="b">
        <v>1</v>
      </c>
      <c r="AW71" s="78" t="s">
        <v>1903</v>
      </c>
      <c r="AX71" s="82" t="s">
        <v>1972</v>
      </c>
      <c r="AY71" s="78" t="s">
        <v>65</v>
      </c>
      <c r="AZ71" s="78" t="str">
        <f>REPLACE(INDEX(GroupVertices[Group],MATCH(Vertices[[#This Row],[Vertex]],GroupVertices[Vertex],0)),1,1,"")</f>
        <v>4</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328</v>
      </c>
      <c r="B72" s="65"/>
      <c r="C72" s="65" t="s">
        <v>64</v>
      </c>
      <c r="D72" s="66">
        <v>173.19983477021066</v>
      </c>
      <c r="E72" s="68"/>
      <c r="F72" s="100" t="s">
        <v>1860</v>
      </c>
      <c r="G72" s="65"/>
      <c r="H72" s="69" t="s">
        <v>328</v>
      </c>
      <c r="I72" s="70"/>
      <c r="J72" s="70"/>
      <c r="K72" s="69" t="s">
        <v>2122</v>
      </c>
      <c r="L72" s="73">
        <v>1</v>
      </c>
      <c r="M72" s="74">
        <v>2920.390869140625</v>
      </c>
      <c r="N72" s="74">
        <v>5497.66552734375</v>
      </c>
      <c r="O72" s="75"/>
      <c r="P72" s="76"/>
      <c r="Q72" s="76"/>
      <c r="R72" s="86"/>
      <c r="S72" s="48">
        <v>2</v>
      </c>
      <c r="T72" s="48">
        <v>0</v>
      </c>
      <c r="U72" s="49">
        <v>0</v>
      </c>
      <c r="V72" s="49">
        <v>0.05</v>
      </c>
      <c r="W72" s="49">
        <v>0.072067</v>
      </c>
      <c r="X72" s="49">
        <v>0.726156</v>
      </c>
      <c r="Y72" s="49">
        <v>0.5</v>
      </c>
      <c r="Z72" s="49">
        <v>0</v>
      </c>
      <c r="AA72" s="71">
        <v>72</v>
      </c>
      <c r="AB72" s="71"/>
      <c r="AC72" s="72"/>
      <c r="AD72" s="78" t="s">
        <v>1248</v>
      </c>
      <c r="AE72" s="78">
        <v>380</v>
      </c>
      <c r="AF72" s="78">
        <v>2010</v>
      </c>
      <c r="AG72" s="78">
        <v>1228</v>
      </c>
      <c r="AH72" s="78">
        <v>24</v>
      </c>
      <c r="AI72" s="78"/>
      <c r="AJ72" s="78" t="s">
        <v>1392</v>
      </c>
      <c r="AK72" s="78"/>
      <c r="AL72" s="82" t="s">
        <v>1612</v>
      </c>
      <c r="AM72" s="78"/>
      <c r="AN72" s="80">
        <v>40818.453738425924</v>
      </c>
      <c r="AO72" s="82" t="s">
        <v>1739</v>
      </c>
      <c r="AP72" s="78" t="b">
        <v>0</v>
      </c>
      <c r="AQ72" s="78" t="b">
        <v>0</v>
      </c>
      <c r="AR72" s="78" t="b">
        <v>0</v>
      </c>
      <c r="AS72" s="78" t="s">
        <v>1105</v>
      </c>
      <c r="AT72" s="78">
        <v>27</v>
      </c>
      <c r="AU72" s="82" t="s">
        <v>1814</v>
      </c>
      <c r="AV72" s="78" t="b">
        <v>0</v>
      </c>
      <c r="AW72" s="78" t="s">
        <v>1903</v>
      </c>
      <c r="AX72" s="82" t="s">
        <v>1973</v>
      </c>
      <c r="AY72" s="78" t="s">
        <v>65</v>
      </c>
      <c r="AZ72" s="78" t="str">
        <f>REPLACE(INDEX(GroupVertices[Group],MATCH(Vertices[[#This Row],[Vertex]],GroupVertices[Vertex],0)),1,1,"")</f>
        <v>4</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329</v>
      </c>
      <c r="B73" s="65"/>
      <c r="C73" s="65" t="s">
        <v>64</v>
      </c>
      <c r="D73" s="66">
        <v>164.61850573640518</v>
      </c>
      <c r="E73" s="68"/>
      <c r="F73" s="100" t="s">
        <v>1861</v>
      </c>
      <c r="G73" s="65"/>
      <c r="H73" s="69" t="s">
        <v>329</v>
      </c>
      <c r="I73" s="70"/>
      <c r="J73" s="70"/>
      <c r="K73" s="69" t="s">
        <v>2123</v>
      </c>
      <c r="L73" s="73">
        <v>1</v>
      </c>
      <c r="M73" s="74">
        <v>3905.59619140625</v>
      </c>
      <c r="N73" s="74">
        <v>3786.259765625</v>
      </c>
      <c r="O73" s="75"/>
      <c r="P73" s="76"/>
      <c r="Q73" s="76"/>
      <c r="R73" s="86"/>
      <c r="S73" s="48">
        <v>2</v>
      </c>
      <c r="T73" s="48">
        <v>0</v>
      </c>
      <c r="U73" s="49">
        <v>0</v>
      </c>
      <c r="V73" s="49">
        <v>0.05</v>
      </c>
      <c r="W73" s="49">
        <v>0.072067</v>
      </c>
      <c r="X73" s="49">
        <v>0.726156</v>
      </c>
      <c r="Y73" s="49">
        <v>0.5</v>
      </c>
      <c r="Z73" s="49">
        <v>0</v>
      </c>
      <c r="AA73" s="71">
        <v>73</v>
      </c>
      <c r="AB73" s="71"/>
      <c r="AC73" s="72"/>
      <c r="AD73" s="78" t="s">
        <v>1249</v>
      </c>
      <c r="AE73" s="78">
        <v>76</v>
      </c>
      <c r="AF73" s="78">
        <v>473</v>
      </c>
      <c r="AG73" s="78">
        <v>535</v>
      </c>
      <c r="AH73" s="78">
        <v>59</v>
      </c>
      <c r="AI73" s="78"/>
      <c r="AJ73" s="78" t="s">
        <v>1393</v>
      </c>
      <c r="AK73" s="78" t="s">
        <v>1519</v>
      </c>
      <c r="AL73" s="82" t="s">
        <v>1613</v>
      </c>
      <c r="AM73" s="78"/>
      <c r="AN73" s="80">
        <v>40999.74765046296</v>
      </c>
      <c r="AO73" s="82" t="s">
        <v>1740</v>
      </c>
      <c r="AP73" s="78" t="b">
        <v>0</v>
      </c>
      <c r="AQ73" s="78" t="b">
        <v>0</v>
      </c>
      <c r="AR73" s="78" t="b">
        <v>0</v>
      </c>
      <c r="AS73" s="78" t="s">
        <v>1105</v>
      </c>
      <c r="AT73" s="78">
        <v>7</v>
      </c>
      <c r="AU73" s="82" t="s">
        <v>1814</v>
      </c>
      <c r="AV73" s="78" t="b">
        <v>0</v>
      </c>
      <c r="AW73" s="78" t="s">
        <v>1903</v>
      </c>
      <c r="AX73" s="82" t="s">
        <v>1974</v>
      </c>
      <c r="AY73" s="78" t="s">
        <v>65</v>
      </c>
      <c r="AZ73" s="78" t="str">
        <f>REPLACE(INDEX(GroupVertices[Group],MATCH(Vertices[[#This Row],[Vertex]],GroupVertices[Vertex],0)),1,1,"")</f>
        <v>4</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330</v>
      </c>
      <c r="B74" s="65"/>
      <c r="C74" s="65" t="s">
        <v>64</v>
      </c>
      <c r="D74" s="66">
        <v>423.5379162391568</v>
      </c>
      <c r="E74" s="68"/>
      <c r="F74" s="100" t="s">
        <v>1862</v>
      </c>
      <c r="G74" s="65"/>
      <c r="H74" s="69" t="s">
        <v>330</v>
      </c>
      <c r="I74" s="70"/>
      <c r="J74" s="70"/>
      <c r="K74" s="69" t="s">
        <v>2124</v>
      </c>
      <c r="L74" s="73">
        <v>1</v>
      </c>
      <c r="M74" s="74">
        <v>4103.13818359375</v>
      </c>
      <c r="N74" s="74">
        <v>5691.32861328125</v>
      </c>
      <c r="O74" s="75"/>
      <c r="P74" s="76"/>
      <c r="Q74" s="76"/>
      <c r="R74" s="86"/>
      <c r="S74" s="48">
        <v>1</v>
      </c>
      <c r="T74" s="48">
        <v>0</v>
      </c>
      <c r="U74" s="49">
        <v>0</v>
      </c>
      <c r="V74" s="49">
        <v>0.047619</v>
      </c>
      <c r="W74" s="49">
        <v>0.04454</v>
      </c>
      <c r="X74" s="49">
        <v>0.444572</v>
      </c>
      <c r="Y74" s="49">
        <v>0</v>
      </c>
      <c r="Z74" s="49">
        <v>0</v>
      </c>
      <c r="AA74" s="71">
        <v>74</v>
      </c>
      <c r="AB74" s="71"/>
      <c r="AC74" s="72"/>
      <c r="AD74" s="78" t="s">
        <v>1250</v>
      </c>
      <c r="AE74" s="78">
        <v>905</v>
      </c>
      <c r="AF74" s="78">
        <v>46848</v>
      </c>
      <c r="AG74" s="78">
        <v>9716</v>
      </c>
      <c r="AH74" s="78">
        <v>2716</v>
      </c>
      <c r="AI74" s="78"/>
      <c r="AJ74" s="78" t="s">
        <v>1394</v>
      </c>
      <c r="AK74" s="78" t="s">
        <v>1137</v>
      </c>
      <c r="AL74" s="82" t="s">
        <v>1614</v>
      </c>
      <c r="AM74" s="78"/>
      <c r="AN74" s="80">
        <v>39990.93200231482</v>
      </c>
      <c r="AO74" s="82" t="s">
        <v>1741</v>
      </c>
      <c r="AP74" s="78" t="b">
        <v>0</v>
      </c>
      <c r="AQ74" s="78" t="b">
        <v>0</v>
      </c>
      <c r="AR74" s="78" t="b">
        <v>1</v>
      </c>
      <c r="AS74" s="78" t="s">
        <v>1105</v>
      </c>
      <c r="AT74" s="78">
        <v>882</v>
      </c>
      <c r="AU74" s="82" t="s">
        <v>1814</v>
      </c>
      <c r="AV74" s="78" t="b">
        <v>0</v>
      </c>
      <c r="AW74" s="78" t="s">
        <v>1903</v>
      </c>
      <c r="AX74" s="82" t="s">
        <v>1975</v>
      </c>
      <c r="AY74" s="78" t="s">
        <v>65</v>
      </c>
      <c r="AZ74" s="78" t="str">
        <f>REPLACE(INDEX(GroupVertices[Group],MATCH(Vertices[[#This Row],[Vertex]],GroupVertices[Vertex],0)),1,1,"")</f>
        <v>4</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261</v>
      </c>
      <c r="B75" s="65"/>
      <c r="C75" s="65" t="s">
        <v>64</v>
      </c>
      <c r="D75" s="66">
        <v>162</v>
      </c>
      <c r="E75" s="68"/>
      <c r="F75" s="100" t="s">
        <v>1863</v>
      </c>
      <c r="G75" s="65"/>
      <c r="H75" s="69" t="s">
        <v>261</v>
      </c>
      <c r="I75" s="70"/>
      <c r="J75" s="70"/>
      <c r="K75" s="69" t="s">
        <v>2125</v>
      </c>
      <c r="L75" s="73">
        <v>1</v>
      </c>
      <c r="M75" s="74">
        <v>4277.51220703125</v>
      </c>
      <c r="N75" s="74">
        <v>7624.23779296875</v>
      </c>
      <c r="O75" s="75"/>
      <c r="P75" s="76"/>
      <c r="Q75" s="76"/>
      <c r="R75" s="86"/>
      <c r="S75" s="48">
        <v>1</v>
      </c>
      <c r="T75" s="48">
        <v>1</v>
      </c>
      <c r="U75" s="49">
        <v>0</v>
      </c>
      <c r="V75" s="49">
        <v>0</v>
      </c>
      <c r="W75" s="49">
        <v>0</v>
      </c>
      <c r="X75" s="49">
        <v>0.999996</v>
      </c>
      <c r="Y75" s="49">
        <v>0</v>
      </c>
      <c r="Z75" s="49" t="s">
        <v>3224</v>
      </c>
      <c r="AA75" s="71">
        <v>75</v>
      </c>
      <c r="AB75" s="71"/>
      <c r="AC75" s="72"/>
      <c r="AD75" s="78" t="s">
        <v>1251</v>
      </c>
      <c r="AE75" s="78">
        <v>27</v>
      </c>
      <c r="AF75" s="78">
        <v>4</v>
      </c>
      <c r="AG75" s="78">
        <v>40</v>
      </c>
      <c r="AH75" s="78">
        <v>6</v>
      </c>
      <c r="AI75" s="78"/>
      <c r="AJ75" s="78" t="s">
        <v>1395</v>
      </c>
      <c r="AK75" s="78" t="s">
        <v>1520</v>
      </c>
      <c r="AL75" s="82" t="s">
        <v>1615</v>
      </c>
      <c r="AM75" s="78"/>
      <c r="AN75" s="80">
        <v>43477.25114583333</v>
      </c>
      <c r="AO75" s="82" t="s">
        <v>1742</v>
      </c>
      <c r="AP75" s="78" t="b">
        <v>1</v>
      </c>
      <c r="AQ75" s="78" t="b">
        <v>0</v>
      </c>
      <c r="AR75" s="78" t="b">
        <v>0</v>
      </c>
      <c r="AS75" s="78" t="s">
        <v>1105</v>
      </c>
      <c r="AT75" s="78">
        <v>0</v>
      </c>
      <c r="AU75" s="78"/>
      <c r="AV75" s="78" t="b">
        <v>0</v>
      </c>
      <c r="AW75" s="78" t="s">
        <v>1903</v>
      </c>
      <c r="AX75" s="82" t="s">
        <v>1976</v>
      </c>
      <c r="AY75" s="78" t="s">
        <v>66</v>
      </c>
      <c r="AZ75" s="78" t="str">
        <f>REPLACE(INDEX(GroupVertices[Group],MATCH(Vertices[[#This Row],[Vertex]],GroupVertices[Vertex],0)),1,1,"")</f>
        <v>3</v>
      </c>
      <c r="BA75" s="48" t="s">
        <v>489</v>
      </c>
      <c r="BB75" s="48" t="s">
        <v>489</v>
      </c>
      <c r="BC75" s="48" t="s">
        <v>535</v>
      </c>
      <c r="BD75" s="48" t="s">
        <v>535</v>
      </c>
      <c r="BE75" s="48" t="s">
        <v>2732</v>
      </c>
      <c r="BF75" s="48" t="s">
        <v>2732</v>
      </c>
      <c r="BG75" s="120" t="s">
        <v>2776</v>
      </c>
      <c r="BH75" s="120" t="s">
        <v>2776</v>
      </c>
      <c r="BI75" s="120" t="s">
        <v>2847</v>
      </c>
      <c r="BJ75" s="120" t="s">
        <v>2847</v>
      </c>
      <c r="BK75" s="120">
        <v>0</v>
      </c>
      <c r="BL75" s="123">
        <v>0</v>
      </c>
      <c r="BM75" s="120">
        <v>0</v>
      </c>
      <c r="BN75" s="123">
        <v>0</v>
      </c>
      <c r="BO75" s="120">
        <v>0</v>
      </c>
      <c r="BP75" s="123">
        <v>0</v>
      </c>
      <c r="BQ75" s="120">
        <v>27</v>
      </c>
      <c r="BR75" s="123">
        <v>100</v>
      </c>
      <c r="BS75" s="120">
        <v>27</v>
      </c>
      <c r="BT75" s="2"/>
      <c r="BU75" s="3"/>
      <c r="BV75" s="3"/>
      <c r="BW75" s="3"/>
      <c r="BX75" s="3"/>
    </row>
    <row r="76" spans="1:76" ht="15">
      <c r="A76" s="64" t="s">
        <v>262</v>
      </c>
      <c r="B76" s="65"/>
      <c r="C76" s="65" t="s">
        <v>64</v>
      </c>
      <c r="D76" s="66">
        <v>165.21032153184004</v>
      </c>
      <c r="E76" s="68"/>
      <c r="F76" s="100" t="s">
        <v>716</v>
      </c>
      <c r="G76" s="65"/>
      <c r="H76" s="69" t="s">
        <v>262</v>
      </c>
      <c r="I76" s="70"/>
      <c r="J76" s="70"/>
      <c r="K76" s="69" t="s">
        <v>2126</v>
      </c>
      <c r="L76" s="73">
        <v>1</v>
      </c>
      <c r="M76" s="74">
        <v>9599.4296875</v>
      </c>
      <c r="N76" s="74">
        <v>1658.6575927734375</v>
      </c>
      <c r="O76" s="75"/>
      <c r="P76" s="76"/>
      <c r="Q76" s="76"/>
      <c r="R76" s="86"/>
      <c r="S76" s="48">
        <v>2</v>
      </c>
      <c r="T76" s="48">
        <v>1</v>
      </c>
      <c r="U76" s="49">
        <v>0</v>
      </c>
      <c r="V76" s="49">
        <v>1</v>
      </c>
      <c r="W76" s="49">
        <v>0</v>
      </c>
      <c r="X76" s="49">
        <v>1.298241</v>
      </c>
      <c r="Y76" s="49">
        <v>0</v>
      </c>
      <c r="Z76" s="49">
        <v>0</v>
      </c>
      <c r="AA76" s="71">
        <v>76</v>
      </c>
      <c r="AB76" s="71"/>
      <c r="AC76" s="72"/>
      <c r="AD76" s="78" t="s">
        <v>1252</v>
      </c>
      <c r="AE76" s="78">
        <v>370</v>
      </c>
      <c r="AF76" s="78">
        <v>579</v>
      </c>
      <c r="AG76" s="78">
        <v>3520</v>
      </c>
      <c r="AH76" s="78">
        <v>51</v>
      </c>
      <c r="AI76" s="78"/>
      <c r="AJ76" s="78" t="s">
        <v>1396</v>
      </c>
      <c r="AK76" s="78" t="s">
        <v>1521</v>
      </c>
      <c r="AL76" s="78"/>
      <c r="AM76" s="78"/>
      <c r="AN76" s="80">
        <v>42049.020949074074</v>
      </c>
      <c r="AO76" s="82" t="s">
        <v>1743</v>
      </c>
      <c r="AP76" s="78" t="b">
        <v>0</v>
      </c>
      <c r="AQ76" s="78" t="b">
        <v>0</v>
      </c>
      <c r="AR76" s="78" t="b">
        <v>0</v>
      </c>
      <c r="AS76" s="78" t="s">
        <v>1105</v>
      </c>
      <c r="AT76" s="78">
        <v>199</v>
      </c>
      <c r="AU76" s="82" t="s">
        <v>1826</v>
      </c>
      <c r="AV76" s="78" t="b">
        <v>0</v>
      </c>
      <c r="AW76" s="78" t="s">
        <v>1903</v>
      </c>
      <c r="AX76" s="82" t="s">
        <v>1977</v>
      </c>
      <c r="AY76" s="78" t="s">
        <v>66</v>
      </c>
      <c r="AZ76" s="78" t="str">
        <f>REPLACE(INDEX(GroupVertices[Group],MATCH(Vertices[[#This Row],[Vertex]],GroupVertices[Vertex],0)),1,1,"")</f>
        <v>22</v>
      </c>
      <c r="BA76" s="48" t="s">
        <v>490</v>
      </c>
      <c r="BB76" s="48" t="s">
        <v>490</v>
      </c>
      <c r="BC76" s="48" t="s">
        <v>536</v>
      </c>
      <c r="BD76" s="48" t="s">
        <v>536</v>
      </c>
      <c r="BE76" s="48" t="s">
        <v>585</v>
      </c>
      <c r="BF76" s="48" t="s">
        <v>585</v>
      </c>
      <c r="BG76" s="120" t="s">
        <v>2777</v>
      </c>
      <c r="BH76" s="120" t="s">
        <v>2777</v>
      </c>
      <c r="BI76" s="120" t="s">
        <v>2848</v>
      </c>
      <c r="BJ76" s="120" t="s">
        <v>2848</v>
      </c>
      <c r="BK76" s="120">
        <v>0</v>
      </c>
      <c r="BL76" s="123">
        <v>0</v>
      </c>
      <c r="BM76" s="120">
        <v>0</v>
      </c>
      <c r="BN76" s="123">
        <v>0</v>
      </c>
      <c r="BO76" s="120">
        <v>0</v>
      </c>
      <c r="BP76" s="123">
        <v>0</v>
      </c>
      <c r="BQ76" s="120">
        <v>23</v>
      </c>
      <c r="BR76" s="123">
        <v>100</v>
      </c>
      <c r="BS76" s="120">
        <v>23</v>
      </c>
      <c r="BT76" s="2"/>
      <c r="BU76" s="3"/>
      <c r="BV76" s="3"/>
      <c r="BW76" s="3"/>
      <c r="BX76" s="3"/>
    </row>
    <row r="77" spans="1:76" ht="15">
      <c r="A77" s="64" t="s">
        <v>263</v>
      </c>
      <c r="B77" s="65"/>
      <c r="C77" s="65" t="s">
        <v>64</v>
      </c>
      <c r="D77" s="66">
        <v>167.31517582315084</v>
      </c>
      <c r="E77" s="68"/>
      <c r="F77" s="100" t="s">
        <v>717</v>
      </c>
      <c r="G77" s="65"/>
      <c r="H77" s="69" t="s">
        <v>263</v>
      </c>
      <c r="I77" s="70"/>
      <c r="J77" s="70"/>
      <c r="K77" s="69" t="s">
        <v>2127</v>
      </c>
      <c r="L77" s="73">
        <v>1</v>
      </c>
      <c r="M77" s="74">
        <v>9599.4296875</v>
      </c>
      <c r="N77" s="74">
        <v>788.156494140625</v>
      </c>
      <c r="O77" s="75"/>
      <c r="P77" s="76"/>
      <c r="Q77" s="76"/>
      <c r="R77" s="86"/>
      <c r="S77" s="48">
        <v>0</v>
      </c>
      <c r="T77" s="48">
        <v>1</v>
      </c>
      <c r="U77" s="49">
        <v>0</v>
      </c>
      <c r="V77" s="49">
        <v>1</v>
      </c>
      <c r="W77" s="49">
        <v>0</v>
      </c>
      <c r="X77" s="49">
        <v>0.701752</v>
      </c>
      <c r="Y77" s="49">
        <v>0</v>
      </c>
      <c r="Z77" s="49">
        <v>0</v>
      </c>
      <c r="AA77" s="71">
        <v>77</v>
      </c>
      <c r="AB77" s="71"/>
      <c r="AC77" s="72"/>
      <c r="AD77" s="78" t="s">
        <v>1253</v>
      </c>
      <c r="AE77" s="78">
        <v>4018</v>
      </c>
      <c r="AF77" s="78">
        <v>956</v>
      </c>
      <c r="AG77" s="78">
        <v>6481</v>
      </c>
      <c r="AH77" s="78">
        <v>7770</v>
      </c>
      <c r="AI77" s="78"/>
      <c r="AJ77" s="78" t="s">
        <v>1397</v>
      </c>
      <c r="AK77" s="78"/>
      <c r="AL77" s="82" t="s">
        <v>1616</v>
      </c>
      <c r="AM77" s="78"/>
      <c r="AN77" s="80">
        <v>42498.975324074076</v>
      </c>
      <c r="AO77" s="82" t="s">
        <v>1744</v>
      </c>
      <c r="AP77" s="78" t="b">
        <v>1</v>
      </c>
      <c r="AQ77" s="78" t="b">
        <v>0</v>
      </c>
      <c r="AR77" s="78" t="b">
        <v>1</v>
      </c>
      <c r="AS77" s="78" t="s">
        <v>1105</v>
      </c>
      <c r="AT77" s="78">
        <v>8</v>
      </c>
      <c r="AU77" s="78"/>
      <c r="AV77" s="78" t="b">
        <v>0</v>
      </c>
      <c r="AW77" s="78" t="s">
        <v>1903</v>
      </c>
      <c r="AX77" s="82" t="s">
        <v>1978</v>
      </c>
      <c r="AY77" s="78" t="s">
        <v>66</v>
      </c>
      <c r="AZ77" s="78" t="str">
        <f>REPLACE(INDEX(GroupVertices[Group],MATCH(Vertices[[#This Row],[Vertex]],GroupVertices[Vertex],0)),1,1,"")</f>
        <v>22</v>
      </c>
      <c r="BA77" s="48"/>
      <c r="BB77" s="48"/>
      <c r="BC77" s="48"/>
      <c r="BD77" s="48"/>
      <c r="BE77" s="48" t="s">
        <v>586</v>
      </c>
      <c r="BF77" s="48" t="s">
        <v>586</v>
      </c>
      <c r="BG77" s="120" t="s">
        <v>2778</v>
      </c>
      <c r="BH77" s="120" t="s">
        <v>2778</v>
      </c>
      <c r="BI77" s="120" t="s">
        <v>2849</v>
      </c>
      <c r="BJ77" s="120" t="s">
        <v>2849</v>
      </c>
      <c r="BK77" s="120">
        <v>0</v>
      </c>
      <c r="BL77" s="123">
        <v>0</v>
      </c>
      <c r="BM77" s="120">
        <v>0</v>
      </c>
      <c r="BN77" s="123">
        <v>0</v>
      </c>
      <c r="BO77" s="120">
        <v>0</v>
      </c>
      <c r="BP77" s="123">
        <v>0</v>
      </c>
      <c r="BQ77" s="120">
        <v>20</v>
      </c>
      <c r="BR77" s="123">
        <v>100</v>
      </c>
      <c r="BS77" s="120">
        <v>20</v>
      </c>
      <c r="BT77" s="2"/>
      <c r="BU77" s="3"/>
      <c r="BV77" s="3"/>
      <c r="BW77" s="3"/>
      <c r="BX77" s="3"/>
    </row>
    <row r="78" spans="1:76" ht="15">
      <c r="A78" s="64" t="s">
        <v>264</v>
      </c>
      <c r="B78" s="65"/>
      <c r="C78" s="65" t="s">
        <v>64</v>
      </c>
      <c r="D78" s="66">
        <v>162.15632870068092</v>
      </c>
      <c r="E78" s="68"/>
      <c r="F78" s="100" t="s">
        <v>1864</v>
      </c>
      <c r="G78" s="65"/>
      <c r="H78" s="69" t="s">
        <v>264</v>
      </c>
      <c r="I78" s="70"/>
      <c r="J78" s="70"/>
      <c r="K78" s="69" t="s">
        <v>2128</v>
      </c>
      <c r="L78" s="73">
        <v>1</v>
      </c>
      <c r="M78" s="74">
        <v>3749.625</v>
      </c>
      <c r="N78" s="74">
        <v>7624.23779296875</v>
      </c>
      <c r="O78" s="75"/>
      <c r="P78" s="76"/>
      <c r="Q78" s="76"/>
      <c r="R78" s="86"/>
      <c r="S78" s="48">
        <v>1</v>
      </c>
      <c r="T78" s="48">
        <v>1</v>
      </c>
      <c r="U78" s="49">
        <v>0</v>
      </c>
      <c r="V78" s="49">
        <v>0</v>
      </c>
      <c r="W78" s="49">
        <v>0</v>
      </c>
      <c r="X78" s="49">
        <v>0.999996</v>
      </c>
      <c r="Y78" s="49">
        <v>0</v>
      </c>
      <c r="Z78" s="49" t="s">
        <v>3224</v>
      </c>
      <c r="AA78" s="71">
        <v>78</v>
      </c>
      <c r="AB78" s="71"/>
      <c r="AC78" s="72"/>
      <c r="AD78" s="78" t="s">
        <v>1254</v>
      </c>
      <c r="AE78" s="78">
        <v>453</v>
      </c>
      <c r="AF78" s="78">
        <v>32</v>
      </c>
      <c r="AG78" s="78">
        <v>2679</v>
      </c>
      <c r="AH78" s="78">
        <v>0</v>
      </c>
      <c r="AI78" s="78"/>
      <c r="AJ78" s="78" t="s">
        <v>1398</v>
      </c>
      <c r="AK78" s="78" t="s">
        <v>1522</v>
      </c>
      <c r="AL78" s="82" t="s">
        <v>1617</v>
      </c>
      <c r="AM78" s="78"/>
      <c r="AN78" s="80">
        <v>43427.699479166666</v>
      </c>
      <c r="AO78" s="82" t="s">
        <v>1745</v>
      </c>
      <c r="AP78" s="78" t="b">
        <v>0</v>
      </c>
      <c r="AQ78" s="78" t="b">
        <v>0</v>
      </c>
      <c r="AR78" s="78" t="b">
        <v>0</v>
      </c>
      <c r="AS78" s="78" t="s">
        <v>1105</v>
      </c>
      <c r="AT78" s="78">
        <v>0</v>
      </c>
      <c r="AU78" s="82" t="s">
        <v>1814</v>
      </c>
      <c r="AV78" s="78" t="b">
        <v>0</v>
      </c>
      <c r="AW78" s="78" t="s">
        <v>1903</v>
      </c>
      <c r="AX78" s="82" t="s">
        <v>1979</v>
      </c>
      <c r="AY78" s="78" t="s">
        <v>66</v>
      </c>
      <c r="AZ78" s="78" t="str">
        <f>REPLACE(INDEX(GroupVertices[Group],MATCH(Vertices[[#This Row],[Vertex]],GroupVertices[Vertex],0)),1,1,"")</f>
        <v>3</v>
      </c>
      <c r="BA78" s="48"/>
      <c r="BB78" s="48"/>
      <c r="BC78" s="48"/>
      <c r="BD78" s="48"/>
      <c r="BE78" s="48" t="s">
        <v>587</v>
      </c>
      <c r="BF78" s="48" t="s">
        <v>587</v>
      </c>
      <c r="BG78" s="120" t="s">
        <v>2779</v>
      </c>
      <c r="BH78" s="120" t="s">
        <v>2779</v>
      </c>
      <c r="BI78" s="120" t="s">
        <v>2850</v>
      </c>
      <c r="BJ78" s="120" t="s">
        <v>2850</v>
      </c>
      <c r="BK78" s="120">
        <v>1</v>
      </c>
      <c r="BL78" s="123">
        <v>6.25</v>
      </c>
      <c r="BM78" s="120">
        <v>0</v>
      </c>
      <c r="BN78" s="123">
        <v>0</v>
      </c>
      <c r="BO78" s="120">
        <v>0</v>
      </c>
      <c r="BP78" s="123">
        <v>0</v>
      </c>
      <c r="BQ78" s="120">
        <v>15</v>
      </c>
      <c r="BR78" s="123">
        <v>93.75</v>
      </c>
      <c r="BS78" s="120">
        <v>16</v>
      </c>
      <c r="BT78" s="2"/>
      <c r="BU78" s="3"/>
      <c r="BV78" s="3"/>
      <c r="BW78" s="3"/>
      <c r="BX78" s="3"/>
    </row>
    <row r="79" spans="1:76" ht="15">
      <c r="A79" s="64" t="s">
        <v>265</v>
      </c>
      <c r="B79" s="65"/>
      <c r="C79" s="65" t="s">
        <v>64</v>
      </c>
      <c r="D79" s="66">
        <v>166.09804522499235</v>
      </c>
      <c r="E79" s="68"/>
      <c r="F79" s="100" t="s">
        <v>1865</v>
      </c>
      <c r="G79" s="65"/>
      <c r="H79" s="69" t="s">
        <v>265</v>
      </c>
      <c r="I79" s="70"/>
      <c r="J79" s="70"/>
      <c r="K79" s="69" t="s">
        <v>2129</v>
      </c>
      <c r="L79" s="73">
        <v>1</v>
      </c>
      <c r="M79" s="74">
        <v>3749.625</v>
      </c>
      <c r="N79" s="74">
        <v>8432.98046875</v>
      </c>
      <c r="O79" s="75"/>
      <c r="P79" s="76"/>
      <c r="Q79" s="76"/>
      <c r="R79" s="86"/>
      <c r="S79" s="48">
        <v>1</v>
      </c>
      <c r="T79" s="48">
        <v>1</v>
      </c>
      <c r="U79" s="49">
        <v>0</v>
      </c>
      <c r="V79" s="49">
        <v>0</v>
      </c>
      <c r="W79" s="49">
        <v>0</v>
      </c>
      <c r="X79" s="49">
        <v>0.999996</v>
      </c>
      <c r="Y79" s="49">
        <v>0</v>
      </c>
      <c r="Z79" s="49" t="s">
        <v>3224</v>
      </c>
      <c r="AA79" s="71">
        <v>79</v>
      </c>
      <c r="AB79" s="71"/>
      <c r="AC79" s="72"/>
      <c r="AD79" s="78" t="s">
        <v>1255</v>
      </c>
      <c r="AE79" s="78">
        <v>167</v>
      </c>
      <c r="AF79" s="78">
        <v>738</v>
      </c>
      <c r="AG79" s="78">
        <v>4615</v>
      </c>
      <c r="AH79" s="78">
        <v>660</v>
      </c>
      <c r="AI79" s="78"/>
      <c r="AJ79" s="78" t="s">
        <v>1399</v>
      </c>
      <c r="AK79" s="78" t="s">
        <v>1523</v>
      </c>
      <c r="AL79" s="82" t="s">
        <v>1618</v>
      </c>
      <c r="AM79" s="78"/>
      <c r="AN79" s="80">
        <v>40953.668969907405</v>
      </c>
      <c r="AO79" s="82" t="s">
        <v>1746</v>
      </c>
      <c r="AP79" s="78" t="b">
        <v>0</v>
      </c>
      <c r="AQ79" s="78" t="b">
        <v>0</v>
      </c>
      <c r="AR79" s="78" t="b">
        <v>1</v>
      </c>
      <c r="AS79" s="78" t="s">
        <v>1105</v>
      </c>
      <c r="AT79" s="78">
        <v>13</v>
      </c>
      <c r="AU79" s="82" t="s">
        <v>1822</v>
      </c>
      <c r="AV79" s="78" t="b">
        <v>0</v>
      </c>
      <c r="AW79" s="78" t="s">
        <v>1903</v>
      </c>
      <c r="AX79" s="82" t="s">
        <v>1980</v>
      </c>
      <c r="AY79" s="78" t="s">
        <v>66</v>
      </c>
      <c r="AZ79" s="78" t="str">
        <f>REPLACE(INDEX(GroupVertices[Group],MATCH(Vertices[[#This Row],[Vertex]],GroupVertices[Vertex],0)),1,1,"")</f>
        <v>3</v>
      </c>
      <c r="BA79" s="48" t="s">
        <v>491</v>
      </c>
      <c r="BB79" s="48" t="s">
        <v>491</v>
      </c>
      <c r="BC79" s="48" t="s">
        <v>537</v>
      </c>
      <c r="BD79" s="48" t="s">
        <v>537</v>
      </c>
      <c r="BE79" s="48" t="s">
        <v>588</v>
      </c>
      <c r="BF79" s="48" t="s">
        <v>588</v>
      </c>
      <c r="BG79" s="120" t="s">
        <v>2780</v>
      </c>
      <c r="BH79" s="120" t="s">
        <v>2780</v>
      </c>
      <c r="BI79" s="120" t="s">
        <v>2851</v>
      </c>
      <c r="BJ79" s="120" t="s">
        <v>2851</v>
      </c>
      <c r="BK79" s="120">
        <v>0</v>
      </c>
      <c r="BL79" s="123">
        <v>0</v>
      </c>
      <c r="BM79" s="120">
        <v>0</v>
      </c>
      <c r="BN79" s="123">
        <v>0</v>
      </c>
      <c r="BO79" s="120">
        <v>0</v>
      </c>
      <c r="BP79" s="123">
        <v>0</v>
      </c>
      <c r="BQ79" s="120">
        <v>11</v>
      </c>
      <c r="BR79" s="123">
        <v>100</v>
      </c>
      <c r="BS79" s="120">
        <v>11</v>
      </c>
      <c r="BT79" s="2"/>
      <c r="BU79" s="3"/>
      <c r="BV79" s="3"/>
      <c r="BW79" s="3"/>
      <c r="BX79" s="3"/>
    </row>
    <row r="80" spans="1:76" ht="15">
      <c r="A80" s="64" t="s">
        <v>266</v>
      </c>
      <c r="B80" s="65"/>
      <c r="C80" s="65" t="s">
        <v>64</v>
      </c>
      <c r="D80" s="66">
        <v>162.19541087585114</v>
      </c>
      <c r="E80" s="68"/>
      <c r="F80" s="100" t="s">
        <v>718</v>
      </c>
      <c r="G80" s="65"/>
      <c r="H80" s="69" t="s">
        <v>266</v>
      </c>
      <c r="I80" s="70"/>
      <c r="J80" s="70"/>
      <c r="K80" s="69" t="s">
        <v>2130</v>
      </c>
      <c r="L80" s="73">
        <v>1</v>
      </c>
      <c r="M80" s="74">
        <v>3749.625</v>
      </c>
      <c r="N80" s="74">
        <v>9241.72265625</v>
      </c>
      <c r="O80" s="75"/>
      <c r="P80" s="76"/>
      <c r="Q80" s="76"/>
      <c r="R80" s="86"/>
      <c r="S80" s="48">
        <v>1</v>
      </c>
      <c r="T80" s="48">
        <v>1</v>
      </c>
      <c r="U80" s="49">
        <v>0</v>
      </c>
      <c r="V80" s="49">
        <v>0</v>
      </c>
      <c r="W80" s="49">
        <v>0</v>
      </c>
      <c r="X80" s="49">
        <v>0.999996</v>
      </c>
      <c r="Y80" s="49">
        <v>0</v>
      </c>
      <c r="Z80" s="49" t="s">
        <v>3224</v>
      </c>
      <c r="AA80" s="71">
        <v>80</v>
      </c>
      <c r="AB80" s="71"/>
      <c r="AC80" s="72"/>
      <c r="AD80" s="78" t="s">
        <v>1256</v>
      </c>
      <c r="AE80" s="78">
        <v>409</v>
      </c>
      <c r="AF80" s="78">
        <v>39</v>
      </c>
      <c r="AG80" s="78">
        <v>1374</v>
      </c>
      <c r="AH80" s="78">
        <v>638</v>
      </c>
      <c r="AI80" s="78"/>
      <c r="AJ80" s="78" t="s">
        <v>1400</v>
      </c>
      <c r="AK80" s="78" t="s">
        <v>1524</v>
      </c>
      <c r="AL80" s="82" t="s">
        <v>1619</v>
      </c>
      <c r="AM80" s="78"/>
      <c r="AN80" s="80">
        <v>41566.630011574074</v>
      </c>
      <c r="AO80" s="82" t="s">
        <v>1747</v>
      </c>
      <c r="AP80" s="78" t="b">
        <v>1</v>
      </c>
      <c r="AQ80" s="78" t="b">
        <v>0</v>
      </c>
      <c r="AR80" s="78" t="b">
        <v>1</v>
      </c>
      <c r="AS80" s="78" t="s">
        <v>1105</v>
      </c>
      <c r="AT80" s="78">
        <v>7</v>
      </c>
      <c r="AU80" s="82" t="s">
        <v>1814</v>
      </c>
      <c r="AV80" s="78" t="b">
        <v>0</v>
      </c>
      <c r="AW80" s="78" t="s">
        <v>1903</v>
      </c>
      <c r="AX80" s="82" t="s">
        <v>1981</v>
      </c>
      <c r="AY80" s="78" t="s">
        <v>66</v>
      </c>
      <c r="AZ80" s="78" t="str">
        <f>REPLACE(INDEX(GroupVertices[Group],MATCH(Vertices[[#This Row],[Vertex]],GroupVertices[Vertex],0)),1,1,"")</f>
        <v>3</v>
      </c>
      <c r="BA80" s="48" t="s">
        <v>492</v>
      </c>
      <c r="BB80" s="48" t="s">
        <v>492</v>
      </c>
      <c r="BC80" s="48" t="s">
        <v>531</v>
      </c>
      <c r="BD80" s="48" t="s">
        <v>531</v>
      </c>
      <c r="BE80" s="48" t="s">
        <v>589</v>
      </c>
      <c r="BF80" s="48" t="s">
        <v>589</v>
      </c>
      <c r="BG80" s="120" t="s">
        <v>2781</v>
      </c>
      <c r="BH80" s="120" t="s">
        <v>2781</v>
      </c>
      <c r="BI80" s="120" t="s">
        <v>2852</v>
      </c>
      <c r="BJ80" s="120" t="s">
        <v>2852</v>
      </c>
      <c r="BK80" s="120">
        <v>0</v>
      </c>
      <c r="BL80" s="123">
        <v>0</v>
      </c>
      <c r="BM80" s="120">
        <v>0</v>
      </c>
      <c r="BN80" s="123">
        <v>0</v>
      </c>
      <c r="BO80" s="120">
        <v>0</v>
      </c>
      <c r="BP80" s="123">
        <v>0</v>
      </c>
      <c r="BQ80" s="120">
        <v>24</v>
      </c>
      <c r="BR80" s="123">
        <v>100</v>
      </c>
      <c r="BS80" s="120">
        <v>24</v>
      </c>
      <c r="BT80" s="2"/>
      <c r="BU80" s="3"/>
      <c r="BV80" s="3"/>
      <c r="BW80" s="3"/>
      <c r="BX80" s="3"/>
    </row>
    <row r="81" spans="1:76" ht="15">
      <c r="A81" s="64" t="s">
        <v>267</v>
      </c>
      <c r="B81" s="65"/>
      <c r="C81" s="65" t="s">
        <v>64</v>
      </c>
      <c r="D81" s="66">
        <v>162.30707423348036</v>
      </c>
      <c r="E81" s="68"/>
      <c r="F81" s="100" t="s">
        <v>719</v>
      </c>
      <c r="G81" s="65"/>
      <c r="H81" s="69" t="s">
        <v>267</v>
      </c>
      <c r="I81" s="70"/>
      <c r="J81" s="70"/>
      <c r="K81" s="69" t="s">
        <v>2131</v>
      </c>
      <c r="L81" s="73">
        <v>1</v>
      </c>
      <c r="M81" s="74">
        <v>7721.775390625</v>
      </c>
      <c r="N81" s="74">
        <v>4702.470703125</v>
      </c>
      <c r="O81" s="75"/>
      <c r="P81" s="76"/>
      <c r="Q81" s="76"/>
      <c r="R81" s="86"/>
      <c r="S81" s="48">
        <v>0</v>
      </c>
      <c r="T81" s="48">
        <v>1</v>
      </c>
      <c r="U81" s="49">
        <v>0</v>
      </c>
      <c r="V81" s="49">
        <v>0.333333</v>
      </c>
      <c r="W81" s="49">
        <v>0</v>
      </c>
      <c r="X81" s="49">
        <v>0.638296</v>
      </c>
      <c r="Y81" s="49">
        <v>0</v>
      </c>
      <c r="Z81" s="49">
        <v>0</v>
      </c>
      <c r="AA81" s="71">
        <v>81</v>
      </c>
      <c r="AB81" s="71"/>
      <c r="AC81" s="72"/>
      <c r="AD81" s="78" t="s">
        <v>1257</v>
      </c>
      <c r="AE81" s="78">
        <v>510</v>
      </c>
      <c r="AF81" s="78">
        <v>59</v>
      </c>
      <c r="AG81" s="78">
        <v>798</v>
      </c>
      <c r="AH81" s="78">
        <v>952</v>
      </c>
      <c r="AI81" s="78"/>
      <c r="AJ81" s="78" t="s">
        <v>1401</v>
      </c>
      <c r="AK81" s="78"/>
      <c r="AL81" s="78"/>
      <c r="AM81" s="78"/>
      <c r="AN81" s="80">
        <v>43603.76584490741</v>
      </c>
      <c r="AO81" s="82" t="s">
        <v>1748</v>
      </c>
      <c r="AP81" s="78" t="b">
        <v>1</v>
      </c>
      <c r="AQ81" s="78" t="b">
        <v>0</v>
      </c>
      <c r="AR81" s="78" t="b">
        <v>0</v>
      </c>
      <c r="AS81" s="78" t="s">
        <v>1105</v>
      </c>
      <c r="AT81" s="78">
        <v>1</v>
      </c>
      <c r="AU81" s="78"/>
      <c r="AV81" s="78" t="b">
        <v>0</v>
      </c>
      <c r="AW81" s="78" t="s">
        <v>1903</v>
      </c>
      <c r="AX81" s="82" t="s">
        <v>1982</v>
      </c>
      <c r="AY81" s="78" t="s">
        <v>66</v>
      </c>
      <c r="AZ81" s="78" t="str">
        <f>REPLACE(INDEX(GroupVertices[Group],MATCH(Vertices[[#This Row],[Vertex]],GroupVertices[Vertex],0)),1,1,"")</f>
        <v>15</v>
      </c>
      <c r="BA81" s="48"/>
      <c r="BB81" s="48"/>
      <c r="BC81" s="48"/>
      <c r="BD81" s="48"/>
      <c r="BE81" s="48" t="s">
        <v>590</v>
      </c>
      <c r="BF81" s="48" t="s">
        <v>590</v>
      </c>
      <c r="BG81" s="120" t="s">
        <v>2782</v>
      </c>
      <c r="BH81" s="120" t="s">
        <v>2782</v>
      </c>
      <c r="BI81" s="120" t="s">
        <v>2853</v>
      </c>
      <c r="BJ81" s="120" t="s">
        <v>2853</v>
      </c>
      <c r="BK81" s="120">
        <v>1</v>
      </c>
      <c r="BL81" s="123">
        <v>3.8461538461538463</v>
      </c>
      <c r="BM81" s="120">
        <v>0</v>
      </c>
      <c r="BN81" s="123">
        <v>0</v>
      </c>
      <c r="BO81" s="120">
        <v>0</v>
      </c>
      <c r="BP81" s="123">
        <v>0</v>
      </c>
      <c r="BQ81" s="120">
        <v>25</v>
      </c>
      <c r="BR81" s="123">
        <v>96.15384615384616</v>
      </c>
      <c r="BS81" s="120">
        <v>26</v>
      </c>
      <c r="BT81" s="2"/>
      <c r="BU81" s="3"/>
      <c r="BV81" s="3"/>
      <c r="BW81" s="3"/>
      <c r="BX81" s="3"/>
    </row>
    <row r="82" spans="1:76" ht="15">
      <c r="A82" s="64" t="s">
        <v>289</v>
      </c>
      <c r="B82" s="65"/>
      <c r="C82" s="65" t="s">
        <v>64</v>
      </c>
      <c r="D82" s="66">
        <v>201.4339147467587</v>
      </c>
      <c r="E82" s="68"/>
      <c r="F82" s="100" t="s">
        <v>1866</v>
      </c>
      <c r="G82" s="65"/>
      <c r="H82" s="69" t="s">
        <v>289</v>
      </c>
      <c r="I82" s="70"/>
      <c r="J82" s="70"/>
      <c r="K82" s="69" t="s">
        <v>2132</v>
      </c>
      <c r="L82" s="73">
        <v>74.51470588235294</v>
      </c>
      <c r="M82" s="74">
        <v>7721.775390625</v>
      </c>
      <c r="N82" s="74">
        <v>4131.93994140625</v>
      </c>
      <c r="O82" s="75"/>
      <c r="P82" s="76"/>
      <c r="Q82" s="76"/>
      <c r="R82" s="86"/>
      <c r="S82" s="48">
        <v>3</v>
      </c>
      <c r="T82" s="48">
        <v>1</v>
      </c>
      <c r="U82" s="49">
        <v>2</v>
      </c>
      <c r="V82" s="49">
        <v>0.5</v>
      </c>
      <c r="W82" s="49">
        <v>0</v>
      </c>
      <c r="X82" s="49">
        <v>1.723398</v>
      </c>
      <c r="Y82" s="49">
        <v>0</v>
      </c>
      <c r="Z82" s="49">
        <v>0</v>
      </c>
      <c r="AA82" s="71">
        <v>82</v>
      </c>
      <c r="AB82" s="71"/>
      <c r="AC82" s="72"/>
      <c r="AD82" s="78" t="s">
        <v>1258</v>
      </c>
      <c r="AE82" s="78">
        <v>5227</v>
      </c>
      <c r="AF82" s="78">
        <v>7067</v>
      </c>
      <c r="AG82" s="78">
        <v>1370</v>
      </c>
      <c r="AH82" s="78">
        <v>128</v>
      </c>
      <c r="AI82" s="78"/>
      <c r="AJ82" s="78" t="s">
        <v>1402</v>
      </c>
      <c r="AK82" s="78" t="s">
        <v>1525</v>
      </c>
      <c r="AL82" s="82" t="s">
        <v>1620</v>
      </c>
      <c r="AM82" s="78"/>
      <c r="AN82" s="80">
        <v>40822.24721064815</v>
      </c>
      <c r="AO82" s="82" t="s">
        <v>1749</v>
      </c>
      <c r="AP82" s="78" t="b">
        <v>0</v>
      </c>
      <c r="AQ82" s="78" t="b">
        <v>0</v>
      </c>
      <c r="AR82" s="78" t="b">
        <v>1</v>
      </c>
      <c r="AS82" s="78" t="s">
        <v>1105</v>
      </c>
      <c r="AT82" s="78">
        <v>58</v>
      </c>
      <c r="AU82" s="82" t="s">
        <v>1814</v>
      </c>
      <c r="AV82" s="78" t="b">
        <v>0</v>
      </c>
      <c r="AW82" s="78" t="s">
        <v>1903</v>
      </c>
      <c r="AX82" s="82" t="s">
        <v>1983</v>
      </c>
      <c r="AY82" s="78" t="s">
        <v>66</v>
      </c>
      <c r="AZ82" s="78" t="str">
        <f>REPLACE(INDEX(GroupVertices[Group],MATCH(Vertices[[#This Row],[Vertex]],GroupVertices[Vertex],0)),1,1,"")</f>
        <v>15</v>
      </c>
      <c r="BA82" s="48" t="s">
        <v>509</v>
      </c>
      <c r="BB82" s="48" t="s">
        <v>509</v>
      </c>
      <c r="BC82" s="48" t="s">
        <v>550</v>
      </c>
      <c r="BD82" s="48" t="s">
        <v>550</v>
      </c>
      <c r="BE82" s="48" t="s">
        <v>2733</v>
      </c>
      <c r="BF82" s="48" t="s">
        <v>2745</v>
      </c>
      <c r="BG82" s="120" t="s">
        <v>2783</v>
      </c>
      <c r="BH82" s="120" t="s">
        <v>2813</v>
      </c>
      <c r="BI82" s="120" t="s">
        <v>2628</v>
      </c>
      <c r="BJ82" s="120" t="s">
        <v>2628</v>
      </c>
      <c r="BK82" s="120">
        <v>2</v>
      </c>
      <c r="BL82" s="123">
        <v>2.5641025641025643</v>
      </c>
      <c r="BM82" s="120">
        <v>0</v>
      </c>
      <c r="BN82" s="123">
        <v>0</v>
      </c>
      <c r="BO82" s="120">
        <v>0</v>
      </c>
      <c r="BP82" s="123">
        <v>0</v>
      </c>
      <c r="BQ82" s="120">
        <v>76</v>
      </c>
      <c r="BR82" s="123">
        <v>97.43589743589743</v>
      </c>
      <c r="BS82" s="120">
        <v>78</v>
      </c>
      <c r="BT82" s="2"/>
      <c r="BU82" s="3"/>
      <c r="BV82" s="3"/>
      <c r="BW82" s="3"/>
      <c r="BX82" s="3"/>
    </row>
    <row r="83" spans="1:76" ht="15">
      <c r="A83" s="64" t="s">
        <v>268</v>
      </c>
      <c r="B83" s="65"/>
      <c r="C83" s="65" t="s">
        <v>64</v>
      </c>
      <c r="D83" s="66">
        <v>175.90208802483778</v>
      </c>
      <c r="E83" s="68"/>
      <c r="F83" s="100" t="s">
        <v>720</v>
      </c>
      <c r="G83" s="65"/>
      <c r="H83" s="69" t="s">
        <v>268</v>
      </c>
      <c r="I83" s="70"/>
      <c r="J83" s="70"/>
      <c r="K83" s="69" t="s">
        <v>2133</v>
      </c>
      <c r="L83" s="73">
        <v>1</v>
      </c>
      <c r="M83" s="74">
        <v>8797.041015625</v>
      </c>
      <c r="N83" s="74">
        <v>5340.642578125</v>
      </c>
      <c r="O83" s="75"/>
      <c r="P83" s="76"/>
      <c r="Q83" s="76"/>
      <c r="R83" s="86"/>
      <c r="S83" s="48">
        <v>0</v>
      </c>
      <c r="T83" s="48">
        <v>1</v>
      </c>
      <c r="U83" s="49">
        <v>0</v>
      </c>
      <c r="V83" s="49">
        <v>0.2</v>
      </c>
      <c r="W83" s="49">
        <v>0</v>
      </c>
      <c r="X83" s="49">
        <v>0.51239</v>
      </c>
      <c r="Y83" s="49">
        <v>0</v>
      </c>
      <c r="Z83" s="49">
        <v>0</v>
      </c>
      <c r="AA83" s="71">
        <v>83</v>
      </c>
      <c r="AB83" s="71"/>
      <c r="AC83" s="72"/>
      <c r="AD83" s="78" t="s">
        <v>1259</v>
      </c>
      <c r="AE83" s="78">
        <v>2404</v>
      </c>
      <c r="AF83" s="78">
        <v>2494</v>
      </c>
      <c r="AG83" s="78">
        <v>62607</v>
      </c>
      <c r="AH83" s="78">
        <v>38090</v>
      </c>
      <c r="AI83" s="78"/>
      <c r="AJ83" s="78" t="s">
        <v>1403</v>
      </c>
      <c r="AK83" s="78" t="s">
        <v>1526</v>
      </c>
      <c r="AL83" s="82" t="s">
        <v>1621</v>
      </c>
      <c r="AM83" s="78"/>
      <c r="AN83" s="80">
        <v>39963.61785879629</v>
      </c>
      <c r="AO83" s="82" t="s">
        <v>1750</v>
      </c>
      <c r="AP83" s="78" t="b">
        <v>0</v>
      </c>
      <c r="AQ83" s="78" t="b">
        <v>0</v>
      </c>
      <c r="AR83" s="78" t="b">
        <v>1</v>
      </c>
      <c r="AS83" s="78" t="s">
        <v>1105</v>
      </c>
      <c r="AT83" s="78">
        <v>147</v>
      </c>
      <c r="AU83" s="82" t="s">
        <v>1826</v>
      </c>
      <c r="AV83" s="78" t="b">
        <v>0</v>
      </c>
      <c r="AW83" s="78" t="s">
        <v>1903</v>
      </c>
      <c r="AX83" s="82" t="s">
        <v>1984</v>
      </c>
      <c r="AY83" s="78" t="s">
        <v>66</v>
      </c>
      <c r="AZ83" s="78" t="str">
        <f>REPLACE(INDEX(GroupVertices[Group],MATCH(Vertices[[#This Row],[Vertex]],GroupVertices[Vertex],0)),1,1,"")</f>
        <v>12</v>
      </c>
      <c r="BA83" s="48"/>
      <c r="BB83" s="48"/>
      <c r="BC83" s="48"/>
      <c r="BD83" s="48"/>
      <c r="BE83" s="48"/>
      <c r="BF83" s="48"/>
      <c r="BG83" s="120" t="s">
        <v>2784</v>
      </c>
      <c r="BH83" s="120" t="s">
        <v>2784</v>
      </c>
      <c r="BI83" s="120" t="s">
        <v>2854</v>
      </c>
      <c r="BJ83" s="120" t="s">
        <v>2854</v>
      </c>
      <c r="BK83" s="120">
        <v>4</v>
      </c>
      <c r="BL83" s="123">
        <v>15.384615384615385</v>
      </c>
      <c r="BM83" s="120">
        <v>0</v>
      </c>
      <c r="BN83" s="123">
        <v>0</v>
      </c>
      <c r="BO83" s="120">
        <v>0</v>
      </c>
      <c r="BP83" s="123">
        <v>0</v>
      </c>
      <c r="BQ83" s="120">
        <v>22</v>
      </c>
      <c r="BR83" s="123">
        <v>84.61538461538461</v>
      </c>
      <c r="BS83" s="120">
        <v>26</v>
      </c>
      <c r="BT83" s="2"/>
      <c r="BU83" s="3"/>
      <c r="BV83" s="3"/>
      <c r="BW83" s="3"/>
      <c r="BX83" s="3"/>
    </row>
    <row r="84" spans="1:76" ht="15">
      <c r="A84" s="64" t="s">
        <v>299</v>
      </c>
      <c r="B84" s="65"/>
      <c r="C84" s="65" t="s">
        <v>64</v>
      </c>
      <c r="D84" s="66">
        <v>193.63422921635774</v>
      </c>
      <c r="E84" s="68"/>
      <c r="F84" s="100" t="s">
        <v>744</v>
      </c>
      <c r="G84" s="65"/>
      <c r="H84" s="69" t="s">
        <v>299</v>
      </c>
      <c r="I84" s="70"/>
      <c r="J84" s="70"/>
      <c r="K84" s="69" t="s">
        <v>2134</v>
      </c>
      <c r="L84" s="73">
        <v>148.02941176470588</v>
      </c>
      <c r="M84" s="74">
        <v>8231.0693359375</v>
      </c>
      <c r="N84" s="74">
        <v>5810.12451171875</v>
      </c>
      <c r="O84" s="75"/>
      <c r="P84" s="76"/>
      <c r="Q84" s="76"/>
      <c r="R84" s="86"/>
      <c r="S84" s="48">
        <v>3</v>
      </c>
      <c r="T84" s="48">
        <v>2</v>
      </c>
      <c r="U84" s="49">
        <v>4</v>
      </c>
      <c r="V84" s="49">
        <v>0.333333</v>
      </c>
      <c r="W84" s="49">
        <v>0</v>
      </c>
      <c r="X84" s="49">
        <v>1.705368</v>
      </c>
      <c r="Y84" s="49">
        <v>0.16666666666666666</v>
      </c>
      <c r="Z84" s="49">
        <v>0</v>
      </c>
      <c r="AA84" s="71">
        <v>84</v>
      </c>
      <c r="AB84" s="71"/>
      <c r="AC84" s="72"/>
      <c r="AD84" s="78" t="s">
        <v>1260</v>
      </c>
      <c r="AE84" s="78">
        <v>4410</v>
      </c>
      <c r="AF84" s="78">
        <v>5670</v>
      </c>
      <c r="AG84" s="78">
        <v>18953</v>
      </c>
      <c r="AH84" s="78">
        <v>2237</v>
      </c>
      <c r="AI84" s="78"/>
      <c r="AJ84" s="78" t="s">
        <v>1404</v>
      </c>
      <c r="AK84" s="78" t="s">
        <v>1527</v>
      </c>
      <c r="AL84" s="82" t="s">
        <v>1622</v>
      </c>
      <c r="AM84" s="78"/>
      <c r="AN84" s="80">
        <v>40140.600497685184</v>
      </c>
      <c r="AO84" s="82" t="s">
        <v>1751</v>
      </c>
      <c r="AP84" s="78" t="b">
        <v>0</v>
      </c>
      <c r="AQ84" s="78" t="b">
        <v>0</v>
      </c>
      <c r="AR84" s="78" t="b">
        <v>1</v>
      </c>
      <c r="AS84" s="78" t="s">
        <v>1105</v>
      </c>
      <c r="AT84" s="78">
        <v>376</v>
      </c>
      <c r="AU84" s="82" t="s">
        <v>1820</v>
      </c>
      <c r="AV84" s="78" t="b">
        <v>0</v>
      </c>
      <c r="AW84" s="78" t="s">
        <v>1903</v>
      </c>
      <c r="AX84" s="82" t="s">
        <v>1985</v>
      </c>
      <c r="AY84" s="78" t="s">
        <v>66</v>
      </c>
      <c r="AZ84" s="78" t="str">
        <f>REPLACE(INDEX(GroupVertices[Group],MATCH(Vertices[[#This Row],[Vertex]],GroupVertices[Vertex],0)),1,1,"")</f>
        <v>12</v>
      </c>
      <c r="BA84" s="48" t="s">
        <v>2319</v>
      </c>
      <c r="BB84" s="48" t="s">
        <v>2319</v>
      </c>
      <c r="BC84" s="48" t="s">
        <v>2337</v>
      </c>
      <c r="BD84" s="48" t="s">
        <v>2337</v>
      </c>
      <c r="BE84" s="48" t="s">
        <v>2391</v>
      </c>
      <c r="BF84" s="48" t="s">
        <v>2746</v>
      </c>
      <c r="BG84" s="120" t="s">
        <v>2785</v>
      </c>
      <c r="BH84" s="120" t="s">
        <v>2814</v>
      </c>
      <c r="BI84" s="120" t="s">
        <v>2855</v>
      </c>
      <c r="BJ84" s="120" t="s">
        <v>2855</v>
      </c>
      <c r="BK84" s="120">
        <v>5</v>
      </c>
      <c r="BL84" s="123">
        <v>7.042253521126761</v>
      </c>
      <c r="BM84" s="120">
        <v>1</v>
      </c>
      <c r="BN84" s="123">
        <v>1.408450704225352</v>
      </c>
      <c r="BO84" s="120">
        <v>0</v>
      </c>
      <c r="BP84" s="123">
        <v>0</v>
      </c>
      <c r="BQ84" s="120">
        <v>65</v>
      </c>
      <c r="BR84" s="123">
        <v>91.54929577464789</v>
      </c>
      <c r="BS84" s="120">
        <v>71</v>
      </c>
      <c r="BT84" s="2"/>
      <c r="BU84" s="3"/>
      <c r="BV84" s="3"/>
      <c r="BW84" s="3"/>
      <c r="BX84" s="3"/>
    </row>
    <row r="85" spans="1:76" ht="15">
      <c r="A85" s="64" t="s">
        <v>269</v>
      </c>
      <c r="B85" s="65"/>
      <c r="C85" s="65" t="s">
        <v>64</v>
      </c>
      <c r="D85" s="66">
        <v>167.5050035311205</v>
      </c>
      <c r="E85" s="68"/>
      <c r="F85" s="100" t="s">
        <v>1867</v>
      </c>
      <c r="G85" s="65"/>
      <c r="H85" s="69" t="s">
        <v>269</v>
      </c>
      <c r="I85" s="70"/>
      <c r="J85" s="70"/>
      <c r="K85" s="69" t="s">
        <v>2135</v>
      </c>
      <c r="L85" s="73">
        <v>1</v>
      </c>
      <c r="M85" s="74">
        <v>8991.953125</v>
      </c>
      <c r="N85" s="74">
        <v>1658.6575927734375</v>
      </c>
      <c r="O85" s="75"/>
      <c r="P85" s="76"/>
      <c r="Q85" s="76"/>
      <c r="R85" s="86"/>
      <c r="S85" s="48">
        <v>2</v>
      </c>
      <c r="T85" s="48">
        <v>1</v>
      </c>
      <c r="U85" s="49">
        <v>0</v>
      </c>
      <c r="V85" s="49">
        <v>1</v>
      </c>
      <c r="W85" s="49">
        <v>0</v>
      </c>
      <c r="X85" s="49">
        <v>1.298241</v>
      </c>
      <c r="Y85" s="49">
        <v>0</v>
      </c>
      <c r="Z85" s="49">
        <v>0</v>
      </c>
      <c r="AA85" s="71">
        <v>85</v>
      </c>
      <c r="AB85" s="71"/>
      <c r="AC85" s="72"/>
      <c r="AD85" s="78" t="s">
        <v>1261</v>
      </c>
      <c r="AE85" s="78">
        <v>1014</v>
      </c>
      <c r="AF85" s="78">
        <v>990</v>
      </c>
      <c r="AG85" s="78">
        <v>2444</v>
      </c>
      <c r="AH85" s="78">
        <v>95</v>
      </c>
      <c r="AI85" s="78"/>
      <c r="AJ85" s="78" t="s">
        <v>1405</v>
      </c>
      <c r="AK85" s="78" t="s">
        <v>1528</v>
      </c>
      <c r="AL85" s="82" t="s">
        <v>1623</v>
      </c>
      <c r="AM85" s="78"/>
      <c r="AN85" s="80">
        <v>41872.79539351852</v>
      </c>
      <c r="AO85" s="82" t="s">
        <v>1752</v>
      </c>
      <c r="AP85" s="78" t="b">
        <v>0</v>
      </c>
      <c r="AQ85" s="78" t="b">
        <v>0</v>
      </c>
      <c r="AR85" s="78" t="b">
        <v>0</v>
      </c>
      <c r="AS85" s="78" t="s">
        <v>1105</v>
      </c>
      <c r="AT85" s="78">
        <v>54</v>
      </c>
      <c r="AU85" s="82" t="s">
        <v>1814</v>
      </c>
      <c r="AV85" s="78" t="b">
        <v>0</v>
      </c>
      <c r="AW85" s="78" t="s">
        <v>1903</v>
      </c>
      <c r="AX85" s="82" t="s">
        <v>1986</v>
      </c>
      <c r="AY85" s="78" t="s">
        <v>66</v>
      </c>
      <c r="AZ85" s="78" t="str">
        <f>REPLACE(INDEX(GroupVertices[Group],MATCH(Vertices[[#This Row],[Vertex]],GroupVertices[Vertex],0)),1,1,"")</f>
        <v>21</v>
      </c>
      <c r="BA85" s="48" t="s">
        <v>493</v>
      </c>
      <c r="BB85" s="48" t="s">
        <v>493</v>
      </c>
      <c r="BC85" s="48" t="s">
        <v>538</v>
      </c>
      <c r="BD85" s="48" t="s">
        <v>538</v>
      </c>
      <c r="BE85" s="48" t="s">
        <v>2395</v>
      </c>
      <c r="BF85" s="48" t="s">
        <v>2395</v>
      </c>
      <c r="BG85" s="120" t="s">
        <v>2786</v>
      </c>
      <c r="BH85" s="120" t="s">
        <v>2786</v>
      </c>
      <c r="BI85" s="120" t="s">
        <v>2856</v>
      </c>
      <c r="BJ85" s="120" t="s">
        <v>2856</v>
      </c>
      <c r="BK85" s="120">
        <v>0</v>
      </c>
      <c r="BL85" s="123">
        <v>0</v>
      </c>
      <c r="BM85" s="120">
        <v>0</v>
      </c>
      <c r="BN85" s="123">
        <v>0</v>
      </c>
      <c r="BO85" s="120">
        <v>0</v>
      </c>
      <c r="BP85" s="123">
        <v>0</v>
      </c>
      <c r="BQ85" s="120">
        <v>32</v>
      </c>
      <c r="BR85" s="123">
        <v>100</v>
      </c>
      <c r="BS85" s="120">
        <v>32</v>
      </c>
      <c r="BT85" s="2"/>
      <c r="BU85" s="3"/>
      <c r="BV85" s="3"/>
      <c r="BW85" s="3"/>
      <c r="BX85" s="3"/>
    </row>
    <row r="86" spans="1:76" ht="15">
      <c r="A86" s="64" t="s">
        <v>270</v>
      </c>
      <c r="B86" s="65"/>
      <c r="C86" s="65" t="s">
        <v>64</v>
      </c>
      <c r="D86" s="66">
        <v>165.8300531666822</v>
      </c>
      <c r="E86" s="68"/>
      <c r="F86" s="100" t="s">
        <v>721</v>
      </c>
      <c r="G86" s="65"/>
      <c r="H86" s="69" t="s">
        <v>270</v>
      </c>
      <c r="I86" s="70"/>
      <c r="J86" s="70"/>
      <c r="K86" s="69" t="s">
        <v>2136</v>
      </c>
      <c r="L86" s="73">
        <v>1</v>
      </c>
      <c r="M86" s="74">
        <v>8991.953125</v>
      </c>
      <c r="N86" s="74">
        <v>788.156494140625</v>
      </c>
      <c r="O86" s="75"/>
      <c r="P86" s="76"/>
      <c r="Q86" s="76"/>
      <c r="R86" s="86"/>
      <c r="S86" s="48">
        <v>0</v>
      </c>
      <c r="T86" s="48">
        <v>1</v>
      </c>
      <c r="U86" s="49">
        <v>0</v>
      </c>
      <c r="V86" s="49">
        <v>1</v>
      </c>
      <c r="W86" s="49">
        <v>0</v>
      </c>
      <c r="X86" s="49">
        <v>0.701752</v>
      </c>
      <c r="Y86" s="49">
        <v>0</v>
      </c>
      <c r="Z86" s="49">
        <v>0</v>
      </c>
      <c r="AA86" s="71">
        <v>86</v>
      </c>
      <c r="AB86" s="71"/>
      <c r="AC86" s="72"/>
      <c r="AD86" s="78" t="s">
        <v>1262</v>
      </c>
      <c r="AE86" s="78">
        <v>442</v>
      </c>
      <c r="AF86" s="78">
        <v>690</v>
      </c>
      <c r="AG86" s="78">
        <v>5163</v>
      </c>
      <c r="AH86" s="78">
        <v>1595</v>
      </c>
      <c r="AI86" s="78"/>
      <c r="AJ86" s="78" t="s">
        <v>1406</v>
      </c>
      <c r="AK86" s="78" t="s">
        <v>1495</v>
      </c>
      <c r="AL86" s="82" t="s">
        <v>1624</v>
      </c>
      <c r="AM86" s="78"/>
      <c r="AN86" s="80">
        <v>41090.01631944445</v>
      </c>
      <c r="AO86" s="82" t="s">
        <v>1753</v>
      </c>
      <c r="AP86" s="78" t="b">
        <v>1</v>
      </c>
      <c r="AQ86" s="78" t="b">
        <v>0</v>
      </c>
      <c r="AR86" s="78" t="b">
        <v>1</v>
      </c>
      <c r="AS86" s="78" t="s">
        <v>1105</v>
      </c>
      <c r="AT86" s="78">
        <v>66</v>
      </c>
      <c r="AU86" s="82" t="s">
        <v>1814</v>
      </c>
      <c r="AV86" s="78" t="b">
        <v>0</v>
      </c>
      <c r="AW86" s="78" t="s">
        <v>1903</v>
      </c>
      <c r="AX86" s="82" t="s">
        <v>1987</v>
      </c>
      <c r="AY86" s="78" t="s">
        <v>66</v>
      </c>
      <c r="AZ86" s="78" t="str">
        <f>REPLACE(INDEX(GroupVertices[Group],MATCH(Vertices[[#This Row],[Vertex]],GroupVertices[Vertex],0)),1,1,"")</f>
        <v>21</v>
      </c>
      <c r="BA86" s="48" t="s">
        <v>493</v>
      </c>
      <c r="BB86" s="48" t="s">
        <v>493</v>
      </c>
      <c r="BC86" s="48" t="s">
        <v>538</v>
      </c>
      <c r="BD86" s="48" t="s">
        <v>538</v>
      </c>
      <c r="BE86" s="48"/>
      <c r="BF86" s="48"/>
      <c r="BG86" s="120" t="s">
        <v>2787</v>
      </c>
      <c r="BH86" s="120" t="s">
        <v>2787</v>
      </c>
      <c r="BI86" s="120" t="s">
        <v>2857</v>
      </c>
      <c r="BJ86" s="120" t="s">
        <v>2857</v>
      </c>
      <c r="BK86" s="120">
        <v>0</v>
      </c>
      <c r="BL86" s="123">
        <v>0</v>
      </c>
      <c r="BM86" s="120">
        <v>0</v>
      </c>
      <c r="BN86" s="123">
        <v>0</v>
      </c>
      <c r="BO86" s="120">
        <v>0</v>
      </c>
      <c r="BP86" s="123">
        <v>0</v>
      </c>
      <c r="BQ86" s="120">
        <v>17</v>
      </c>
      <c r="BR86" s="123">
        <v>100</v>
      </c>
      <c r="BS86" s="120">
        <v>17</v>
      </c>
      <c r="BT86" s="2"/>
      <c r="BU86" s="3"/>
      <c r="BV86" s="3"/>
      <c r="BW86" s="3"/>
      <c r="BX86" s="3"/>
    </row>
    <row r="87" spans="1:76" ht="15">
      <c r="A87" s="64" t="s">
        <v>271</v>
      </c>
      <c r="B87" s="65"/>
      <c r="C87" s="65" t="s">
        <v>64</v>
      </c>
      <c r="D87" s="66">
        <v>347.2885924820446</v>
      </c>
      <c r="E87" s="68"/>
      <c r="F87" s="100" t="s">
        <v>722</v>
      </c>
      <c r="G87" s="65"/>
      <c r="H87" s="69" t="s">
        <v>271</v>
      </c>
      <c r="I87" s="70"/>
      <c r="J87" s="70"/>
      <c r="K87" s="69" t="s">
        <v>2137</v>
      </c>
      <c r="L87" s="73">
        <v>1</v>
      </c>
      <c r="M87" s="74">
        <v>8384.4765625</v>
      </c>
      <c r="N87" s="74">
        <v>788.156494140625</v>
      </c>
      <c r="O87" s="75"/>
      <c r="P87" s="76"/>
      <c r="Q87" s="76"/>
      <c r="R87" s="86"/>
      <c r="S87" s="48">
        <v>0</v>
      </c>
      <c r="T87" s="48">
        <v>1</v>
      </c>
      <c r="U87" s="49">
        <v>0</v>
      </c>
      <c r="V87" s="49">
        <v>1</v>
      </c>
      <c r="W87" s="49">
        <v>0</v>
      </c>
      <c r="X87" s="49">
        <v>0.999996</v>
      </c>
      <c r="Y87" s="49">
        <v>0</v>
      </c>
      <c r="Z87" s="49">
        <v>0</v>
      </c>
      <c r="AA87" s="71">
        <v>87</v>
      </c>
      <c r="AB87" s="71"/>
      <c r="AC87" s="72"/>
      <c r="AD87" s="78" t="s">
        <v>1263</v>
      </c>
      <c r="AE87" s="78">
        <v>6349</v>
      </c>
      <c r="AF87" s="78">
        <v>33191</v>
      </c>
      <c r="AG87" s="78">
        <v>11709</v>
      </c>
      <c r="AH87" s="78">
        <v>11088</v>
      </c>
      <c r="AI87" s="78"/>
      <c r="AJ87" s="78" t="s">
        <v>1407</v>
      </c>
      <c r="AK87" s="78" t="s">
        <v>1529</v>
      </c>
      <c r="AL87" s="82" t="s">
        <v>1625</v>
      </c>
      <c r="AM87" s="78"/>
      <c r="AN87" s="80">
        <v>40311.8506712963</v>
      </c>
      <c r="AO87" s="82" t="s">
        <v>1754</v>
      </c>
      <c r="AP87" s="78" t="b">
        <v>0</v>
      </c>
      <c r="AQ87" s="78" t="b">
        <v>0</v>
      </c>
      <c r="AR87" s="78" t="b">
        <v>1</v>
      </c>
      <c r="AS87" s="78" t="s">
        <v>1105</v>
      </c>
      <c r="AT87" s="78">
        <v>344</v>
      </c>
      <c r="AU87" s="82" t="s">
        <v>1814</v>
      </c>
      <c r="AV87" s="78" t="b">
        <v>1</v>
      </c>
      <c r="AW87" s="78" t="s">
        <v>1903</v>
      </c>
      <c r="AX87" s="82" t="s">
        <v>1988</v>
      </c>
      <c r="AY87" s="78" t="s">
        <v>66</v>
      </c>
      <c r="AZ87" s="78" t="str">
        <f>REPLACE(INDEX(GroupVertices[Group],MATCH(Vertices[[#This Row],[Vertex]],GroupVertices[Vertex],0)),1,1,"")</f>
        <v>20</v>
      </c>
      <c r="BA87" s="48" t="s">
        <v>494</v>
      </c>
      <c r="BB87" s="48" t="s">
        <v>494</v>
      </c>
      <c r="BC87" s="48" t="s">
        <v>539</v>
      </c>
      <c r="BD87" s="48" t="s">
        <v>539</v>
      </c>
      <c r="BE87" s="48" t="s">
        <v>592</v>
      </c>
      <c r="BF87" s="48" t="s">
        <v>592</v>
      </c>
      <c r="BG87" s="120" t="s">
        <v>2788</v>
      </c>
      <c r="BH87" s="120" t="s">
        <v>2788</v>
      </c>
      <c r="BI87" s="120" t="s">
        <v>2858</v>
      </c>
      <c r="BJ87" s="120" t="s">
        <v>2858</v>
      </c>
      <c r="BK87" s="120">
        <v>0</v>
      </c>
      <c r="BL87" s="123">
        <v>0</v>
      </c>
      <c r="BM87" s="120">
        <v>0</v>
      </c>
      <c r="BN87" s="123">
        <v>0</v>
      </c>
      <c r="BO87" s="120">
        <v>0</v>
      </c>
      <c r="BP87" s="123">
        <v>0</v>
      </c>
      <c r="BQ87" s="120">
        <v>28</v>
      </c>
      <c r="BR87" s="123">
        <v>100</v>
      </c>
      <c r="BS87" s="120">
        <v>28</v>
      </c>
      <c r="BT87" s="2"/>
      <c r="BU87" s="3"/>
      <c r="BV87" s="3"/>
      <c r="BW87" s="3"/>
      <c r="BX87" s="3"/>
    </row>
    <row r="88" spans="1:76" ht="15">
      <c r="A88" s="64" t="s">
        <v>331</v>
      </c>
      <c r="B88" s="65"/>
      <c r="C88" s="65" t="s">
        <v>64</v>
      </c>
      <c r="D88" s="66">
        <v>1000</v>
      </c>
      <c r="E88" s="68"/>
      <c r="F88" s="100" t="s">
        <v>1868</v>
      </c>
      <c r="G88" s="65"/>
      <c r="H88" s="69" t="s">
        <v>331</v>
      </c>
      <c r="I88" s="70"/>
      <c r="J88" s="70"/>
      <c r="K88" s="69" t="s">
        <v>2138</v>
      </c>
      <c r="L88" s="73">
        <v>1</v>
      </c>
      <c r="M88" s="74">
        <v>8384.4765625</v>
      </c>
      <c r="N88" s="74">
        <v>1658.6575927734375</v>
      </c>
      <c r="O88" s="75"/>
      <c r="P88" s="76"/>
      <c r="Q88" s="76"/>
      <c r="R88" s="86"/>
      <c r="S88" s="48">
        <v>1</v>
      </c>
      <c r="T88" s="48">
        <v>0</v>
      </c>
      <c r="U88" s="49">
        <v>0</v>
      </c>
      <c r="V88" s="49">
        <v>1</v>
      </c>
      <c r="W88" s="49">
        <v>0</v>
      </c>
      <c r="X88" s="49">
        <v>0.999996</v>
      </c>
      <c r="Y88" s="49">
        <v>0</v>
      </c>
      <c r="Z88" s="49">
        <v>0</v>
      </c>
      <c r="AA88" s="71">
        <v>88</v>
      </c>
      <c r="AB88" s="71"/>
      <c r="AC88" s="72"/>
      <c r="AD88" s="78" t="s">
        <v>1264</v>
      </c>
      <c r="AE88" s="78">
        <v>328</v>
      </c>
      <c r="AF88" s="78">
        <v>526143</v>
      </c>
      <c r="AG88" s="78">
        <v>4565</v>
      </c>
      <c r="AH88" s="78">
        <v>2181</v>
      </c>
      <c r="AI88" s="78"/>
      <c r="AJ88" s="78" t="s">
        <v>1408</v>
      </c>
      <c r="AK88" s="78"/>
      <c r="AL88" s="82" t="s">
        <v>1626</v>
      </c>
      <c r="AM88" s="78"/>
      <c r="AN88" s="80">
        <v>39856.38186342592</v>
      </c>
      <c r="AO88" s="82" t="s">
        <v>1755</v>
      </c>
      <c r="AP88" s="78" t="b">
        <v>0</v>
      </c>
      <c r="AQ88" s="78" t="b">
        <v>0</v>
      </c>
      <c r="AR88" s="78" t="b">
        <v>1</v>
      </c>
      <c r="AS88" s="78" t="s">
        <v>1105</v>
      </c>
      <c r="AT88" s="78">
        <v>3479</v>
      </c>
      <c r="AU88" s="82" t="s">
        <v>1814</v>
      </c>
      <c r="AV88" s="78" t="b">
        <v>1</v>
      </c>
      <c r="AW88" s="78" t="s">
        <v>1903</v>
      </c>
      <c r="AX88" s="82" t="s">
        <v>1989</v>
      </c>
      <c r="AY88" s="78" t="s">
        <v>65</v>
      </c>
      <c r="AZ88" s="78" t="str">
        <f>REPLACE(INDEX(GroupVertices[Group],MATCH(Vertices[[#This Row],[Vertex]],GroupVertices[Vertex],0)),1,1,"")</f>
        <v>20</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272</v>
      </c>
      <c r="B89" s="65"/>
      <c r="C89" s="65" t="s">
        <v>64</v>
      </c>
      <c r="D89" s="66">
        <v>162.3014910655989</v>
      </c>
      <c r="E89" s="68"/>
      <c r="F89" s="100" t="s">
        <v>707</v>
      </c>
      <c r="G89" s="65"/>
      <c r="H89" s="69" t="s">
        <v>272</v>
      </c>
      <c r="I89" s="70"/>
      <c r="J89" s="70"/>
      <c r="K89" s="69" t="s">
        <v>2139</v>
      </c>
      <c r="L89" s="73">
        <v>1</v>
      </c>
      <c r="M89" s="74">
        <v>7662.12353515625</v>
      </c>
      <c r="N89" s="74">
        <v>9646.09375</v>
      </c>
      <c r="O89" s="75"/>
      <c r="P89" s="76"/>
      <c r="Q89" s="76"/>
      <c r="R89" s="86"/>
      <c r="S89" s="48">
        <v>0</v>
      </c>
      <c r="T89" s="48">
        <v>1</v>
      </c>
      <c r="U89" s="49">
        <v>0</v>
      </c>
      <c r="V89" s="49">
        <v>0.076923</v>
      </c>
      <c r="W89" s="49">
        <v>0</v>
      </c>
      <c r="X89" s="49">
        <v>0.54876</v>
      </c>
      <c r="Y89" s="49">
        <v>0</v>
      </c>
      <c r="Z89" s="49">
        <v>0</v>
      </c>
      <c r="AA89" s="71">
        <v>89</v>
      </c>
      <c r="AB89" s="71"/>
      <c r="AC89" s="72"/>
      <c r="AD89" s="78" t="s">
        <v>1265</v>
      </c>
      <c r="AE89" s="78">
        <v>596</v>
      </c>
      <c r="AF89" s="78">
        <v>58</v>
      </c>
      <c r="AG89" s="78">
        <v>34819</v>
      </c>
      <c r="AH89" s="78">
        <v>45224</v>
      </c>
      <c r="AI89" s="78"/>
      <c r="AJ89" s="78"/>
      <c r="AK89" s="78"/>
      <c r="AL89" s="78"/>
      <c r="AM89" s="78"/>
      <c r="AN89" s="80">
        <v>40548.879594907405</v>
      </c>
      <c r="AO89" s="78"/>
      <c r="AP89" s="78" t="b">
        <v>0</v>
      </c>
      <c r="AQ89" s="78" t="b">
        <v>1</v>
      </c>
      <c r="AR89" s="78" t="b">
        <v>0</v>
      </c>
      <c r="AS89" s="78" t="s">
        <v>1105</v>
      </c>
      <c r="AT89" s="78">
        <v>5</v>
      </c>
      <c r="AU89" s="82" t="s">
        <v>1820</v>
      </c>
      <c r="AV89" s="78" t="b">
        <v>0</v>
      </c>
      <c r="AW89" s="78" t="s">
        <v>1903</v>
      </c>
      <c r="AX89" s="82" t="s">
        <v>1990</v>
      </c>
      <c r="AY89" s="78" t="s">
        <v>66</v>
      </c>
      <c r="AZ89" s="78" t="str">
        <f>REPLACE(INDEX(GroupVertices[Group],MATCH(Vertices[[#This Row],[Vertex]],GroupVertices[Vertex],0)),1,1,"")</f>
        <v>6</v>
      </c>
      <c r="BA89" s="48"/>
      <c r="BB89" s="48"/>
      <c r="BC89" s="48"/>
      <c r="BD89" s="48"/>
      <c r="BE89" s="48" t="s">
        <v>593</v>
      </c>
      <c r="BF89" s="48" t="s">
        <v>593</v>
      </c>
      <c r="BG89" s="120" t="s">
        <v>2789</v>
      </c>
      <c r="BH89" s="120" t="s">
        <v>2789</v>
      </c>
      <c r="BI89" s="120" t="s">
        <v>2859</v>
      </c>
      <c r="BJ89" s="120" t="s">
        <v>2859</v>
      </c>
      <c r="BK89" s="120">
        <v>3</v>
      </c>
      <c r="BL89" s="123">
        <v>14.285714285714286</v>
      </c>
      <c r="BM89" s="120">
        <v>0</v>
      </c>
      <c r="BN89" s="123">
        <v>0</v>
      </c>
      <c r="BO89" s="120">
        <v>0</v>
      </c>
      <c r="BP89" s="123">
        <v>0</v>
      </c>
      <c r="BQ89" s="120">
        <v>18</v>
      </c>
      <c r="BR89" s="123">
        <v>85.71428571428571</v>
      </c>
      <c r="BS89" s="120">
        <v>21</v>
      </c>
      <c r="BT89" s="2"/>
      <c r="BU89" s="3"/>
      <c r="BV89" s="3"/>
      <c r="BW89" s="3"/>
      <c r="BX89" s="3"/>
    </row>
    <row r="90" spans="1:76" ht="15">
      <c r="A90" s="64" t="s">
        <v>304</v>
      </c>
      <c r="B90" s="65"/>
      <c r="C90" s="65" t="s">
        <v>64</v>
      </c>
      <c r="D90" s="66">
        <v>169.32511626047676</v>
      </c>
      <c r="E90" s="68"/>
      <c r="F90" s="100" t="s">
        <v>747</v>
      </c>
      <c r="G90" s="65"/>
      <c r="H90" s="69" t="s">
        <v>304</v>
      </c>
      <c r="I90" s="70"/>
      <c r="J90" s="70"/>
      <c r="K90" s="69" t="s">
        <v>2140</v>
      </c>
      <c r="L90" s="73">
        <v>1544.8088235294117</v>
      </c>
      <c r="M90" s="74">
        <v>7411.703125</v>
      </c>
      <c r="N90" s="74">
        <v>8455.576171875</v>
      </c>
      <c r="O90" s="75"/>
      <c r="P90" s="76"/>
      <c r="Q90" s="76"/>
      <c r="R90" s="86"/>
      <c r="S90" s="48">
        <v>5</v>
      </c>
      <c r="T90" s="48">
        <v>4</v>
      </c>
      <c r="U90" s="49">
        <v>42</v>
      </c>
      <c r="V90" s="49">
        <v>0.142857</v>
      </c>
      <c r="W90" s="49">
        <v>0</v>
      </c>
      <c r="X90" s="49">
        <v>3.753042</v>
      </c>
      <c r="Y90" s="49">
        <v>0</v>
      </c>
      <c r="Z90" s="49">
        <v>0</v>
      </c>
      <c r="AA90" s="71">
        <v>90</v>
      </c>
      <c r="AB90" s="71"/>
      <c r="AC90" s="72"/>
      <c r="AD90" s="78" t="s">
        <v>1266</v>
      </c>
      <c r="AE90" s="78">
        <v>1082</v>
      </c>
      <c r="AF90" s="78">
        <v>1316</v>
      </c>
      <c r="AG90" s="78">
        <v>66157</v>
      </c>
      <c r="AH90" s="78">
        <v>57483</v>
      </c>
      <c r="AI90" s="78"/>
      <c r="AJ90" s="78" t="s">
        <v>1409</v>
      </c>
      <c r="AK90" s="78" t="s">
        <v>1530</v>
      </c>
      <c r="AL90" s="78"/>
      <c r="AM90" s="78"/>
      <c r="AN90" s="80">
        <v>40703.73868055556</v>
      </c>
      <c r="AO90" s="78"/>
      <c r="AP90" s="78" t="b">
        <v>1</v>
      </c>
      <c r="AQ90" s="78" t="b">
        <v>0</v>
      </c>
      <c r="AR90" s="78" t="b">
        <v>0</v>
      </c>
      <c r="AS90" s="78" t="s">
        <v>1105</v>
      </c>
      <c r="AT90" s="78">
        <v>103</v>
      </c>
      <c r="AU90" s="82" t="s">
        <v>1814</v>
      </c>
      <c r="AV90" s="78" t="b">
        <v>0</v>
      </c>
      <c r="AW90" s="78" t="s">
        <v>1903</v>
      </c>
      <c r="AX90" s="82" t="s">
        <v>1991</v>
      </c>
      <c r="AY90" s="78" t="s">
        <v>66</v>
      </c>
      <c r="AZ90" s="78" t="str">
        <f>REPLACE(INDEX(GroupVertices[Group],MATCH(Vertices[[#This Row],[Vertex]],GroupVertices[Vertex],0)),1,1,"")</f>
        <v>6</v>
      </c>
      <c r="BA90" s="48" t="s">
        <v>2716</v>
      </c>
      <c r="BB90" s="48" t="s">
        <v>2716</v>
      </c>
      <c r="BC90" s="48" t="s">
        <v>2723</v>
      </c>
      <c r="BD90" s="48" t="s">
        <v>2723</v>
      </c>
      <c r="BE90" s="48" t="s">
        <v>2734</v>
      </c>
      <c r="BF90" s="48" t="s">
        <v>2747</v>
      </c>
      <c r="BG90" s="120" t="s">
        <v>2790</v>
      </c>
      <c r="BH90" s="120" t="s">
        <v>2815</v>
      </c>
      <c r="BI90" s="120" t="s">
        <v>2860</v>
      </c>
      <c r="BJ90" s="120" t="s">
        <v>2860</v>
      </c>
      <c r="BK90" s="120">
        <v>45</v>
      </c>
      <c r="BL90" s="123">
        <v>5.061867266591676</v>
      </c>
      <c r="BM90" s="120">
        <v>19</v>
      </c>
      <c r="BN90" s="123">
        <v>2.137232845894263</v>
      </c>
      <c r="BO90" s="120">
        <v>0</v>
      </c>
      <c r="BP90" s="123">
        <v>0</v>
      </c>
      <c r="BQ90" s="120">
        <v>825</v>
      </c>
      <c r="BR90" s="123">
        <v>92.80089988751406</v>
      </c>
      <c r="BS90" s="120">
        <v>889</v>
      </c>
      <c r="BT90" s="2"/>
      <c r="BU90" s="3"/>
      <c r="BV90" s="3"/>
      <c r="BW90" s="3"/>
      <c r="BX90" s="3"/>
    </row>
    <row r="91" spans="1:76" ht="15">
      <c r="A91" s="64" t="s">
        <v>273</v>
      </c>
      <c r="B91" s="65"/>
      <c r="C91" s="65" t="s">
        <v>64</v>
      </c>
      <c r="D91" s="66">
        <v>164.79716710861194</v>
      </c>
      <c r="E91" s="68"/>
      <c r="F91" s="100" t="s">
        <v>723</v>
      </c>
      <c r="G91" s="65"/>
      <c r="H91" s="69" t="s">
        <v>273</v>
      </c>
      <c r="I91" s="70"/>
      <c r="J91" s="70"/>
      <c r="K91" s="69" t="s">
        <v>2141</v>
      </c>
      <c r="L91" s="73">
        <v>1</v>
      </c>
      <c r="M91" s="74">
        <v>6568.5439453125</v>
      </c>
      <c r="N91" s="74">
        <v>8550.5234375</v>
      </c>
      <c r="O91" s="75"/>
      <c r="P91" s="76"/>
      <c r="Q91" s="76"/>
      <c r="R91" s="86"/>
      <c r="S91" s="48">
        <v>0</v>
      </c>
      <c r="T91" s="48">
        <v>1</v>
      </c>
      <c r="U91" s="49">
        <v>0</v>
      </c>
      <c r="V91" s="49">
        <v>0.076923</v>
      </c>
      <c r="W91" s="49">
        <v>0</v>
      </c>
      <c r="X91" s="49">
        <v>0.54876</v>
      </c>
      <c r="Y91" s="49">
        <v>0</v>
      </c>
      <c r="Z91" s="49">
        <v>0</v>
      </c>
      <c r="AA91" s="71">
        <v>91</v>
      </c>
      <c r="AB91" s="71"/>
      <c r="AC91" s="72"/>
      <c r="AD91" s="78" t="s">
        <v>1267</v>
      </c>
      <c r="AE91" s="78">
        <v>746</v>
      </c>
      <c r="AF91" s="78">
        <v>505</v>
      </c>
      <c r="AG91" s="78">
        <v>32213</v>
      </c>
      <c r="AH91" s="78">
        <v>11131</v>
      </c>
      <c r="AI91" s="78"/>
      <c r="AJ91" s="78" t="s">
        <v>1410</v>
      </c>
      <c r="AK91" s="78"/>
      <c r="AL91" s="78"/>
      <c r="AM91" s="78"/>
      <c r="AN91" s="80">
        <v>40658.06936342592</v>
      </c>
      <c r="AO91" s="78"/>
      <c r="AP91" s="78" t="b">
        <v>1</v>
      </c>
      <c r="AQ91" s="78" t="b">
        <v>0</v>
      </c>
      <c r="AR91" s="78" t="b">
        <v>0</v>
      </c>
      <c r="AS91" s="78" t="s">
        <v>1105</v>
      </c>
      <c r="AT91" s="78">
        <v>57</v>
      </c>
      <c r="AU91" s="82" t="s">
        <v>1814</v>
      </c>
      <c r="AV91" s="78" t="b">
        <v>0</v>
      </c>
      <c r="AW91" s="78" t="s">
        <v>1903</v>
      </c>
      <c r="AX91" s="82" t="s">
        <v>1992</v>
      </c>
      <c r="AY91" s="78" t="s">
        <v>66</v>
      </c>
      <c r="AZ91" s="78" t="str">
        <f>REPLACE(INDEX(GroupVertices[Group],MATCH(Vertices[[#This Row],[Vertex]],GroupVertices[Vertex],0)),1,1,"")</f>
        <v>6</v>
      </c>
      <c r="BA91" s="48"/>
      <c r="BB91" s="48"/>
      <c r="BC91" s="48"/>
      <c r="BD91" s="48"/>
      <c r="BE91" s="48" t="s">
        <v>594</v>
      </c>
      <c r="BF91" s="48" t="s">
        <v>594</v>
      </c>
      <c r="BG91" s="120" t="s">
        <v>2791</v>
      </c>
      <c r="BH91" s="120" t="s">
        <v>2791</v>
      </c>
      <c r="BI91" s="120" t="s">
        <v>2861</v>
      </c>
      <c r="BJ91" s="120" t="s">
        <v>2861</v>
      </c>
      <c r="BK91" s="120">
        <v>1</v>
      </c>
      <c r="BL91" s="123">
        <v>4.545454545454546</v>
      </c>
      <c r="BM91" s="120">
        <v>1</v>
      </c>
      <c r="BN91" s="123">
        <v>4.545454545454546</v>
      </c>
      <c r="BO91" s="120">
        <v>0</v>
      </c>
      <c r="BP91" s="123">
        <v>0</v>
      </c>
      <c r="BQ91" s="120">
        <v>20</v>
      </c>
      <c r="BR91" s="123">
        <v>90.9090909090909</v>
      </c>
      <c r="BS91" s="120">
        <v>22</v>
      </c>
      <c r="BT91" s="2"/>
      <c r="BU91" s="3"/>
      <c r="BV91" s="3"/>
      <c r="BW91" s="3"/>
      <c r="BX91" s="3"/>
    </row>
    <row r="92" spans="1:76" ht="15">
      <c r="A92" s="64" t="s">
        <v>274</v>
      </c>
      <c r="B92" s="65"/>
      <c r="C92" s="65" t="s">
        <v>64</v>
      </c>
      <c r="D92" s="66">
        <v>173.99264460937812</v>
      </c>
      <c r="E92" s="68"/>
      <c r="F92" s="100" t="s">
        <v>724</v>
      </c>
      <c r="G92" s="65"/>
      <c r="H92" s="69" t="s">
        <v>274</v>
      </c>
      <c r="I92" s="70"/>
      <c r="J92" s="70"/>
      <c r="K92" s="69" t="s">
        <v>2142</v>
      </c>
      <c r="L92" s="73">
        <v>1</v>
      </c>
      <c r="M92" s="74">
        <v>5420.875</v>
      </c>
      <c r="N92" s="74">
        <v>6869.9013671875</v>
      </c>
      <c r="O92" s="75"/>
      <c r="P92" s="76"/>
      <c r="Q92" s="76"/>
      <c r="R92" s="86"/>
      <c r="S92" s="48">
        <v>0</v>
      </c>
      <c r="T92" s="48">
        <v>2</v>
      </c>
      <c r="U92" s="49">
        <v>0</v>
      </c>
      <c r="V92" s="49">
        <v>0.1</v>
      </c>
      <c r="W92" s="49">
        <v>0</v>
      </c>
      <c r="X92" s="49">
        <v>0.66829</v>
      </c>
      <c r="Y92" s="49">
        <v>0.5</v>
      </c>
      <c r="Z92" s="49">
        <v>0</v>
      </c>
      <c r="AA92" s="71">
        <v>92</v>
      </c>
      <c r="AB92" s="71"/>
      <c r="AC92" s="72"/>
      <c r="AD92" s="78" t="s">
        <v>1268</v>
      </c>
      <c r="AE92" s="78">
        <v>198</v>
      </c>
      <c r="AF92" s="78">
        <v>2152</v>
      </c>
      <c r="AG92" s="78">
        <v>179926</v>
      </c>
      <c r="AH92" s="78">
        <v>352</v>
      </c>
      <c r="AI92" s="78"/>
      <c r="AJ92" s="78" t="s">
        <v>1411</v>
      </c>
      <c r="AK92" s="78" t="s">
        <v>1531</v>
      </c>
      <c r="AL92" s="82" t="s">
        <v>1627</v>
      </c>
      <c r="AM92" s="78"/>
      <c r="AN92" s="80">
        <v>39970.676782407405</v>
      </c>
      <c r="AO92" s="82" t="s">
        <v>1756</v>
      </c>
      <c r="AP92" s="78" t="b">
        <v>0</v>
      </c>
      <c r="AQ92" s="78" t="b">
        <v>0</v>
      </c>
      <c r="AR92" s="78" t="b">
        <v>0</v>
      </c>
      <c r="AS92" s="78" t="s">
        <v>1105</v>
      </c>
      <c r="AT92" s="78">
        <v>172</v>
      </c>
      <c r="AU92" s="82" t="s">
        <v>1827</v>
      </c>
      <c r="AV92" s="78" t="b">
        <v>0</v>
      </c>
      <c r="AW92" s="78" t="s">
        <v>1903</v>
      </c>
      <c r="AX92" s="82" t="s">
        <v>1993</v>
      </c>
      <c r="AY92" s="78" t="s">
        <v>66</v>
      </c>
      <c r="AZ92" s="78" t="str">
        <f>REPLACE(INDEX(GroupVertices[Group],MATCH(Vertices[[#This Row],[Vertex]],GroupVertices[Vertex],0)),1,1,"")</f>
        <v>8</v>
      </c>
      <c r="BA92" s="48"/>
      <c r="BB92" s="48"/>
      <c r="BC92" s="48"/>
      <c r="BD92" s="48"/>
      <c r="BE92" s="48" t="s">
        <v>595</v>
      </c>
      <c r="BF92" s="48" t="s">
        <v>595</v>
      </c>
      <c r="BG92" s="120" t="s">
        <v>2792</v>
      </c>
      <c r="BH92" s="120" t="s">
        <v>2792</v>
      </c>
      <c r="BI92" s="120" t="s">
        <v>2862</v>
      </c>
      <c r="BJ92" s="120" t="s">
        <v>2862</v>
      </c>
      <c r="BK92" s="120">
        <v>1</v>
      </c>
      <c r="BL92" s="123">
        <v>5</v>
      </c>
      <c r="BM92" s="120">
        <v>0</v>
      </c>
      <c r="BN92" s="123">
        <v>0</v>
      </c>
      <c r="BO92" s="120">
        <v>0</v>
      </c>
      <c r="BP92" s="123">
        <v>0</v>
      </c>
      <c r="BQ92" s="120">
        <v>19</v>
      </c>
      <c r="BR92" s="123">
        <v>95</v>
      </c>
      <c r="BS92" s="120">
        <v>20</v>
      </c>
      <c r="BT92" s="2"/>
      <c r="BU92" s="3"/>
      <c r="BV92" s="3"/>
      <c r="BW92" s="3"/>
      <c r="BX92" s="3"/>
    </row>
    <row r="93" spans="1:76" ht="15">
      <c r="A93" s="64" t="s">
        <v>332</v>
      </c>
      <c r="B93" s="65"/>
      <c r="C93" s="65" t="s">
        <v>64</v>
      </c>
      <c r="D93" s="66">
        <v>227.80321665089878</v>
      </c>
      <c r="E93" s="68"/>
      <c r="F93" s="100" t="s">
        <v>1869</v>
      </c>
      <c r="G93" s="65"/>
      <c r="H93" s="69" t="s">
        <v>332</v>
      </c>
      <c r="I93" s="70"/>
      <c r="J93" s="70"/>
      <c r="K93" s="69" t="s">
        <v>2143</v>
      </c>
      <c r="L93" s="73">
        <v>368.5735294117647</v>
      </c>
      <c r="M93" s="74">
        <v>5562.578125</v>
      </c>
      <c r="N93" s="74">
        <v>5438.30224609375</v>
      </c>
      <c r="O93" s="75"/>
      <c r="P93" s="76"/>
      <c r="Q93" s="76"/>
      <c r="R93" s="86"/>
      <c r="S93" s="48">
        <v>6</v>
      </c>
      <c r="T93" s="48">
        <v>0</v>
      </c>
      <c r="U93" s="49">
        <v>10</v>
      </c>
      <c r="V93" s="49">
        <v>0.166667</v>
      </c>
      <c r="W93" s="49">
        <v>0</v>
      </c>
      <c r="X93" s="49">
        <v>1.829261</v>
      </c>
      <c r="Y93" s="49">
        <v>0.16666666666666666</v>
      </c>
      <c r="Z93" s="49">
        <v>0</v>
      </c>
      <c r="AA93" s="71">
        <v>93</v>
      </c>
      <c r="AB93" s="71"/>
      <c r="AC93" s="72"/>
      <c r="AD93" s="78" t="s">
        <v>1269</v>
      </c>
      <c r="AE93" s="78">
        <v>1713</v>
      </c>
      <c r="AF93" s="78">
        <v>11790</v>
      </c>
      <c r="AG93" s="78">
        <v>7003</v>
      </c>
      <c r="AH93" s="78">
        <v>5588</v>
      </c>
      <c r="AI93" s="78"/>
      <c r="AJ93" s="78" t="s">
        <v>1412</v>
      </c>
      <c r="AK93" s="78" t="s">
        <v>1497</v>
      </c>
      <c r="AL93" s="82" t="s">
        <v>1628</v>
      </c>
      <c r="AM93" s="78"/>
      <c r="AN93" s="80">
        <v>40578.92909722222</v>
      </c>
      <c r="AO93" s="82" t="s">
        <v>1757</v>
      </c>
      <c r="AP93" s="78" t="b">
        <v>0</v>
      </c>
      <c r="AQ93" s="78" t="b">
        <v>0</v>
      </c>
      <c r="AR93" s="78" t="b">
        <v>1</v>
      </c>
      <c r="AS93" s="78" t="s">
        <v>1105</v>
      </c>
      <c r="AT93" s="78">
        <v>412</v>
      </c>
      <c r="AU93" s="82" t="s">
        <v>1814</v>
      </c>
      <c r="AV93" s="78" t="b">
        <v>1</v>
      </c>
      <c r="AW93" s="78" t="s">
        <v>1903</v>
      </c>
      <c r="AX93" s="82" t="s">
        <v>1994</v>
      </c>
      <c r="AY93" s="78" t="s">
        <v>65</v>
      </c>
      <c r="AZ93" s="78" t="str">
        <f>REPLACE(INDEX(GroupVertices[Group],MATCH(Vertices[[#This Row],[Vertex]],GroupVertices[Vertex],0)),1,1,"")</f>
        <v>8</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278</v>
      </c>
      <c r="B94" s="65"/>
      <c r="C94" s="65" t="s">
        <v>64</v>
      </c>
      <c r="D94" s="66">
        <v>483.34481058536653</v>
      </c>
      <c r="E94" s="68"/>
      <c r="F94" s="100" t="s">
        <v>1870</v>
      </c>
      <c r="G94" s="65"/>
      <c r="H94" s="69" t="s">
        <v>278</v>
      </c>
      <c r="I94" s="70"/>
      <c r="J94" s="70"/>
      <c r="K94" s="69" t="s">
        <v>2144</v>
      </c>
      <c r="L94" s="73">
        <v>368.5735294117647</v>
      </c>
      <c r="M94" s="74">
        <v>5304.919921875</v>
      </c>
      <c r="N94" s="74">
        <v>5602.55712890625</v>
      </c>
      <c r="O94" s="75"/>
      <c r="P94" s="76"/>
      <c r="Q94" s="76"/>
      <c r="R94" s="86"/>
      <c r="S94" s="48">
        <v>5</v>
      </c>
      <c r="T94" s="48">
        <v>1</v>
      </c>
      <c r="U94" s="49">
        <v>10</v>
      </c>
      <c r="V94" s="49">
        <v>0.166667</v>
      </c>
      <c r="W94" s="49">
        <v>0</v>
      </c>
      <c r="X94" s="49">
        <v>1.829261</v>
      </c>
      <c r="Y94" s="49">
        <v>0.16666666666666666</v>
      </c>
      <c r="Z94" s="49">
        <v>0</v>
      </c>
      <c r="AA94" s="71">
        <v>94</v>
      </c>
      <c r="AB94" s="71"/>
      <c r="AC94" s="72"/>
      <c r="AD94" s="78" t="s">
        <v>1270</v>
      </c>
      <c r="AE94" s="78">
        <v>8584</v>
      </c>
      <c r="AF94" s="78">
        <v>57560</v>
      </c>
      <c r="AG94" s="78">
        <v>6358</v>
      </c>
      <c r="AH94" s="78">
        <v>5541</v>
      </c>
      <c r="AI94" s="78"/>
      <c r="AJ94" s="78" t="s">
        <v>1413</v>
      </c>
      <c r="AK94" s="78" t="s">
        <v>1497</v>
      </c>
      <c r="AL94" s="82" t="s">
        <v>1629</v>
      </c>
      <c r="AM94" s="78"/>
      <c r="AN94" s="80">
        <v>39876.810266203705</v>
      </c>
      <c r="AO94" s="82" t="s">
        <v>1758</v>
      </c>
      <c r="AP94" s="78" t="b">
        <v>0</v>
      </c>
      <c r="AQ94" s="78" t="b">
        <v>0</v>
      </c>
      <c r="AR94" s="78" t="b">
        <v>1</v>
      </c>
      <c r="AS94" s="78" t="s">
        <v>1105</v>
      </c>
      <c r="AT94" s="78">
        <v>890</v>
      </c>
      <c r="AU94" s="82" t="s">
        <v>1826</v>
      </c>
      <c r="AV94" s="78" t="b">
        <v>0</v>
      </c>
      <c r="AW94" s="78" t="s">
        <v>1903</v>
      </c>
      <c r="AX94" s="82" t="s">
        <v>1995</v>
      </c>
      <c r="AY94" s="78" t="s">
        <v>66</v>
      </c>
      <c r="AZ94" s="78" t="str">
        <f>REPLACE(INDEX(GroupVertices[Group],MATCH(Vertices[[#This Row],[Vertex]],GroupVertices[Vertex],0)),1,1,"")</f>
        <v>8</v>
      </c>
      <c r="BA94" s="48" t="s">
        <v>495</v>
      </c>
      <c r="BB94" s="48" t="s">
        <v>495</v>
      </c>
      <c r="BC94" s="48" t="s">
        <v>540</v>
      </c>
      <c r="BD94" s="48" t="s">
        <v>540</v>
      </c>
      <c r="BE94" s="48" t="s">
        <v>596</v>
      </c>
      <c r="BF94" s="48" t="s">
        <v>596</v>
      </c>
      <c r="BG94" s="120" t="s">
        <v>2499</v>
      </c>
      <c r="BH94" s="120" t="s">
        <v>2499</v>
      </c>
      <c r="BI94" s="120" t="s">
        <v>2622</v>
      </c>
      <c r="BJ94" s="120" t="s">
        <v>2622</v>
      </c>
      <c r="BK94" s="120">
        <v>2</v>
      </c>
      <c r="BL94" s="123">
        <v>7.142857142857143</v>
      </c>
      <c r="BM94" s="120">
        <v>1</v>
      </c>
      <c r="BN94" s="123">
        <v>3.5714285714285716</v>
      </c>
      <c r="BO94" s="120">
        <v>0</v>
      </c>
      <c r="BP94" s="123">
        <v>0</v>
      </c>
      <c r="BQ94" s="120">
        <v>25</v>
      </c>
      <c r="BR94" s="123">
        <v>89.28571428571429</v>
      </c>
      <c r="BS94" s="120">
        <v>28</v>
      </c>
      <c r="BT94" s="2"/>
      <c r="BU94" s="3"/>
      <c r="BV94" s="3"/>
      <c r="BW94" s="3"/>
      <c r="BX94" s="3"/>
    </row>
    <row r="95" spans="1:76" ht="15">
      <c r="A95" s="64" t="s">
        <v>275</v>
      </c>
      <c r="B95" s="65"/>
      <c r="C95" s="65" t="s">
        <v>64</v>
      </c>
      <c r="D95" s="66">
        <v>165.45039775074287</v>
      </c>
      <c r="E95" s="68"/>
      <c r="F95" s="100" t="s">
        <v>725</v>
      </c>
      <c r="G95" s="65"/>
      <c r="H95" s="69" t="s">
        <v>275</v>
      </c>
      <c r="I95" s="70"/>
      <c r="J95" s="70"/>
      <c r="K95" s="69" t="s">
        <v>2145</v>
      </c>
      <c r="L95" s="73">
        <v>1</v>
      </c>
      <c r="M95" s="74">
        <v>4736.36865234375</v>
      </c>
      <c r="N95" s="74">
        <v>5901.78955078125</v>
      </c>
      <c r="O95" s="75"/>
      <c r="P95" s="76"/>
      <c r="Q95" s="76"/>
      <c r="R95" s="86"/>
      <c r="S95" s="48">
        <v>0</v>
      </c>
      <c r="T95" s="48">
        <v>2</v>
      </c>
      <c r="U95" s="49">
        <v>0</v>
      </c>
      <c r="V95" s="49">
        <v>0.1</v>
      </c>
      <c r="W95" s="49">
        <v>0</v>
      </c>
      <c r="X95" s="49">
        <v>0.66829</v>
      </c>
      <c r="Y95" s="49">
        <v>0.5</v>
      </c>
      <c r="Z95" s="49">
        <v>0</v>
      </c>
      <c r="AA95" s="71">
        <v>95</v>
      </c>
      <c r="AB95" s="71"/>
      <c r="AC95" s="72"/>
      <c r="AD95" s="78" t="s">
        <v>1271</v>
      </c>
      <c r="AE95" s="78">
        <v>218</v>
      </c>
      <c r="AF95" s="78">
        <v>622</v>
      </c>
      <c r="AG95" s="78">
        <v>43694</v>
      </c>
      <c r="AH95" s="78">
        <v>144065</v>
      </c>
      <c r="AI95" s="78"/>
      <c r="AJ95" s="78" t="s">
        <v>1414</v>
      </c>
      <c r="AK95" s="78" t="s">
        <v>1532</v>
      </c>
      <c r="AL95" s="78"/>
      <c r="AM95" s="78"/>
      <c r="AN95" s="80">
        <v>39934.99596064815</v>
      </c>
      <c r="AO95" s="82" t="s">
        <v>1759</v>
      </c>
      <c r="AP95" s="78" t="b">
        <v>0</v>
      </c>
      <c r="AQ95" s="78" t="b">
        <v>0</v>
      </c>
      <c r="AR95" s="78" t="b">
        <v>1</v>
      </c>
      <c r="AS95" s="78" t="s">
        <v>1105</v>
      </c>
      <c r="AT95" s="78">
        <v>12</v>
      </c>
      <c r="AU95" s="82" t="s">
        <v>1819</v>
      </c>
      <c r="AV95" s="78" t="b">
        <v>0</v>
      </c>
      <c r="AW95" s="78" t="s">
        <v>1903</v>
      </c>
      <c r="AX95" s="82" t="s">
        <v>1996</v>
      </c>
      <c r="AY95" s="78" t="s">
        <v>66</v>
      </c>
      <c r="AZ95" s="78" t="str">
        <f>REPLACE(INDEX(GroupVertices[Group],MATCH(Vertices[[#This Row],[Vertex]],GroupVertices[Vertex],0)),1,1,"")</f>
        <v>8</v>
      </c>
      <c r="BA95" s="48"/>
      <c r="BB95" s="48"/>
      <c r="BC95" s="48"/>
      <c r="BD95" s="48"/>
      <c r="BE95" s="48" t="s">
        <v>595</v>
      </c>
      <c r="BF95" s="48" t="s">
        <v>595</v>
      </c>
      <c r="BG95" s="120" t="s">
        <v>2792</v>
      </c>
      <c r="BH95" s="120" t="s">
        <v>2792</v>
      </c>
      <c r="BI95" s="120" t="s">
        <v>2862</v>
      </c>
      <c r="BJ95" s="120" t="s">
        <v>2862</v>
      </c>
      <c r="BK95" s="120">
        <v>1</v>
      </c>
      <c r="BL95" s="123">
        <v>5</v>
      </c>
      <c r="BM95" s="120">
        <v>0</v>
      </c>
      <c r="BN95" s="123">
        <v>0</v>
      </c>
      <c r="BO95" s="120">
        <v>0</v>
      </c>
      <c r="BP95" s="123">
        <v>0</v>
      </c>
      <c r="BQ95" s="120">
        <v>19</v>
      </c>
      <c r="BR95" s="123">
        <v>95</v>
      </c>
      <c r="BS95" s="120">
        <v>20</v>
      </c>
      <c r="BT95" s="2"/>
      <c r="BU95" s="3"/>
      <c r="BV95" s="3"/>
      <c r="BW95" s="3"/>
      <c r="BX95" s="3"/>
    </row>
    <row r="96" spans="1:76" ht="15">
      <c r="A96" s="64" t="s">
        <v>276</v>
      </c>
      <c r="B96" s="65"/>
      <c r="C96" s="65" t="s">
        <v>64</v>
      </c>
      <c r="D96" s="66">
        <v>168.82821431902676</v>
      </c>
      <c r="E96" s="68"/>
      <c r="F96" s="100" t="s">
        <v>726</v>
      </c>
      <c r="G96" s="65"/>
      <c r="H96" s="69" t="s">
        <v>276</v>
      </c>
      <c r="I96" s="70"/>
      <c r="J96" s="70"/>
      <c r="K96" s="69" t="s">
        <v>2146</v>
      </c>
      <c r="L96" s="73">
        <v>1</v>
      </c>
      <c r="M96" s="74">
        <v>5862.70068359375</v>
      </c>
      <c r="N96" s="74">
        <v>4426.52197265625</v>
      </c>
      <c r="O96" s="75"/>
      <c r="P96" s="76"/>
      <c r="Q96" s="76"/>
      <c r="R96" s="86"/>
      <c r="S96" s="48">
        <v>0</v>
      </c>
      <c r="T96" s="48">
        <v>2</v>
      </c>
      <c r="U96" s="49">
        <v>0</v>
      </c>
      <c r="V96" s="49">
        <v>0.1</v>
      </c>
      <c r="W96" s="49">
        <v>0</v>
      </c>
      <c r="X96" s="49">
        <v>0.66829</v>
      </c>
      <c r="Y96" s="49">
        <v>0.5</v>
      </c>
      <c r="Z96" s="49">
        <v>0</v>
      </c>
      <c r="AA96" s="71">
        <v>96</v>
      </c>
      <c r="AB96" s="71"/>
      <c r="AC96" s="72"/>
      <c r="AD96" s="78" t="s">
        <v>1272</v>
      </c>
      <c r="AE96" s="78">
        <v>626</v>
      </c>
      <c r="AF96" s="78">
        <v>1227</v>
      </c>
      <c r="AG96" s="78">
        <v>1705</v>
      </c>
      <c r="AH96" s="78">
        <v>764</v>
      </c>
      <c r="AI96" s="78"/>
      <c r="AJ96" s="78" t="s">
        <v>1415</v>
      </c>
      <c r="AK96" s="78" t="s">
        <v>1533</v>
      </c>
      <c r="AL96" s="82" t="s">
        <v>1630</v>
      </c>
      <c r="AM96" s="78"/>
      <c r="AN96" s="80">
        <v>40703.84722222222</v>
      </c>
      <c r="AO96" s="82" t="s">
        <v>1760</v>
      </c>
      <c r="AP96" s="78" t="b">
        <v>1</v>
      </c>
      <c r="AQ96" s="78" t="b">
        <v>0</v>
      </c>
      <c r="AR96" s="78" t="b">
        <v>1</v>
      </c>
      <c r="AS96" s="78" t="s">
        <v>1105</v>
      </c>
      <c r="AT96" s="78">
        <v>46</v>
      </c>
      <c r="AU96" s="82" t="s">
        <v>1814</v>
      </c>
      <c r="AV96" s="78" t="b">
        <v>1</v>
      </c>
      <c r="AW96" s="78" t="s">
        <v>1903</v>
      </c>
      <c r="AX96" s="82" t="s">
        <v>1997</v>
      </c>
      <c r="AY96" s="78" t="s">
        <v>66</v>
      </c>
      <c r="AZ96" s="78" t="str">
        <f>REPLACE(INDEX(GroupVertices[Group],MATCH(Vertices[[#This Row],[Vertex]],GroupVertices[Vertex],0)),1,1,"")</f>
        <v>8</v>
      </c>
      <c r="BA96" s="48"/>
      <c r="BB96" s="48"/>
      <c r="BC96" s="48"/>
      <c r="BD96" s="48"/>
      <c r="BE96" s="48" t="s">
        <v>595</v>
      </c>
      <c r="BF96" s="48" t="s">
        <v>595</v>
      </c>
      <c r="BG96" s="120" t="s">
        <v>2792</v>
      </c>
      <c r="BH96" s="120" t="s">
        <v>2792</v>
      </c>
      <c r="BI96" s="120" t="s">
        <v>2862</v>
      </c>
      <c r="BJ96" s="120" t="s">
        <v>2862</v>
      </c>
      <c r="BK96" s="120">
        <v>1</v>
      </c>
      <c r="BL96" s="123">
        <v>5</v>
      </c>
      <c r="BM96" s="120">
        <v>0</v>
      </c>
      <c r="BN96" s="123">
        <v>0</v>
      </c>
      <c r="BO96" s="120">
        <v>0</v>
      </c>
      <c r="BP96" s="123">
        <v>0</v>
      </c>
      <c r="BQ96" s="120">
        <v>19</v>
      </c>
      <c r="BR96" s="123">
        <v>95</v>
      </c>
      <c r="BS96" s="120">
        <v>20</v>
      </c>
      <c r="BT96" s="2"/>
      <c r="BU96" s="3"/>
      <c r="BV96" s="3"/>
      <c r="BW96" s="3"/>
      <c r="BX96" s="3"/>
    </row>
    <row r="97" spans="1:76" ht="15">
      <c r="A97" s="64" t="s">
        <v>277</v>
      </c>
      <c r="B97" s="65"/>
      <c r="C97" s="65" t="s">
        <v>64</v>
      </c>
      <c r="D97" s="66">
        <v>163.59678601409783</v>
      </c>
      <c r="E97" s="68"/>
      <c r="F97" s="100" t="s">
        <v>727</v>
      </c>
      <c r="G97" s="65"/>
      <c r="H97" s="69" t="s">
        <v>277</v>
      </c>
      <c r="I97" s="70"/>
      <c r="J97" s="70"/>
      <c r="K97" s="69" t="s">
        <v>2147</v>
      </c>
      <c r="L97" s="73">
        <v>1</v>
      </c>
      <c r="M97" s="74">
        <v>5035.14892578125</v>
      </c>
      <c r="N97" s="74">
        <v>4399.56005859375</v>
      </c>
      <c r="O97" s="75"/>
      <c r="P97" s="76"/>
      <c r="Q97" s="76"/>
      <c r="R97" s="86"/>
      <c r="S97" s="48">
        <v>0</v>
      </c>
      <c r="T97" s="48">
        <v>2</v>
      </c>
      <c r="U97" s="49">
        <v>0</v>
      </c>
      <c r="V97" s="49">
        <v>0.1</v>
      </c>
      <c r="W97" s="49">
        <v>0</v>
      </c>
      <c r="X97" s="49">
        <v>0.66829</v>
      </c>
      <c r="Y97" s="49">
        <v>0.5</v>
      </c>
      <c r="Z97" s="49">
        <v>0</v>
      </c>
      <c r="AA97" s="71">
        <v>97</v>
      </c>
      <c r="AB97" s="71"/>
      <c r="AC97" s="72"/>
      <c r="AD97" s="78" t="s">
        <v>1273</v>
      </c>
      <c r="AE97" s="78">
        <v>622</v>
      </c>
      <c r="AF97" s="78">
        <v>290</v>
      </c>
      <c r="AG97" s="78">
        <v>1746</v>
      </c>
      <c r="AH97" s="78">
        <v>4483</v>
      </c>
      <c r="AI97" s="78"/>
      <c r="AJ97" s="78" t="s">
        <v>1416</v>
      </c>
      <c r="AK97" s="78"/>
      <c r="AL97" s="78"/>
      <c r="AM97" s="78"/>
      <c r="AN97" s="80">
        <v>43313.141550925924</v>
      </c>
      <c r="AO97" s="82" t="s">
        <v>1761</v>
      </c>
      <c r="AP97" s="78" t="b">
        <v>1</v>
      </c>
      <c r="AQ97" s="78" t="b">
        <v>0</v>
      </c>
      <c r="AR97" s="78" t="b">
        <v>0</v>
      </c>
      <c r="AS97" s="78" t="s">
        <v>1105</v>
      </c>
      <c r="AT97" s="78">
        <v>2</v>
      </c>
      <c r="AU97" s="78"/>
      <c r="AV97" s="78" t="b">
        <v>0</v>
      </c>
      <c r="AW97" s="78" t="s">
        <v>1903</v>
      </c>
      <c r="AX97" s="82" t="s">
        <v>1998</v>
      </c>
      <c r="AY97" s="78" t="s">
        <v>66</v>
      </c>
      <c r="AZ97" s="78" t="str">
        <f>REPLACE(INDEX(GroupVertices[Group],MATCH(Vertices[[#This Row],[Vertex]],GroupVertices[Vertex],0)),1,1,"")</f>
        <v>8</v>
      </c>
      <c r="BA97" s="48"/>
      <c r="BB97" s="48"/>
      <c r="BC97" s="48"/>
      <c r="BD97" s="48"/>
      <c r="BE97" s="48" t="s">
        <v>595</v>
      </c>
      <c r="BF97" s="48" t="s">
        <v>595</v>
      </c>
      <c r="BG97" s="120" t="s">
        <v>2792</v>
      </c>
      <c r="BH97" s="120" t="s">
        <v>2792</v>
      </c>
      <c r="BI97" s="120" t="s">
        <v>2862</v>
      </c>
      <c r="BJ97" s="120" t="s">
        <v>2862</v>
      </c>
      <c r="BK97" s="120">
        <v>1</v>
      </c>
      <c r="BL97" s="123">
        <v>5</v>
      </c>
      <c r="BM97" s="120">
        <v>0</v>
      </c>
      <c r="BN97" s="123">
        <v>0</v>
      </c>
      <c r="BO97" s="120">
        <v>0</v>
      </c>
      <c r="BP97" s="123">
        <v>0</v>
      </c>
      <c r="BQ97" s="120">
        <v>19</v>
      </c>
      <c r="BR97" s="123">
        <v>95</v>
      </c>
      <c r="BS97" s="120">
        <v>20</v>
      </c>
      <c r="BT97" s="2"/>
      <c r="BU97" s="3"/>
      <c r="BV97" s="3"/>
      <c r="BW97" s="3"/>
      <c r="BX97" s="3"/>
    </row>
    <row r="98" spans="1:76" ht="15">
      <c r="A98" s="64" t="s">
        <v>279</v>
      </c>
      <c r="B98" s="65"/>
      <c r="C98" s="65" t="s">
        <v>64</v>
      </c>
      <c r="D98" s="66">
        <v>162.29032472983596</v>
      </c>
      <c r="E98" s="68"/>
      <c r="F98" s="100" t="s">
        <v>728</v>
      </c>
      <c r="G98" s="65"/>
      <c r="H98" s="69" t="s">
        <v>279</v>
      </c>
      <c r="I98" s="70"/>
      <c r="J98" s="70"/>
      <c r="K98" s="69" t="s">
        <v>2148</v>
      </c>
      <c r="L98" s="73">
        <v>1</v>
      </c>
      <c r="M98" s="74">
        <v>6107.25146484375</v>
      </c>
      <c r="N98" s="74">
        <v>6005.7177734375</v>
      </c>
      <c r="O98" s="75"/>
      <c r="P98" s="76"/>
      <c r="Q98" s="76"/>
      <c r="R98" s="86"/>
      <c r="S98" s="48">
        <v>0</v>
      </c>
      <c r="T98" s="48">
        <v>2</v>
      </c>
      <c r="U98" s="49">
        <v>0</v>
      </c>
      <c r="V98" s="49">
        <v>0.1</v>
      </c>
      <c r="W98" s="49">
        <v>0</v>
      </c>
      <c r="X98" s="49">
        <v>0.66829</v>
      </c>
      <c r="Y98" s="49">
        <v>0.5</v>
      </c>
      <c r="Z98" s="49">
        <v>0</v>
      </c>
      <c r="AA98" s="71">
        <v>98</v>
      </c>
      <c r="AB98" s="71"/>
      <c r="AC98" s="72"/>
      <c r="AD98" s="78" t="s">
        <v>1274</v>
      </c>
      <c r="AE98" s="78">
        <v>241</v>
      </c>
      <c r="AF98" s="78">
        <v>56</v>
      </c>
      <c r="AG98" s="78">
        <v>956</v>
      </c>
      <c r="AH98" s="78">
        <v>935</v>
      </c>
      <c r="AI98" s="78"/>
      <c r="AJ98" s="78" t="s">
        <v>1417</v>
      </c>
      <c r="AK98" s="78" t="s">
        <v>1534</v>
      </c>
      <c r="AL98" s="82" t="s">
        <v>1631</v>
      </c>
      <c r="AM98" s="78"/>
      <c r="AN98" s="80">
        <v>43447.77427083333</v>
      </c>
      <c r="AO98" s="82" t="s">
        <v>1762</v>
      </c>
      <c r="AP98" s="78" t="b">
        <v>0</v>
      </c>
      <c r="AQ98" s="78" t="b">
        <v>0</v>
      </c>
      <c r="AR98" s="78" t="b">
        <v>0</v>
      </c>
      <c r="AS98" s="78" t="s">
        <v>1105</v>
      </c>
      <c r="AT98" s="78">
        <v>1</v>
      </c>
      <c r="AU98" s="82" t="s">
        <v>1814</v>
      </c>
      <c r="AV98" s="78" t="b">
        <v>0</v>
      </c>
      <c r="AW98" s="78" t="s">
        <v>1903</v>
      </c>
      <c r="AX98" s="82" t="s">
        <v>1999</v>
      </c>
      <c r="AY98" s="78" t="s">
        <v>66</v>
      </c>
      <c r="AZ98" s="78" t="str">
        <f>REPLACE(INDEX(GroupVertices[Group],MATCH(Vertices[[#This Row],[Vertex]],GroupVertices[Vertex],0)),1,1,"")</f>
        <v>8</v>
      </c>
      <c r="BA98" s="48"/>
      <c r="BB98" s="48"/>
      <c r="BC98" s="48"/>
      <c r="BD98" s="48"/>
      <c r="BE98" s="48" t="s">
        <v>595</v>
      </c>
      <c r="BF98" s="48" t="s">
        <v>595</v>
      </c>
      <c r="BG98" s="120" t="s">
        <v>2792</v>
      </c>
      <c r="BH98" s="120" t="s">
        <v>2792</v>
      </c>
      <c r="BI98" s="120" t="s">
        <v>2862</v>
      </c>
      <c r="BJ98" s="120" t="s">
        <v>2862</v>
      </c>
      <c r="BK98" s="120">
        <v>1</v>
      </c>
      <c r="BL98" s="123">
        <v>5</v>
      </c>
      <c r="BM98" s="120">
        <v>0</v>
      </c>
      <c r="BN98" s="123">
        <v>0</v>
      </c>
      <c r="BO98" s="120">
        <v>0</v>
      </c>
      <c r="BP98" s="123">
        <v>0</v>
      </c>
      <c r="BQ98" s="120">
        <v>19</v>
      </c>
      <c r="BR98" s="123">
        <v>95</v>
      </c>
      <c r="BS98" s="120">
        <v>20</v>
      </c>
      <c r="BT98" s="2"/>
      <c r="BU98" s="3"/>
      <c r="BV98" s="3"/>
      <c r="BW98" s="3"/>
      <c r="BX98" s="3"/>
    </row>
    <row r="99" spans="1:76" ht="15">
      <c r="A99" s="64" t="s">
        <v>280</v>
      </c>
      <c r="B99" s="65"/>
      <c r="C99" s="65" t="s">
        <v>64</v>
      </c>
      <c r="D99" s="66">
        <v>168.431809399443</v>
      </c>
      <c r="E99" s="68"/>
      <c r="F99" s="100" t="s">
        <v>729</v>
      </c>
      <c r="G99" s="65"/>
      <c r="H99" s="69" t="s">
        <v>280</v>
      </c>
      <c r="I99" s="70"/>
      <c r="J99" s="70"/>
      <c r="K99" s="69" t="s">
        <v>2149</v>
      </c>
      <c r="L99" s="73">
        <v>1</v>
      </c>
      <c r="M99" s="74">
        <v>3221.737548828125</v>
      </c>
      <c r="N99" s="74">
        <v>9241.72265625</v>
      </c>
      <c r="O99" s="75"/>
      <c r="P99" s="76"/>
      <c r="Q99" s="76"/>
      <c r="R99" s="86"/>
      <c r="S99" s="48">
        <v>1</v>
      </c>
      <c r="T99" s="48">
        <v>1</v>
      </c>
      <c r="U99" s="49">
        <v>0</v>
      </c>
      <c r="V99" s="49">
        <v>0</v>
      </c>
      <c r="W99" s="49">
        <v>0</v>
      </c>
      <c r="X99" s="49">
        <v>0.999996</v>
      </c>
      <c r="Y99" s="49">
        <v>0</v>
      </c>
      <c r="Z99" s="49" t="s">
        <v>3224</v>
      </c>
      <c r="AA99" s="71">
        <v>99</v>
      </c>
      <c r="AB99" s="71"/>
      <c r="AC99" s="72"/>
      <c r="AD99" s="78" t="s">
        <v>1275</v>
      </c>
      <c r="AE99" s="78">
        <v>2169</v>
      </c>
      <c r="AF99" s="78">
        <v>1156</v>
      </c>
      <c r="AG99" s="78">
        <v>3185</v>
      </c>
      <c r="AH99" s="78">
        <v>903</v>
      </c>
      <c r="AI99" s="78"/>
      <c r="AJ99" s="78" t="s">
        <v>1418</v>
      </c>
      <c r="AK99" s="78" t="s">
        <v>1535</v>
      </c>
      <c r="AL99" s="82" t="s">
        <v>1632</v>
      </c>
      <c r="AM99" s="78"/>
      <c r="AN99" s="80">
        <v>40292.56083333334</v>
      </c>
      <c r="AO99" s="82" t="s">
        <v>1763</v>
      </c>
      <c r="AP99" s="78" t="b">
        <v>0</v>
      </c>
      <c r="AQ99" s="78" t="b">
        <v>0</v>
      </c>
      <c r="AR99" s="78" t="b">
        <v>1</v>
      </c>
      <c r="AS99" s="78" t="s">
        <v>1105</v>
      </c>
      <c r="AT99" s="78">
        <v>26</v>
      </c>
      <c r="AU99" s="82" t="s">
        <v>1814</v>
      </c>
      <c r="AV99" s="78" t="b">
        <v>0</v>
      </c>
      <c r="AW99" s="78" t="s">
        <v>1903</v>
      </c>
      <c r="AX99" s="82" t="s">
        <v>2000</v>
      </c>
      <c r="AY99" s="78" t="s">
        <v>66</v>
      </c>
      <c r="AZ99" s="78" t="str">
        <f>REPLACE(INDEX(GroupVertices[Group],MATCH(Vertices[[#This Row],[Vertex]],GroupVertices[Vertex],0)),1,1,"")</f>
        <v>3</v>
      </c>
      <c r="BA99" s="48" t="s">
        <v>496</v>
      </c>
      <c r="BB99" s="48" t="s">
        <v>496</v>
      </c>
      <c r="BC99" s="48" t="s">
        <v>531</v>
      </c>
      <c r="BD99" s="48" t="s">
        <v>531</v>
      </c>
      <c r="BE99" s="48" t="s">
        <v>597</v>
      </c>
      <c r="BF99" s="48" t="s">
        <v>597</v>
      </c>
      <c r="BG99" s="120" t="s">
        <v>2793</v>
      </c>
      <c r="BH99" s="120" t="s">
        <v>2793</v>
      </c>
      <c r="BI99" s="120" t="s">
        <v>2863</v>
      </c>
      <c r="BJ99" s="120" t="s">
        <v>2863</v>
      </c>
      <c r="BK99" s="120">
        <v>1</v>
      </c>
      <c r="BL99" s="123">
        <v>3.125</v>
      </c>
      <c r="BM99" s="120">
        <v>0</v>
      </c>
      <c r="BN99" s="123">
        <v>0</v>
      </c>
      <c r="BO99" s="120">
        <v>0</v>
      </c>
      <c r="BP99" s="123">
        <v>0</v>
      </c>
      <c r="BQ99" s="120">
        <v>31</v>
      </c>
      <c r="BR99" s="123">
        <v>96.875</v>
      </c>
      <c r="BS99" s="120">
        <v>32</v>
      </c>
      <c r="BT99" s="2"/>
      <c r="BU99" s="3"/>
      <c r="BV99" s="3"/>
      <c r="BW99" s="3"/>
      <c r="BX99" s="3"/>
    </row>
    <row r="100" spans="1:76" ht="15">
      <c r="A100" s="64" t="s">
        <v>281</v>
      </c>
      <c r="B100" s="65"/>
      <c r="C100" s="65" t="s">
        <v>64</v>
      </c>
      <c r="D100" s="66">
        <v>165.89146801337827</v>
      </c>
      <c r="E100" s="68"/>
      <c r="F100" s="100" t="s">
        <v>730</v>
      </c>
      <c r="G100" s="65"/>
      <c r="H100" s="69" t="s">
        <v>281</v>
      </c>
      <c r="I100" s="70"/>
      <c r="J100" s="70"/>
      <c r="K100" s="69" t="s">
        <v>2150</v>
      </c>
      <c r="L100" s="73">
        <v>1</v>
      </c>
      <c r="M100" s="74">
        <v>6936.36474609375</v>
      </c>
      <c r="N100" s="74">
        <v>9486.435546875</v>
      </c>
      <c r="O100" s="75"/>
      <c r="P100" s="76"/>
      <c r="Q100" s="76"/>
      <c r="R100" s="86"/>
      <c r="S100" s="48">
        <v>0</v>
      </c>
      <c r="T100" s="48">
        <v>1</v>
      </c>
      <c r="U100" s="49">
        <v>0</v>
      </c>
      <c r="V100" s="49">
        <v>0.076923</v>
      </c>
      <c r="W100" s="49">
        <v>0</v>
      </c>
      <c r="X100" s="49">
        <v>0.54876</v>
      </c>
      <c r="Y100" s="49">
        <v>0</v>
      </c>
      <c r="Z100" s="49">
        <v>0</v>
      </c>
      <c r="AA100" s="71">
        <v>100</v>
      </c>
      <c r="AB100" s="71"/>
      <c r="AC100" s="72"/>
      <c r="AD100" s="78" t="s">
        <v>1276</v>
      </c>
      <c r="AE100" s="78">
        <v>698</v>
      </c>
      <c r="AF100" s="78">
        <v>701</v>
      </c>
      <c r="AG100" s="78">
        <v>9393</v>
      </c>
      <c r="AH100" s="78">
        <v>8107</v>
      </c>
      <c r="AI100" s="78"/>
      <c r="AJ100" s="78" t="s">
        <v>1419</v>
      </c>
      <c r="AK100" s="78" t="s">
        <v>1536</v>
      </c>
      <c r="AL100" s="82" t="s">
        <v>1633</v>
      </c>
      <c r="AM100" s="78"/>
      <c r="AN100" s="80">
        <v>39701.90869212963</v>
      </c>
      <c r="AO100" s="82" t="s">
        <v>1764</v>
      </c>
      <c r="AP100" s="78" t="b">
        <v>0</v>
      </c>
      <c r="AQ100" s="78" t="b">
        <v>0</v>
      </c>
      <c r="AR100" s="78" t="b">
        <v>1</v>
      </c>
      <c r="AS100" s="78" t="s">
        <v>1105</v>
      </c>
      <c r="AT100" s="78">
        <v>36</v>
      </c>
      <c r="AU100" s="82" t="s">
        <v>1828</v>
      </c>
      <c r="AV100" s="78" t="b">
        <v>0</v>
      </c>
      <c r="AW100" s="78" t="s">
        <v>1903</v>
      </c>
      <c r="AX100" s="82" t="s">
        <v>2001</v>
      </c>
      <c r="AY100" s="78" t="s">
        <v>66</v>
      </c>
      <c r="AZ100" s="78" t="str">
        <f>REPLACE(INDEX(GroupVertices[Group],MATCH(Vertices[[#This Row],[Vertex]],GroupVertices[Vertex],0)),1,1,"")</f>
        <v>6</v>
      </c>
      <c r="BA100" s="48"/>
      <c r="BB100" s="48"/>
      <c r="BC100" s="48"/>
      <c r="BD100" s="48"/>
      <c r="BE100" s="48" t="s">
        <v>594</v>
      </c>
      <c r="BF100" s="48" t="s">
        <v>594</v>
      </c>
      <c r="BG100" s="120" t="s">
        <v>2791</v>
      </c>
      <c r="BH100" s="120" t="s">
        <v>2791</v>
      </c>
      <c r="BI100" s="120" t="s">
        <v>2861</v>
      </c>
      <c r="BJ100" s="120" t="s">
        <v>2861</v>
      </c>
      <c r="BK100" s="120">
        <v>1</v>
      </c>
      <c r="BL100" s="123">
        <v>4.545454545454546</v>
      </c>
      <c r="BM100" s="120">
        <v>1</v>
      </c>
      <c r="BN100" s="123">
        <v>4.545454545454546</v>
      </c>
      <c r="BO100" s="120">
        <v>0</v>
      </c>
      <c r="BP100" s="123">
        <v>0</v>
      </c>
      <c r="BQ100" s="120">
        <v>20</v>
      </c>
      <c r="BR100" s="123">
        <v>90.9090909090909</v>
      </c>
      <c r="BS100" s="120">
        <v>22</v>
      </c>
      <c r="BT100" s="2"/>
      <c r="BU100" s="3"/>
      <c r="BV100" s="3"/>
      <c r="BW100" s="3"/>
      <c r="BX100" s="3"/>
    </row>
    <row r="101" spans="1:76" ht="15">
      <c r="A101" s="64" t="s">
        <v>282</v>
      </c>
      <c r="B101" s="65"/>
      <c r="C101" s="65" t="s">
        <v>64</v>
      </c>
      <c r="D101" s="66">
        <v>174.94736631710794</v>
      </c>
      <c r="E101" s="68"/>
      <c r="F101" s="100" t="s">
        <v>1871</v>
      </c>
      <c r="G101" s="65"/>
      <c r="H101" s="69" t="s">
        <v>282</v>
      </c>
      <c r="I101" s="70"/>
      <c r="J101" s="70"/>
      <c r="K101" s="69" t="s">
        <v>2151</v>
      </c>
      <c r="L101" s="73">
        <v>442.0882352941176</v>
      </c>
      <c r="M101" s="74">
        <v>5421.81005859375</v>
      </c>
      <c r="N101" s="74">
        <v>3211.443603515625</v>
      </c>
      <c r="O101" s="75"/>
      <c r="P101" s="76"/>
      <c r="Q101" s="76"/>
      <c r="R101" s="86"/>
      <c r="S101" s="48">
        <v>1</v>
      </c>
      <c r="T101" s="48">
        <v>5</v>
      </c>
      <c r="U101" s="49">
        <v>12</v>
      </c>
      <c r="V101" s="49">
        <v>0.25</v>
      </c>
      <c r="W101" s="49">
        <v>0</v>
      </c>
      <c r="X101" s="49">
        <v>2.619037</v>
      </c>
      <c r="Y101" s="49">
        <v>0</v>
      </c>
      <c r="Z101" s="49">
        <v>0</v>
      </c>
      <c r="AA101" s="71">
        <v>101</v>
      </c>
      <c r="AB101" s="71"/>
      <c r="AC101" s="72"/>
      <c r="AD101" s="78" t="s">
        <v>1277</v>
      </c>
      <c r="AE101" s="78">
        <v>40</v>
      </c>
      <c r="AF101" s="78">
        <v>2323</v>
      </c>
      <c r="AG101" s="78">
        <v>8997</v>
      </c>
      <c r="AH101" s="78">
        <v>1499</v>
      </c>
      <c r="AI101" s="78"/>
      <c r="AJ101" s="78" t="s">
        <v>1420</v>
      </c>
      <c r="AK101" s="78" t="s">
        <v>1537</v>
      </c>
      <c r="AL101" s="82" t="s">
        <v>1634</v>
      </c>
      <c r="AM101" s="78"/>
      <c r="AN101" s="80">
        <v>39997.53377314815</v>
      </c>
      <c r="AO101" s="82" t="s">
        <v>1765</v>
      </c>
      <c r="AP101" s="78" t="b">
        <v>0</v>
      </c>
      <c r="AQ101" s="78" t="b">
        <v>0</v>
      </c>
      <c r="AR101" s="78" t="b">
        <v>0</v>
      </c>
      <c r="AS101" s="78" t="s">
        <v>1105</v>
      </c>
      <c r="AT101" s="78">
        <v>226</v>
      </c>
      <c r="AU101" s="82" t="s">
        <v>1828</v>
      </c>
      <c r="AV101" s="78" t="b">
        <v>0</v>
      </c>
      <c r="AW101" s="78" t="s">
        <v>1903</v>
      </c>
      <c r="AX101" s="82" t="s">
        <v>2002</v>
      </c>
      <c r="AY101" s="78" t="s">
        <v>66</v>
      </c>
      <c r="AZ101" s="78" t="str">
        <f>REPLACE(INDEX(GroupVertices[Group],MATCH(Vertices[[#This Row],[Vertex]],GroupVertices[Vertex],0)),1,1,"")</f>
        <v>11</v>
      </c>
      <c r="BA101" s="48" t="s">
        <v>2717</v>
      </c>
      <c r="BB101" s="48" t="s">
        <v>2717</v>
      </c>
      <c r="BC101" s="48" t="s">
        <v>541</v>
      </c>
      <c r="BD101" s="48" t="s">
        <v>541</v>
      </c>
      <c r="BE101" s="48" t="s">
        <v>2735</v>
      </c>
      <c r="BF101" s="48" t="s">
        <v>2748</v>
      </c>
      <c r="BG101" s="120" t="s">
        <v>2501</v>
      </c>
      <c r="BH101" s="120" t="s">
        <v>2816</v>
      </c>
      <c r="BI101" s="120" t="s">
        <v>2624</v>
      </c>
      <c r="BJ101" s="120" t="s">
        <v>2883</v>
      </c>
      <c r="BK101" s="120">
        <v>3</v>
      </c>
      <c r="BL101" s="123">
        <v>3.4482758620689653</v>
      </c>
      <c r="BM101" s="120">
        <v>0</v>
      </c>
      <c r="BN101" s="123">
        <v>0</v>
      </c>
      <c r="BO101" s="120">
        <v>0</v>
      </c>
      <c r="BP101" s="123">
        <v>0</v>
      </c>
      <c r="BQ101" s="120">
        <v>84</v>
      </c>
      <c r="BR101" s="123">
        <v>96.55172413793103</v>
      </c>
      <c r="BS101" s="120">
        <v>87</v>
      </c>
      <c r="BT101" s="2"/>
      <c r="BU101" s="3"/>
      <c r="BV101" s="3"/>
      <c r="BW101" s="3"/>
      <c r="BX101" s="3"/>
    </row>
    <row r="102" spans="1:76" ht="15">
      <c r="A102" s="64" t="s">
        <v>333</v>
      </c>
      <c r="B102" s="65"/>
      <c r="C102" s="65" t="s">
        <v>64</v>
      </c>
      <c r="D102" s="66">
        <v>1000</v>
      </c>
      <c r="E102" s="68"/>
      <c r="F102" s="100" t="s">
        <v>1872</v>
      </c>
      <c r="G102" s="65"/>
      <c r="H102" s="69" t="s">
        <v>333</v>
      </c>
      <c r="I102" s="70"/>
      <c r="J102" s="70"/>
      <c r="K102" s="69" t="s">
        <v>2152</v>
      </c>
      <c r="L102" s="73">
        <v>1</v>
      </c>
      <c r="M102" s="74">
        <v>4918.7890625</v>
      </c>
      <c r="N102" s="74">
        <v>2376.23291015625</v>
      </c>
      <c r="O102" s="75"/>
      <c r="P102" s="76"/>
      <c r="Q102" s="76"/>
      <c r="R102" s="86"/>
      <c r="S102" s="48">
        <v>1</v>
      </c>
      <c r="T102" s="48">
        <v>0</v>
      </c>
      <c r="U102" s="49">
        <v>0</v>
      </c>
      <c r="V102" s="49">
        <v>0.142857</v>
      </c>
      <c r="W102" s="49">
        <v>0</v>
      </c>
      <c r="X102" s="49">
        <v>0.595236</v>
      </c>
      <c r="Y102" s="49">
        <v>0</v>
      </c>
      <c r="Z102" s="49">
        <v>0</v>
      </c>
      <c r="AA102" s="71">
        <v>102</v>
      </c>
      <c r="AB102" s="71"/>
      <c r="AC102" s="72"/>
      <c r="AD102" s="78" t="s">
        <v>1278</v>
      </c>
      <c r="AE102" s="78">
        <v>369</v>
      </c>
      <c r="AF102" s="78">
        <v>360099</v>
      </c>
      <c r="AG102" s="78">
        <v>14912</v>
      </c>
      <c r="AH102" s="78">
        <v>191</v>
      </c>
      <c r="AI102" s="78"/>
      <c r="AJ102" s="78" t="s">
        <v>1421</v>
      </c>
      <c r="AK102" s="78" t="s">
        <v>1538</v>
      </c>
      <c r="AL102" s="82" t="s">
        <v>1635</v>
      </c>
      <c r="AM102" s="78"/>
      <c r="AN102" s="80">
        <v>39860.84453703704</v>
      </c>
      <c r="AO102" s="82" t="s">
        <v>1766</v>
      </c>
      <c r="AP102" s="78" t="b">
        <v>0</v>
      </c>
      <c r="AQ102" s="78" t="b">
        <v>0</v>
      </c>
      <c r="AR102" s="78" t="b">
        <v>0</v>
      </c>
      <c r="AS102" s="78" t="s">
        <v>1105</v>
      </c>
      <c r="AT102" s="78">
        <v>2651</v>
      </c>
      <c r="AU102" s="82" t="s">
        <v>1814</v>
      </c>
      <c r="AV102" s="78" t="b">
        <v>1</v>
      </c>
      <c r="AW102" s="78" t="s">
        <v>1903</v>
      </c>
      <c r="AX102" s="82" t="s">
        <v>2003</v>
      </c>
      <c r="AY102" s="78" t="s">
        <v>65</v>
      </c>
      <c r="AZ102" s="78" t="str">
        <f>REPLACE(INDEX(GroupVertices[Group],MATCH(Vertices[[#This Row],[Vertex]],GroupVertices[Vertex],0)),1,1,"")</f>
        <v>11</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334</v>
      </c>
      <c r="B103" s="65"/>
      <c r="C103" s="65" t="s">
        <v>64</v>
      </c>
      <c r="D103" s="66">
        <v>498.2462856609858</v>
      </c>
      <c r="E103" s="68"/>
      <c r="F103" s="100" t="s">
        <v>1873</v>
      </c>
      <c r="G103" s="65"/>
      <c r="H103" s="69" t="s">
        <v>334</v>
      </c>
      <c r="I103" s="70"/>
      <c r="J103" s="70"/>
      <c r="K103" s="69" t="s">
        <v>2153</v>
      </c>
      <c r="L103" s="73">
        <v>1</v>
      </c>
      <c r="M103" s="74">
        <v>6107.25146484375</v>
      </c>
      <c r="N103" s="74">
        <v>2598.512451171875</v>
      </c>
      <c r="O103" s="75"/>
      <c r="P103" s="76"/>
      <c r="Q103" s="76"/>
      <c r="R103" s="86"/>
      <c r="S103" s="48">
        <v>1</v>
      </c>
      <c r="T103" s="48">
        <v>0</v>
      </c>
      <c r="U103" s="49">
        <v>0</v>
      </c>
      <c r="V103" s="49">
        <v>0.142857</v>
      </c>
      <c r="W103" s="49">
        <v>0</v>
      </c>
      <c r="X103" s="49">
        <v>0.595236</v>
      </c>
      <c r="Y103" s="49">
        <v>0</v>
      </c>
      <c r="Z103" s="49">
        <v>0</v>
      </c>
      <c r="AA103" s="71">
        <v>103</v>
      </c>
      <c r="AB103" s="71"/>
      <c r="AC103" s="72"/>
      <c r="AD103" s="78" t="s">
        <v>1279</v>
      </c>
      <c r="AE103" s="78">
        <v>964</v>
      </c>
      <c r="AF103" s="78">
        <v>60229</v>
      </c>
      <c r="AG103" s="78">
        <v>3464</v>
      </c>
      <c r="AH103" s="78">
        <v>2129</v>
      </c>
      <c r="AI103" s="78"/>
      <c r="AJ103" s="78" t="s">
        <v>1422</v>
      </c>
      <c r="AK103" s="78" t="s">
        <v>1529</v>
      </c>
      <c r="AL103" s="82" t="s">
        <v>1636</v>
      </c>
      <c r="AM103" s="78"/>
      <c r="AN103" s="80">
        <v>39835.808599537035</v>
      </c>
      <c r="AO103" s="82" t="s">
        <v>1767</v>
      </c>
      <c r="AP103" s="78" t="b">
        <v>0</v>
      </c>
      <c r="AQ103" s="78" t="b">
        <v>0</v>
      </c>
      <c r="AR103" s="78" t="b">
        <v>1</v>
      </c>
      <c r="AS103" s="78" t="s">
        <v>1105</v>
      </c>
      <c r="AT103" s="78">
        <v>706</v>
      </c>
      <c r="AU103" s="82" t="s">
        <v>1814</v>
      </c>
      <c r="AV103" s="78" t="b">
        <v>1</v>
      </c>
      <c r="AW103" s="78" t="s">
        <v>1903</v>
      </c>
      <c r="AX103" s="82" t="s">
        <v>2004</v>
      </c>
      <c r="AY103" s="78" t="s">
        <v>65</v>
      </c>
      <c r="AZ103" s="78" t="str">
        <f>REPLACE(INDEX(GroupVertices[Group],MATCH(Vertices[[#This Row],[Vertex]],GroupVertices[Vertex],0)),1,1,"")</f>
        <v>11</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335</v>
      </c>
      <c r="B104" s="65"/>
      <c r="C104" s="65" t="s">
        <v>64</v>
      </c>
      <c r="D104" s="66">
        <v>180.6589470598425</v>
      </c>
      <c r="E104" s="68"/>
      <c r="F104" s="100" t="s">
        <v>1874</v>
      </c>
      <c r="G104" s="65"/>
      <c r="H104" s="69" t="s">
        <v>335</v>
      </c>
      <c r="I104" s="70"/>
      <c r="J104" s="70"/>
      <c r="K104" s="69" t="s">
        <v>2154</v>
      </c>
      <c r="L104" s="73">
        <v>1</v>
      </c>
      <c r="M104" s="74">
        <v>5924.83056640625</v>
      </c>
      <c r="N104" s="74">
        <v>4046.654052734375</v>
      </c>
      <c r="O104" s="75"/>
      <c r="P104" s="76"/>
      <c r="Q104" s="76"/>
      <c r="R104" s="86"/>
      <c r="S104" s="48">
        <v>1</v>
      </c>
      <c r="T104" s="48">
        <v>0</v>
      </c>
      <c r="U104" s="49">
        <v>0</v>
      </c>
      <c r="V104" s="49">
        <v>0.142857</v>
      </c>
      <c r="W104" s="49">
        <v>0</v>
      </c>
      <c r="X104" s="49">
        <v>0.595236</v>
      </c>
      <c r="Y104" s="49">
        <v>0</v>
      </c>
      <c r="Z104" s="49">
        <v>0</v>
      </c>
      <c r="AA104" s="71">
        <v>104</v>
      </c>
      <c r="AB104" s="71"/>
      <c r="AC104" s="72"/>
      <c r="AD104" s="78" t="s">
        <v>1280</v>
      </c>
      <c r="AE104" s="78">
        <v>452</v>
      </c>
      <c r="AF104" s="78">
        <v>3346</v>
      </c>
      <c r="AG104" s="78">
        <v>4154</v>
      </c>
      <c r="AH104" s="78">
        <v>1181</v>
      </c>
      <c r="AI104" s="78"/>
      <c r="AJ104" s="78" t="s">
        <v>1423</v>
      </c>
      <c r="AK104" s="78"/>
      <c r="AL104" s="82" t="s">
        <v>1637</v>
      </c>
      <c r="AM104" s="78"/>
      <c r="AN104" s="80">
        <v>40303.75690972222</v>
      </c>
      <c r="AO104" s="82" t="s">
        <v>1768</v>
      </c>
      <c r="AP104" s="78" t="b">
        <v>0</v>
      </c>
      <c r="AQ104" s="78" t="b">
        <v>0</v>
      </c>
      <c r="AR104" s="78" t="b">
        <v>1</v>
      </c>
      <c r="AS104" s="78" t="s">
        <v>1105</v>
      </c>
      <c r="AT104" s="78">
        <v>109</v>
      </c>
      <c r="AU104" s="82" t="s">
        <v>1814</v>
      </c>
      <c r="AV104" s="78" t="b">
        <v>1</v>
      </c>
      <c r="AW104" s="78" t="s">
        <v>1903</v>
      </c>
      <c r="AX104" s="82" t="s">
        <v>2005</v>
      </c>
      <c r="AY104" s="78" t="s">
        <v>65</v>
      </c>
      <c r="AZ104" s="78" t="str">
        <f>REPLACE(INDEX(GroupVertices[Group],MATCH(Vertices[[#This Row],[Vertex]],GroupVertices[Vertex],0)),1,1,"")</f>
        <v>11</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336</v>
      </c>
      <c r="B105" s="65"/>
      <c r="C105" s="65" t="s">
        <v>64</v>
      </c>
      <c r="D105" s="66">
        <v>190.28991165536263</v>
      </c>
      <c r="E105" s="68"/>
      <c r="F105" s="100" t="s">
        <v>1875</v>
      </c>
      <c r="G105" s="65"/>
      <c r="H105" s="69" t="s">
        <v>336</v>
      </c>
      <c r="I105" s="70"/>
      <c r="J105" s="70"/>
      <c r="K105" s="69" t="s">
        <v>2155</v>
      </c>
      <c r="L105" s="73">
        <v>1</v>
      </c>
      <c r="M105" s="74">
        <v>4736.36865234375</v>
      </c>
      <c r="N105" s="74">
        <v>3824.3740234375</v>
      </c>
      <c r="O105" s="75"/>
      <c r="P105" s="76"/>
      <c r="Q105" s="76"/>
      <c r="R105" s="86"/>
      <c r="S105" s="48">
        <v>1</v>
      </c>
      <c r="T105" s="48">
        <v>0</v>
      </c>
      <c r="U105" s="49">
        <v>0</v>
      </c>
      <c r="V105" s="49">
        <v>0.142857</v>
      </c>
      <c r="W105" s="49">
        <v>0</v>
      </c>
      <c r="X105" s="49">
        <v>0.595236</v>
      </c>
      <c r="Y105" s="49">
        <v>0</v>
      </c>
      <c r="Z105" s="49">
        <v>0</v>
      </c>
      <c r="AA105" s="71">
        <v>105</v>
      </c>
      <c r="AB105" s="71"/>
      <c r="AC105" s="72"/>
      <c r="AD105" s="78" t="s">
        <v>1281</v>
      </c>
      <c r="AE105" s="78">
        <v>319</v>
      </c>
      <c r="AF105" s="78">
        <v>5071</v>
      </c>
      <c r="AG105" s="78">
        <v>1400</v>
      </c>
      <c r="AH105" s="78">
        <v>624</v>
      </c>
      <c r="AI105" s="78"/>
      <c r="AJ105" s="78" t="s">
        <v>1424</v>
      </c>
      <c r="AK105" s="78" t="s">
        <v>1529</v>
      </c>
      <c r="AL105" s="82" t="s">
        <v>1638</v>
      </c>
      <c r="AM105" s="78"/>
      <c r="AN105" s="80">
        <v>41815.88875</v>
      </c>
      <c r="AO105" s="82" t="s">
        <v>1769</v>
      </c>
      <c r="AP105" s="78" t="b">
        <v>0</v>
      </c>
      <c r="AQ105" s="78" t="b">
        <v>0</v>
      </c>
      <c r="AR105" s="78" t="b">
        <v>1</v>
      </c>
      <c r="AS105" s="78" t="s">
        <v>1105</v>
      </c>
      <c r="AT105" s="78">
        <v>83</v>
      </c>
      <c r="AU105" s="82" t="s">
        <v>1821</v>
      </c>
      <c r="AV105" s="78" t="b">
        <v>1</v>
      </c>
      <c r="AW105" s="78" t="s">
        <v>1903</v>
      </c>
      <c r="AX105" s="82" t="s">
        <v>2006</v>
      </c>
      <c r="AY105" s="78" t="s">
        <v>65</v>
      </c>
      <c r="AZ105" s="78" t="str">
        <f>REPLACE(INDEX(GroupVertices[Group],MATCH(Vertices[[#This Row],[Vertex]],GroupVertices[Vertex],0)),1,1,"")</f>
        <v>11</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283</v>
      </c>
      <c r="B106" s="65"/>
      <c r="C106" s="65" t="s">
        <v>64</v>
      </c>
      <c r="D106" s="66">
        <v>162.6588138100124</v>
      </c>
      <c r="E106" s="68"/>
      <c r="F106" s="100" t="s">
        <v>731</v>
      </c>
      <c r="G106" s="65"/>
      <c r="H106" s="69" t="s">
        <v>283</v>
      </c>
      <c r="I106" s="70"/>
      <c r="J106" s="70"/>
      <c r="K106" s="69" t="s">
        <v>2156</v>
      </c>
      <c r="L106" s="73">
        <v>1</v>
      </c>
      <c r="M106" s="74">
        <v>2693.850341796875</v>
      </c>
      <c r="N106" s="74">
        <v>9241.72265625</v>
      </c>
      <c r="O106" s="75"/>
      <c r="P106" s="76"/>
      <c r="Q106" s="76"/>
      <c r="R106" s="86"/>
      <c r="S106" s="48">
        <v>1</v>
      </c>
      <c r="T106" s="48">
        <v>1</v>
      </c>
      <c r="U106" s="49">
        <v>0</v>
      </c>
      <c r="V106" s="49">
        <v>0</v>
      </c>
      <c r="W106" s="49">
        <v>0</v>
      </c>
      <c r="X106" s="49">
        <v>0.999996</v>
      </c>
      <c r="Y106" s="49">
        <v>0</v>
      </c>
      <c r="Z106" s="49" t="s">
        <v>3224</v>
      </c>
      <c r="AA106" s="71">
        <v>106</v>
      </c>
      <c r="AB106" s="71"/>
      <c r="AC106" s="72"/>
      <c r="AD106" s="78" t="s">
        <v>1282</v>
      </c>
      <c r="AE106" s="78">
        <v>268</v>
      </c>
      <c r="AF106" s="78">
        <v>122</v>
      </c>
      <c r="AG106" s="78">
        <v>4962</v>
      </c>
      <c r="AH106" s="78">
        <v>397</v>
      </c>
      <c r="AI106" s="78"/>
      <c r="AJ106" s="78" t="s">
        <v>1425</v>
      </c>
      <c r="AK106" s="78" t="s">
        <v>1539</v>
      </c>
      <c r="AL106" s="78"/>
      <c r="AM106" s="78"/>
      <c r="AN106" s="80">
        <v>40045.62267361111</v>
      </c>
      <c r="AO106" s="82" t="s">
        <v>1770</v>
      </c>
      <c r="AP106" s="78" t="b">
        <v>0</v>
      </c>
      <c r="AQ106" s="78" t="b">
        <v>0</v>
      </c>
      <c r="AR106" s="78" t="b">
        <v>1</v>
      </c>
      <c r="AS106" s="78" t="s">
        <v>1105</v>
      </c>
      <c r="AT106" s="78">
        <v>65</v>
      </c>
      <c r="AU106" s="82" t="s">
        <v>1829</v>
      </c>
      <c r="AV106" s="78" t="b">
        <v>0</v>
      </c>
      <c r="AW106" s="78" t="s">
        <v>1903</v>
      </c>
      <c r="AX106" s="82" t="s">
        <v>2007</v>
      </c>
      <c r="AY106" s="78" t="s">
        <v>66</v>
      </c>
      <c r="AZ106" s="78" t="str">
        <f>REPLACE(INDEX(GroupVertices[Group],MATCH(Vertices[[#This Row],[Vertex]],GroupVertices[Vertex],0)),1,1,"")</f>
        <v>3</v>
      </c>
      <c r="BA106" s="48" t="s">
        <v>500</v>
      </c>
      <c r="BB106" s="48" t="s">
        <v>500</v>
      </c>
      <c r="BC106" s="48" t="s">
        <v>542</v>
      </c>
      <c r="BD106" s="48" t="s">
        <v>542</v>
      </c>
      <c r="BE106" s="48" t="s">
        <v>601</v>
      </c>
      <c r="BF106" s="48" t="s">
        <v>601</v>
      </c>
      <c r="BG106" s="120" t="s">
        <v>2794</v>
      </c>
      <c r="BH106" s="120" t="s">
        <v>2794</v>
      </c>
      <c r="BI106" s="120" t="s">
        <v>2864</v>
      </c>
      <c r="BJ106" s="120" t="s">
        <v>2864</v>
      </c>
      <c r="BK106" s="120">
        <v>1</v>
      </c>
      <c r="BL106" s="123">
        <v>2.7027027027027026</v>
      </c>
      <c r="BM106" s="120">
        <v>0</v>
      </c>
      <c r="BN106" s="123">
        <v>0</v>
      </c>
      <c r="BO106" s="120">
        <v>0</v>
      </c>
      <c r="BP106" s="123">
        <v>0</v>
      </c>
      <c r="BQ106" s="120">
        <v>36</v>
      </c>
      <c r="BR106" s="123">
        <v>97.29729729729729</v>
      </c>
      <c r="BS106" s="120">
        <v>37</v>
      </c>
      <c r="BT106" s="2"/>
      <c r="BU106" s="3"/>
      <c r="BV106" s="3"/>
      <c r="BW106" s="3"/>
      <c r="BX106" s="3"/>
    </row>
    <row r="107" spans="1:76" ht="15">
      <c r="A107" s="64" t="s">
        <v>284</v>
      </c>
      <c r="B107" s="65"/>
      <c r="C107" s="65" t="s">
        <v>64</v>
      </c>
      <c r="D107" s="66">
        <v>164.37842951750235</v>
      </c>
      <c r="E107" s="68"/>
      <c r="F107" s="100" t="s">
        <v>732</v>
      </c>
      <c r="G107" s="65"/>
      <c r="H107" s="69" t="s">
        <v>284</v>
      </c>
      <c r="I107" s="70"/>
      <c r="J107" s="70"/>
      <c r="K107" s="69" t="s">
        <v>2157</v>
      </c>
      <c r="L107" s="73">
        <v>9999</v>
      </c>
      <c r="M107" s="74">
        <v>1212.76611328125</v>
      </c>
      <c r="N107" s="74">
        <v>7289.583984375</v>
      </c>
      <c r="O107" s="75"/>
      <c r="P107" s="76"/>
      <c r="Q107" s="76"/>
      <c r="R107" s="86"/>
      <c r="S107" s="48">
        <v>0</v>
      </c>
      <c r="T107" s="48">
        <v>17</v>
      </c>
      <c r="U107" s="49">
        <v>272</v>
      </c>
      <c r="V107" s="49">
        <v>0.058824</v>
      </c>
      <c r="W107" s="49">
        <v>1.1E-05</v>
      </c>
      <c r="X107" s="49">
        <v>8.351316</v>
      </c>
      <c r="Y107" s="49">
        <v>0</v>
      </c>
      <c r="Z107" s="49">
        <v>0</v>
      </c>
      <c r="AA107" s="71">
        <v>107</v>
      </c>
      <c r="AB107" s="71"/>
      <c r="AC107" s="72"/>
      <c r="AD107" s="78" t="s">
        <v>1283</v>
      </c>
      <c r="AE107" s="78">
        <v>710</v>
      </c>
      <c r="AF107" s="78">
        <v>430</v>
      </c>
      <c r="AG107" s="78">
        <v>31063</v>
      </c>
      <c r="AH107" s="78">
        <v>980</v>
      </c>
      <c r="AI107" s="78"/>
      <c r="AJ107" s="78" t="s">
        <v>1426</v>
      </c>
      <c r="AK107" s="78"/>
      <c r="AL107" s="78"/>
      <c r="AM107" s="78"/>
      <c r="AN107" s="80">
        <v>41540.00681712963</v>
      </c>
      <c r="AO107" s="82" t="s">
        <v>1771</v>
      </c>
      <c r="AP107" s="78" t="b">
        <v>1</v>
      </c>
      <c r="AQ107" s="78" t="b">
        <v>0</v>
      </c>
      <c r="AR107" s="78" t="b">
        <v>1</v>
      </c>
      <c r="AS107" s="78" t="s">
        <v>1105</v>
      </c>
      <c r="AT107" s="78">
        <v>48</v>
      </c>
      <c r="AU107" s="82" t="s">
        <v>1814</v>
      </c>
      <c r="AV107" s="78" t="b">
        <v>0</v>
      </c>
      <c r="AW107" s="78" t="s">
        <v>1903</v>
      </c>
      <c r="AX107" s="82" t="s">
        <v>2008</v>
      </c>
      <c r="AY107" s="78" t="s">
        <v>66</v>
      </c>
      <c r="AZ107" s="78" t="str">
        <f>REPLACE(INDEX(GroupVertices[Group],MATCH(Vertices[[#This Row],[Vertex]],GroupVertices[Vertex],0)),1,1,"")</f>
        <v>1</v>
      </c>
      <c r="BA107" s="48" t="s">
        <v>2313</v>
      </c>
      <c r="BB107" s="48" t="s">
        <v>2313</v>
      </c>
      <c r="BC107" s="48" t="s">
        <v>2333</v>
      </c>
      <c r="BD107" s="48" t="s">
        <v>2333</v>
      </c>
      <c r="BE107" s="48" t="s">
        <v>602</v>
      </c>
      <c r="BF107" s="48" t="s">
        <v>602</v>
      </c>
      <c r="BG107" s="120" t="s">
        <v>2492</v>
      </c>
      <c r="BH107" s="120" t="s">
        <v>2817</v>
      </c>
      <c r="BI107" s="120" t="s">
        <v>2615</v>
      </c>
      <c r="BJ107" s="120" t="s">
        <v>2884</v>
      </c>
      <c r="BK107" s="120">
        <v>32</v>
      </c>
      <c r="BL107" s="123">
        <v>8.625336927223719</v>
      </c>
      <c r="BM107" s="120">
        <v>0</v>
      </c>
      <c r="BN107" s="123">
        <v>0</v>
      </c>
      <c r="BO107" s="120">
        <v>0</v>
      </c>
      <c r="BP107" s="123">
        <v>0</v>
      </c>
      <c r="BQ107" s="120">
        <v>339</v>
      </c>
      <c r="BR107" s="123">
        <v>91.37466307277629</v>
      </c>
      <c r="BS107" s="120">
        <v>371</v>
      </c>
      <c r="BT107" s="2"/>
      <c r="BU107" s="3"/>
      <c r="BV107" s="3"/>
      <c r="BW107" s="3"/>
      <c r="BX107" s="3"/>
    </row>
    <row r="108" spans="1:76" ht="15">
      <c r="A108" s="64" t="s">
        <v>337</v>
      </c>
      <c r="B108" s="65"/>
      <c r="C108" s="65" t="s">
        <v>64</v>
      </c>
      <c r="D108" s="66">
        <v>430.2544672005543</v>
      </c>
      <c r="E108" s="68"/>
      <c r="F108" s="100" t="s">
        <v>1876</v>
      </c>
      <c r="G108" s="65"/>
      <c r="H108" s="69" t="s">
        <v>337</v>
      </c>
      <c r="I108" s="70"/>
      <c r="J108" s="70"/>
      <c r="K108" s="69" t="s">
        <v>2158</v>
      </c>
      <c r="L108" s="73">
        <v>1</v>
      </c>
      <c r="M108" s="74">
        <v>2112.436767578125</v>
      </c>
      <c r="N108" s="74">
        <v>8405.7744140625</v>
      </c>
      <c r="O108" s="75"/>
      <c r="P108" s="76"/>
      <c r="Q108" s="76"/>
      <c r="R108" s="86"/>
      <c r="S108" s="48">
        <v>1</v>
      </c>
      <c r="T108" s="48">
        <v>0</v>
      </c>
      <c r="U108" s="49">
        <v>0</v>
      </c>
      <c r="V108" s="49">
        <v>0.030303</v>
      </c>
      <c r="W108" s="49">
        <v>1.1E-05</v>
      </c>
      <c r="X108" s="49">
        <v>0.567566</v>
      </c>
      <c r="Y108" s="49">
        <v>0</v>
      </c>
      <c r="Z108" s="49">
        <v>0</v>
      </c>
      <c r="AA108" s="71">
        <v>108</v>
      </c>
      <c r="AB108" s="71"/>
      <c r="AC108" s="72"/>
      <c r="AD108" s="78" t="s">
        <v>1284</v>
      </c>
      <c r="AE108" s="78">
        <v>1986</v>
      </c>
      <c r="AF108" s="78">
        <v>48051</v>
      </c>
      <c r="AG108" s="78">
        <v>6932</v>
      </c>
      <c r="AH108" s="78">
        <v>2116</v>
      </c>
      <c r="AI108" s="78"/>
      <c r="AJ108" s="78" t="s">
        <v>1427</v>
      </c>
      <c r="AK108" s="78" t="s">
        <v>1540</v>
      </c>
      <c r="AL108" s="82" t="s">
        <v>1639</v>
      </c>
      <c r="AM108" s="78"/>
      <c r="AN108" s="80">
        <v>39979.85849537037</v>
      </c>
      <c r="AO108" s="82" t="s">
        <v>1772</v>
      </c>
      <c r="AP108" s="78" t="b">
        <v>0</v>
      </c>
      <c r="AQ108" s="78" t="b">
        <v>0</v>
      </c>
      <c r="AR108" s="78" t="b">
        <v>1</v>
      </c>
      <c r="AS108" s="78" t="s">
        <v>1105</v>
      </c>
      <c r="AT108" s="78">
        <v>526</v>
      </c>
      <c r="AU108" s="82" t="s">
        <v>1821</v>
      </c>
      <c r="AV108" s="78" t="b">
        <v>1</v>
      </c>
      <c r="AW108" s="78" t="s">
        <v>1903</v>
      </c>
      <c r="AX108" s="82" t="s">
        <v>2009</v>
      </c>
      <c r="AY108" s="78" t="s">
        <v>65</v>
      </c>
      <c r="AZ108" s="78" t="str">
        <f>REPLACE(INDEX(GroupVertices[Group],MATCH(Vertices[[#This Row],[Vertex]],GroupVertices[Vertex],0)),1,1,"")</f>
        <v>1</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338</v>
      </c>
      <c r="B109" s="65"/>
      <c r="C109" s="65" t="s">
        <v>64</v>
      </c>
      <c r="D109" s="66">
        <v>1000</v>
      </c>
      <c r="E109" s="68"/>
      <c r="F109" s="100" t="s">
        <v>1877</v>
      </c>
      <c r="G109" s="65"/>
      <c r="H109" s="69" t="s">
        <v>338</v>
      </c>
      <c r="I109" s="70"/>
      <c r="J109" s="70"/>
      <c r="K109" s="69" t="s">
        <v>2159</v>
      </c>
      <c r="L109" s="73">
        <v>1</v>
      </c>
      <c r="M109" s="74">
        <v>344.15020751953125</v>
      </c>
      <c r="N109" s="74">
        <v>6074.94775390625</v>
      </c>
      <c r="O109" s="75"/>
      <c r="P109" s="76"/>
      <c r="Q109" s="76"/>
      <c r="R109" s="86"/>
      <c r="S109" s="48">
        <v>1</v>
      </c>
      <c r="T109" s="48">
        <v>0</v>
      </c>
      <c r="U109" s="49">
        <v>0</v>
      </c>
      <c r="V109" s="49">
        <v>0.030303</v>
      </c>
      <c r="W109" s="49">
        <v>1.1E-05</v>
      </c>
      <c r="X109" s="49">
        <v>0.567566</v>
      </c>
      <c r="Y109" s="49">
        <v>0</v>
      </c>
      <c r="Z109" s="49">
        <v>0</v>
      </c>
      <c r="AA109" s="71">
        <v>109</v>
      </c>
      <c r="AB109" s="71"/>
      <c r="AC109" s="72"/>
      <c r="AD109" s="78" t="s">
        <v>1285</v>
      </c>
      <c r="AE109" s="78">
        <v>1348</v>
      </c>
      <c r="AF109" s="78">
        <v>320846</v>
      </c>
      <c r="AG109" s="78">
        <v>2942</v>
      </c>
      <c r="AH109" s="78">
        <v>37</v>
      </c>
      <c r="AI109" s="78"/>
      <c r="AJ109" s="78" t="s">
        <v>1428</v>
      </c>
      <c r="AK109" s="78"/>
      <c r="AL109" s="78"/>
      <c r="AM109" s="78"/>
      <c r="AN109" s="80">
        <v>41277.889085648145</v>
      </c>
      <c r="AO109" s="82" t="s">
        <v>1773</v>
      </c>
      <c r="AP109" s="78" t="b">
        <v>0</v>
      </c>
      <c r="AQ109" s="78" t="b">
        <v>0</v>
      </c>
      <c r="AR109" s="78" t="b">
        <v>1</v>
      </c>
      <c r="AS109" s="78" t="s">
        <v>1105</v>
      </c>
      <c r="AT109" s="78">
        <v>1504</v>
      </c>
      <c r="AU109" s="82" t="s">
        <v>1814</v>
      </c>
      <c r="AV109" s="78" t="b">
        <v>1</v>
      </c>
      <c r="AW109" s="78" t="s">
        <v>1903</v>
      </c>
      <c r="AX109" s="82" t="s">
        <v>2010</v>
      </c>
      <c r="AY109" s="78" t="s">
        <v>65</v>
      </c>
      <c r="AZ109" s="78" t="str">
        <f>REPLACE(INDEX(GroupVertices[Group],MATCH(Vertices[[#This Row],[Vertex]],GroupVertices[Vertex],0)),1,1,"")</f>
        <v>1</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339</v>
      </c>
      <c r="B110" s="65"/>
      <c r="C110" s="65" t="s">
        <v>64</v>
      </c>
      <c r="D110" s="66">
        <v>213.73921675749864</v>
      </c>
      <c r="E110" s="68"/>
      <c r="F110" s="100" t="s">
        <v>1878</v>
      </c>
      <c r="G110" s="65"/>
      <c r="H110" s="69" t="s">
        <v>339</v>
      </c>
      <c r="I110" s="70"/>
      <c r="J110" s="70"/>
      <c r="K110" s="69" t="s">
        <v>2160</v>
      </c>
      <c r="L110" s="73">
        <v>1</v>
      </c>
      <c r="M110" s="74">
        <v>1668.6246337890625</v>
      </c>
      <c r="N110" s="74">
        <v>8428.228515625</v>
      </c>
      <c r="O110" s="75"/>
      <c r="P110" s="76"/>
      <c r="Q110" s="76"/>
      <c r="R110" s="86"/>
      <c r="S110" s="48">
        <v>1</v>
      </c>
      <c r="T110" s="48">
        <v>0</v>
      </c>
      <c r="U110" s="49">
        <v>0</v>
      </c>
      <c r="V110" s="49">
        <v>0.030303</v>
      </c>
      <c r="W110" s="49">
        <v>1.1E-05</v>
      </c>
      <c r="X110" s="49">
        <v>0.567566</v>
      </c>
      <c r="Y110" s="49">
        <v>0</v>
      </c>
      <c r="Z110" s="49">
        <v>0</v>
      </c>
      <c r="AA110" s="71">
        <v>110</v>
      </c>
      <c r="AB110" s="71"/>
      <c r="AC110" s="72"/>
      <c r="AD110" s="78" t="s">
        <v>1286</v>
      </c>
      <c r="AE110" s="78">
        <v>69</v>
      </c>
      <c r="AF110" s="78">
        <v>9271</v>
      </c>
      <c r="AG110" s="78">
        <v>514</v>
      </c>
      <c r="AH110" s="78">
        <v>97</v>
      </c>
      <c r="AI110" s="78"/>
      <c r="AJ110" s="78" t="s">
        <v>1429</v>
      </c>
      <c r="AK110" s="78" t="s">
        <v>1541</v>
      </c>
      <c r="AL110" s="82" t="s">
        <v>1640</v>
      </c>
      <c r="AM110" s="78"/>
      <c r="AN110" s="80">
        <v>43423.97309027778</v>
      </c>
      <c r="AO110" s="82" t="s">
        <v>1774</v>
      </c>
      <c r="AP110" s="78" t="b">
        <v>1</v>
      </c>
      <c r="AQ110" s="78" t="b">
        <v>0</v>
      </c>
      <c r="AR110" s="78" t="b">
        <v>0</v>
      </c>
      <c r="AS110" s="78" t="s">
        <v>1105</v>
      </c>
      <c r="AT110" s="78">
        <v>95</v>
      </c>
      <c r="AU110" s="78"/>
      <c r="AV110" s="78" t="b">
        <v>1</v>
      </c>
      <c r="AW110" s="78" t="s">
        <v>1903</v>
      </c>
      <c r="AX110" s="82" t="s">
        <v>2011</v>
      </c>
      <c r="AY110" s="78" t="s">
        <v>65</v>
      </c>
      <c r="AZ110" s="78" t="str">
        <f>REPLACE(INDEX(GroupVertices[Group],MATCH(Vertices[[#This Row],[Vertex]],GroupVertices[Vertex],0)),1,1,"")</f>
        <v>1</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340</v>
      </c>
      <c r="B111" s="65"/>
      <c r="C111" s="65" t="s">
        <v>64</v>
      </c>
      <c r="D111" s="66">
        <v>315.15187815635534</v>
      </c>
      <c r="E111" s="68"/>
      <c r="F111" s="100" t="s">
        <v>1879</v>
      </c>
      <c r="G111" s="65"/>
      <c r="H111" s="69" t="s">
        <v>340</v>
      </c>
      <c r="I111" s="70"/>
      <c r="J111" s="70"/>
      <c r="K111" s="69" t="s">
        <v>2161</v>
      </c>
      <c r="L111" s="73">
        <v>1</v>
      </c>
      <c r="M111" s="74">
        <v>1263.888427734375</v>
      </c>
      <c r="N111" s="74">
        <v>5887.70751953125</v>
      </c>
      <c r="O111" s="75"/>
      <c r="P111" s="76"/>
      <c r="Q111" s="76"/>
      <c r="R111" s="86"/>
      <c r="S111" s="48">
        <v>1</v>
      </c>
      <c r="T111" s="48">
        <v>0</v>
      </c>
      <c r="U111" s="49">
        <v>0</v>
      </c>
      <c r="V111" s="49">
        <v>0.030303</v>
      </c>
      <c r="W111" s="49">
        <v>1.1E-05</v>
      </c>
      <c r="X111" s="49">
        <v>0.567566</v>
      </c>
      <c r="Y111" s="49">
        <v>0</v>
      </c>
      <c r="Z111" s="49">
        <v>0</v>
      </c>
      <c r="AA111" s="71">
        <v>111</v>
      </c>
      <c r="AB111" s="71"/>
      <c r="AC111" s="72"/>
      <c r="AD111" s="78" t="s">
        <v>1287</v>
      </c>
      <c r="AE111" s="78">
        <v>583</v>
      </c>
      <c r="AF111" s="78">
        <v>27435</v>
      </c>
      <c r="AG111" s="78">
        <v>3254</v>
      </c>
      <c r="AH111" s="78">
        <v>962</v>
      </c>
      <c r="AI111" s="78"/>
      <c r="AJ111" s="78" t="s">
        <v>1430</v>
      </c>
      <c r="AK111" s="78" t="s">
        <v>1542</v>
      </c>
      <c r="AL111" s="82" t="s">
        <v>1641</v>
      </c>
      <c r="AM111" s="78"/>
      <c r="AN111" s="80">
        <v>39708.81385416666</v>
      </c>
      <c r="AO111" s="82" t="s">
        <v>1775</v>
      </c>
      <c r="AP111" s="78" t="b">
        <v>0</v>
      </c>
      <c r="AQ111" s="78" t="b">
        <v>0</v>
      </c>
      <c r="AR111" s="78" t="b">
        <v>1</v>
      </c>
      <c r="AS111" s="78" t="s">
        <v>1105</v>
      </c>
      <c r="AT111" s="78">
        <v>637</v>
      </c>
      <c r="AU111" s="82" t="s">
        <v>1814</v>
      </c>
      <c r="AV111" s="78" t="b">
        <v>1</v>
      </c>
      <c r="AW111" s="78" t="s">
        <v>1903</v>
      </c>
      <c r="AX111" s="82" t="s">
        <v>2012</v>
      </c>
      <c r="AY111" s="78" t="s">
        <v>65</v>
      </c>
      <c r="AZ111" s="78" t="str">
        <f>REPLACE(INDEX(GroupVertices[Group],MATCH(Vertices[[#This Row],[Vertex]],GroupVertices[Vertex],0)),1,1,"")</f>
        <v>1</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341</v>
      </c>
      <c r="B112" s="65"/>
      <c r="C112" s="65" t="s">
        <v>64</v>
      </c>
      <c r="D112" s="66">
        <v>437.45675376763893</v>
      </c>
      <c r="E112" s="68"/>
      <c r="F112" s="100" t="s">
        <v>1880</v>
      </c>
      <c r="G112" s="65"/>
      <c r="H112" s="69" t="s">
        <v>341</v>
      </c>
      <c r="I112" s="70"/>
      <c r="J112" s="70"/>
      <c r="K112" s="69" t="s">
        <v>2162</v>
      </c>
      <c r="L112" s="73">
        <v>1</v>
      </c>
      <c r="M112" s="74">
        <v>641.0831909179688</v>
      </c>
      <c r="N112" s="74">
        <v>6990.1845703125</v>
      </c>
      <c r="O112" s="75"/>
      <c r="P112" s="76"/>
      <c r="Q112" s="76"/>
      <c r="R112" s="86"/>
      <c r="S112" s="48">
        <v>1</v>
      </c>
      <c r="T112" s="48">
        <v>0</v>
      </c>
      <c r="U112" s="49">
        <v>0</v>
      </c>
      <c r="V112" s="49">
        <v>0.030303</v>
      </c>
      <c r="W112" s="49">
        <v>1.1E-05</v>
      </c>
      <c r="X112" s="49">
        <v>0.567566</v>
      </c>
      <c r="Y112" s="49">
        <v>0</v>
      </c>
      <c r="Z112" s="49">
        <v>0</v>
      </c>
      <c r="AA112" s="71">
        <v>112</v>
      </c>
      <c r="AB112" s="71"/>
      <c r="AC112" s="72"/>
      <c r="AD112" s="78" t="s">
        <v>1288</v>
      </c>
      <c r="AE112" s="78">
        <v>18</v>
      </c>
      <c r="AF112" s="78">
        <v>49341</v>
      </c>
      <c r="AG112" s="78">
        <v>2871</v>
      </c>
      <c r="AH112" s="78">
        <v>0</v>
      </c>
      <c r="AI112" s="78"/>
      <c r="AJ112" s="78" t="s">
        <v>1431</v>
      </c>
      <c r="AK112" s="78" t="s">
        <v>1543</v>
      </c>
      <c r="AL112" s="82" t="s">
        <v>1642</v>
      </c>
      <c r="AM112" s="78"/>
      <c r="AN112" s="80">
        <v>42731.71025462963</v>
      </c>
      <c r="AO112" s="82" t="s">
        <v>1776</v>
      </c>
      <c r="AP112" s="78" t="b">
        <v>1</v>
      </c>
      <c r="AQ112" s="78" t="b">
        <v>0</v>
      </c>
      <c r="AR112" s="78" t="b">
        <v>1</v>
      </c>
      <c r="AS112" s="78" t="s">
        <v>1105</v>
      </c>
      <c r="AT112" s="78">
        <v>607</v>
      </c>
      <c r="AU112" s="78"/>
      <c r="AV112" s="78" t="b">
        <v>1</v>
      </c>
      <c r="AW112" s="78" t="s">
        <v>1903</v>
      </c>
      <c r="AX112" s="82" t="s">
        <v>2013</v>
      </c>
      <c r="AY112" s="78" t="s">
        <v>65</v>
      </c>
      <c r="AZ112" s="78" t="str">
        <f>REPLACE(INDEX(GroupVertices[Group],MATCH(Vertices[[#This Row],[Vertex]],GroupVertices[Vertex],0)),1,1,"")</f>
        <v>1</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342</v>
      </c>
      <c r="B113" s="65"/>
      <c r="C113" s="65" t="s">
        <v>64</v>
      </c>
      <c r="D113" s="66">
        <v>286.7614694791264</v>
      </c>
      <c r="E113" s="68"/>
      <c r="F113" s="100" t="s">
        <v>1881</v>
      </c>
      <c r="G113" s="65"/>
      <c r="H113" s="69" t="s">
        <v>342</v>
      </c>
      <c r="I113" s="70"/>
      <c r="J113" s="70"/>
      <c r="K113" s="69" t="s">
        <v>2163</v>
      </c>
      <c r="L113" s="73">
        <v>1</v>
      </c>
      <c r="M113" s="74">
        <v>1671.8375244140625</v>
      </c>
      <c r="N113" s="74">
        <v>9434.125</v>
      </c>
      <c r="O113" s="75"/>
      <c r="P113" s="76"/>
      <c r="Q113" s="76"/>
      <c r="R113" s="86"/>
      <c r="S113" s="48">
        <v>1</v>
      </c>
      <c r="T113" s="48">
        <v>0</v>
      </c>
      <c r="U113" s="49">
        <v>0</v>
      </c>
      <c r="V113" s="49">
        <v>0.030303</v>
      </c>
      <c r="W113" s="49">
        <v>1.1E-05</v>
      </c>
      <c r="X113" s="49">
        <v>0.567566</v>
      </c>
      <c r="Y113" s="49">
        <v>0</v>
      </c>
      <c r="Z113" s="49">
        <v>0</v>
      </c>
      <c r="AA113" s="71">
        <v>113</v>
      </c>
      <c r="AB113" s="71"/>
      <c r="AC113" s="72"/>
      <c r="AD113" s="78" t="s">
        <v>1289</v>
      </c>
      <c r="AE113" s="78">
        <v>1204</v>
      </c>
      <c r="AF113" s="78">
        <v>22350</v>
      </c>
      <c r="AG113" s="78">
        <v>3646</v>
      </c>
      <c r="AH113" s="78">
        <v>522</v>
      </c>
      <c r="AI113" s="78"/>
      <c r="AJ113" s="78" t="s">
        <v>1432</v>
      </c>
      <c r="AK113" s="78" t="s">
        <v>1544</v>
      </c>
      <c r="AL113" s="82" t="s">
        <v>1643</v>
      </c>
      <c r="AM113" s="78"/>
      <c r="AN113" s="80">
        <v>40556.66542824074</v>
      </c>
      <c r="AO113" s="82" t="s">
        <v>1777</v>
      </c>
      <c r="AP113" s="78" t="b">
        <v>0</v>
      </c>
      <c r="AQ113" s="78" t="b">
        <v>0</v>
      </c>
      <c r="AR113" s="78" t="b">
        <v>1</v>
      </c>
      <c r="AS113" s="78" t="s">
        <v>1105</v>
      </c>
      <c r="AT113" s="78">
        <v>740</v>
      </c>
      <c r="AU113" s="82" t="s">
        <v>1830</v>
      </c>
      <c r="AV113" s="78" t="b">
        <v>1</v>
      </c>
      <c r="AW113" s="78" t="s">
        <v>1903</v>
      </c>
      <c r="AX113" s="82" t="s">
        <v>2014</v>
      </c>
      <c r="AY113" s="78" t="s">
        <v>65</v>
      </c>
      <c r="AZ113" s="78" t="str">
        <f>REPLACE(INDEX(GroupVertices[Group],MATCH(Vertices[[#This Row],[Vertex]],GroupVertices[Vertex],0)),1,1,"")</f>
        <v>1</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343</v>
      </c>
      <c r="B114" s="65"/>
      <c r="C114" s="65" t="s">
        <v>64</v>
      </c>
      <c r="D114" s="66">
        <v>1000</v>
      </c>
      <c r="E114" s="68"/>
      <c r="F114" s="100" t="s">
        <v>1882</v>
      </c>
      <c r="G114" s="65"/>
      <c r="H114" s="69" t="s">
        <v>343</v>
      </c>
      <c r="I114" s="70"/>
      <c r="J114" s="70"/>
      <c r="K114" s="69" t="s">
        <v>2164</v>
      </c>
      <c r="L114" s="73">
        <v>1</v>
      </c>
      <c r="M114" s="74">
        <v>2234.994140625</v>
      </c>
      <c r="N114" s="74">
        <v>7233.123046875</v>
      </c>
      <c r="O114" s="75"/>
      <c r="P114" s="76"/>
      <c r="Q114" s="76"/>
      <c r="R114" s="86"/>
      <c r="S114" s="48">
        <v>1</v>
      </c>
      <c r="T114" s="48">
        <v>0</v>
      </c>
      <c r="U114" s="49">
        <v>0</v>
      </c>
      <c r="V114" s="49">
        <v>0.030303</v>
      </c>
      <c r="W114" s="49">
        <v>1.1E-05</v>
      </c>
      <c r="X114" s="49">
        <v>0.567566</v>
      </c>
      <c r="Y114" s="49">
        <v>0</v>
      </c>
      <c r="Z114" s="49">
        <v>0</v>
      </c>
      <c r="AA114" s="71">
        <v>114</v>
      </c>
      <c r="AB114" s="71"/>
      <c r="AC114" s="72"/>
      <c r="AD114" s="78" t="s">
        <v>1290</v>
      </c>
      <c r="AE114" s="78">
        <v>357</v>
      </c>
      <c r="AF114" s="78">
        <v>150098</v>
      </c>
      <c r="AG114" s="78">
        <v>8225</v>
      </c>
      <c r="AH114" s="78">
        <v>301</v>
      </c>
      <c r="AI114" s="78"/>
      <c r="AJ114" s="78" t="s">
        <v>1433</v>
      </c>
      <c r="AK114" s="78" t="s">
        <v>1545</v>
      </c>
      <c r="AL114" s="82" t="s">
        <v>1644</v>
      </c>
      <c r="AM114" s="78"/>
      <c r="AN114" s="80">
        <v>40190.66824074074</v>
      </c>
      <c r="AO114" s="82" t="s">
        <v>1778</v>
      </c>
      <c r="AP114" s="78" t="b">
        <v>0</v>
      </c>
      <c r="AQ114" s="78" t="b">
        <v>0</v>
      </c>
      <c r="AR114" s="78" t="b">
        <v>1</v>
      </c>
      <c r="AS114" s="78" t="s">
        <v>1105</v>
      </c>
      <c r="AT114" s="78">
        <v>1824</v>
      </c>
      <c r="AU114" s="82" t="s">
        <v>1814</v>
      </c>
      <c r="AV114" s="78" t="b">
        <v>1</v>
      </c>
      <c r="AW114" s="78" t="s">
        <v>1903</v>
      </c>
      <c r="AX114" s="82" t="s">
        <v>2015</v>
      </c>
      <c r="AY114" s="78" t="s">
        <v>65</v>
      </c>
      <c r="AZ114" s="78" t="str">
        <f>REPLACE(INDEX(GroupVertices[Group],MATCH(Vertices[[#This Row],[Vertex]],GroupVertices[Vertex],0)),1,1,"")</f>
        <v>1</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344</v>
      </c>
      <c r="B115" s="65"/>
      <c r="C115" s="65" t="s">
        <v>64</v>
      </c>
      <c r="D115" s="66">
        <v>452.1628179674071</v>
      </c>
      <c r="E115" s="68"/>
      <c r="F115" s="100" t="s">
        <v>1883</v>
      </c>
      <c r="G115" s="65"/>
      <c r="H115" s="69" t="s">
        <v>344</v>
      </c>
      <c r="I115" s="70"/>
      <c r="J115" s="70"/>
      <c r="K115" s="69" t="s">
        <v>2165</v>
      </c>
      <c r="L115" s="73">
        <v>1</v>
      </c>
      <c r="M115" s="74">
        <v>1179.391357421875</v>
      </c>
      <c r="N115" s="74">
        <v>9629.2724609375</v>
      </c>
      <c r="O115" s="75"/>
      <c r="P115" s="76"/>
      <c r="Q115" s="76"/>
      <c r="R115" s="86"/>
      <c r="S115" s="48">
        <v>1</v>
      </c>
      <c r="T115" s="48">
        <v>0</v>
      </c>
      <c r="U115" s="49">
        <v>0</v>
      </c>
      <c r="V115" s="49">
        <v>0.030303</v>
      </c>
      <c r="W115" s="49">
        <v>1.1E-05</v>
      </c>
      <c r="X115" s="49">
        <v>0.567566</v>
      </c>
      <c r="Y115" s="49">
        <v>0</v>
      </c>
      <c r="Z115" s="49">
        <v>0</v>
      </c>
      <c r="AA115" s="71">
        <v>115</v>
      </c>
      <c r="AB115" s="71"/>
      <c r="AC115" s="72"/>
      <c r="AD115" s="78" t="s">
        <v>1291</v>
      </c>
      <c r="AE115" s="78">
        <v>114</v>
      </c>
      <c r="AF115" s="78">
        <v>51975</v>
      </c>
      <c r="AG115" s="78">
        <v>2824</v>
      </c>
      <c r="AH115" s="78">
        <v>0</v>
      </c>
      <c r="AI115" s="78"/>
      <c r="AJ115" s="78" t="s">
        <v>1434</v>
      </c>
      <c r="AK115" s="78" t="s">
        <v>1546</v>
      </c>
      <c r="AL115" s="82" t="s">
        <v>1645</v>
      </c>
      <c r="AM115" s="78"/>
      <c r="AN115" s="80">
        <v>43104.664606481485</v>
      </c>
      <c r="AO115" s="82" t="s">
        <v>1779</v>
      </c>
      <c r="AP115" s="78" t="b">
        <v>1</v>
      </c>
      <c r="AQ115" s="78" t="b">
        <v>0</v>
      </c>
      <c r="AR115" s="78" t="b">
        <v>0</v>
      </c>
      <c r="AS115" s="78" t="s">
        <v>1105</v>
      </c>
      <c r="AT115" s="78">
        <v>378</v>
      </c>
      <c r="AU115" s="78"/>
      <c r="AV115" s="78" t="b">
        <v>1</v>
      </c>
      <c r="AW115" s="78" t="s">
        <v>1903</v>
      </c>
      <c r="AX115" s="82" t="s">
        <v>2016</v>
      </c>
      <c r="AY115" s="78" t="s">
        <v>65</v>
      </c>
      <c r="AZ115" s="78" t="str">
        <f>REPLACE(INDEX(GroupVertices[Group],MATCH(Vertices[[#This Row],[Vertex]],GroupVertices[Vertex],0)),1,1,"")</f>
        <v>1</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345</v>
      </c>
      <c r="B116" s="65"/>
      <c r="C116" s="65" t="s">
        <v>64</v>
      </c>
      <c r="D116" s="66">
        <v>206.682092555332</v>
      </c>
      <c r="E116" s="68"/>
      <c r="F116" s="100" t="s">
        <v>1884</v>
      </c>
      <c r="G116" s="65"/>
      <c r="H116" s="69" t="s">
        <v>345</v>
      </c>
      <c r="I116" s="70"/>
      <c r="J116" s="70"/>
      <c r="K116" s="69" t="s">
        <v>2166</v>
      </c>
      <c r="L116" s="73">
        <v>1</v>
      </c>
      <c r="M116" s="74">
        <v>1827.9022216796875</v>
      </c>
      <c r="N116" s="74">
        <v>6855.75927734375</v>
      </c>
      <c r="O116" s="75"/>
      <c r="P116" s="76"/>
      <c r="Q116" s="76"/>
      <c r="R116" s="86"/>
      <c r="S116" s="48">
        <v>1</v>
      </c>
      <c r="T116" s="48">
        <v>0</v>
      </c>
      <c r="U116" s="49">
        <v>0</v>
      </c>
      <c r="V116" s="49">
        <v>0.030303</v>
      </c>
      <c r="W116" s="49">
        <v>1.1E-05</v>
      </c>
      <c r="X116" s="49">
        <v>0.567566</v>
      </c>
      <c r="Y116" s="49">
        <v>0</v>
      </c>
      <c r="Z116" s="49">
        <v>0</v>
      </c>
      <c r="AA116" s="71">
        <v>116</v>
      </c>
      <c r="AB116" s="71"/>
      <c r="AC116" s="72"/>
      <c r="AD116" s="78" t="s">
        <v>1292</v>
      </c>
      <c r="AE116" s="78">
        <v>652</v>
      </c>
      <c r="AF116" s="78">
        <v>8007</v>
      </c>
      <c r="AG116" s="78">
        <v>1366</v>
      </c>
      <c r="AH116" s="78">
        <v>940</v>
      </c>
      <c r="AI116" s="78"/>
      <c r="AJ116" s="78" t="s">
        <v>1435</v>
      </c>
      <c r="AK116" s="78" t="s">
        <v>1547</v>
      </c>
      <c r="AL116" s="82" t="s">
        <v>1646</v>
      </c>
      <c r="AM116" s="78"/>
      <c r="AN116" s="80">
        <v>39967.88085648148</v>
      </c>
      <c r="AO116" s="82" t="s">
        <v>1780</v>
      </c>
      <c r="AP116" s="78" t="b">
        <v>0</v>
      </c>
      <c r="AQ116" s="78" t="b">
        <v>0</v>
      </c>
      <c r="AR116" s="78" t="b">
        <v>1</v>
      </c>
      <c r="AS116" s="78" t="s">
        <v>1105</v>
      </c>
      <c r="AT116" s="78">
        <v>188</v>
      </c>
      <c r="AU116" s="82" t="s">
        <v>1814</v>
      </c>
      <c r="AV116" s="78" t="b">
        <v>1</v>
      </c>
      <c r="AW116" s="78" t="s">
        <v>1903</v>
      </c>
      <c r="AX116" s="82" t="s">
        <v>2017</v>
      </c>
      <c r="AY116" s="78" t="s">
        <v>65</v>
      </c>
      <c r="AZ116" s="78" t="str">
        <f>REPLACE(INDEX(GroupVertices[Group],MATCH(Vertices[[#This Row],[Vertex]],GroupVertices[Vertex],0)),1,1,"")</f>
        <v>1</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346</v>
      </c>
      <c r="B117" s="65"/>
      <c r="C117" s="65" t="s">
        <v>64</v>
      </c>
      <c r="D117" s="66">
        <v>177.42070968859514</v>
      </c>
      <c r="E117" s="68"/>
      <c r="F117" s="100" t="s">
        <v>1885</v>
      </c>
      <c r="G117" s="65"/>
      <c r="H117" s="69" t="s">
        <v>346</v>
      </c>
      <c r="I117" s="70"/>
      <c r="J117" s="70"/>
      <c r="K117" s="69" t="s">
        <v>2167</v>
      </c>
      <c r="L117" s="73">
        <v>1</v>
      </c>
      <c r="M117" s="74">
        <v>635.3631591796875</v>
      </c>
      <c r="N117" s="74">
        <v>9272.4677734375</v>
      </c>
      <c r="O117" s="75"/>
      <c r="P117" s="76"/>
      <c r="Q117" s="76"/>
      <c r="R117" s="86"/>
      <c r="S117" s="48">
        <v>1</v>
      </c>
      <c r="T117" s="48">
        <v>0</v>
      </c>
      <c r="U117" s="49">
        <v>0</v>
      </c>
      <c r="V117" s="49">
        <v>0.030303</v>
      </c>
      <c r="W117" s="49">
        <v>1.1E-05</v>
      </c>
      <c r="X117" s="49">
        <v>0.567566</v>
      </c>
      <c r="Y117" s="49">
        <v>0</v>
      </c>
      <c r="Z117" s="49">
        <v>0</v>
      </c>
      <c r="AA117" s="71">
        <v>117</v>
      </c>
      <c r="AB117" s="71"/>
      <c r="AC117" s="72"/>
      <c r="AD117" s="78" t="s">
        <v>1293</v>
      </c>
      <c r="AE117" s="78">
        <v>196</v>
      </c>
      <c r="AF117" s="78">
        <v>2766</v>
      </c>
      <c r="AG117" s="78">
        <v>529</v>
      </c>
      <c r="AH117" s="78">
        <v>188</v>
      </c>
      <c r="AI117" s="78"/>
      <c r="AJ117" s="78"/>
      <c r="AK117" s="78"/>
      <c r="AL117" s="78"/>
      <c r="AM117" s="78"/>
      <c r="AN117" s="80">
        <v>39938.64577546297</v>
      </c>
      <c r="AO117" s="82" t="s">
        <v>1781</v>
      </c>
      <c r="AP117" s="78" t="b">
        <v>1</v>
      </c>
      <c r="AQ117" s="78" t="b">
        <v>0</v>
      </c>
      <c r="AR117" s="78" t="b">
        <v>0</v>
      </c>
      <c r="AS117" s="78" t="s">
        <v>1105</v>
      </c>
      <c r="AT117" s="78">
        <v>57</v>
      </c>
      <c r="AU117" s="82" t="s">
        <v>1814</v>
      </c>
      <c r="AV117" s="78" t="b">
        <v>0</v>
      </c>
      <c r="AW117" s="78" t="s">
        <v>1903</v>
      </c>
      <c r="AX117" s="82" t="s">
        <v>2018</v>
      </c>
      <c r="AY117" s="78" t="s">
        <v>65</v>
      </c>
      <c r="AZ117" s="78" t="str">
        <f>REPLACE(INDEX(GroupVertices[Group],MATCH(Vertices[[#This Row],[Vertex]],GroupVertices[Vertex],0)),1,1,"")</f>
        <v>1</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347</v>
      </c>
      <c r="B118" s="65"/>
      <c r="C118" s="65" t="s">
        <v>64</v>
      </c>
      <c r="D118" s="66">
        <v>205.65478966514317</v>
      </c>
      <c r="E118" s="68"/>
      <c r="F118" s="100" t="s">
        <v>1886</v>
      </c>
      <c r="G118" s="65"/>
      <c r="H118" s="69" t="s">
        <v>347</v>
      </c>
      <c r="I118" s="70"/>
      <c r="J118" s="70"/>
      <c r="K118" s="69" t="s">
        <v>2168</v>
      </c>
      <c r="L118" s="73">
        <v>1</v>
      </c>
      <c r="M118" s="74">
        <v>347.6416015625</v>
      </c>
      <c r="N118" s="74">
        <v>8360.849609375</v>
      </c>
      <c r="O118" s="75"/>
      <c r="P118" s="76"/>
      <c r="Q118" s="76"/>
      <c r="R118" s="86"/>
      <c r="S118" s="48">
        <v>1</v>
      </c>
      <c r="T118" s="48">
        <v>0</v>
      </c>
      <c r="U118" s="49">
        <v>0</v>
      </c>
      <c r="V118" s="49">
        <v>0.030303</v>
      </c>
      <c r="W118" s="49">
        <v>1.1E-05</v>
      </c>
      <c r="X118" s="49">
        <v>0.567566</v>
      </c>
      <c r="Y118" s="49">
        <v>0</v>
      </c>
      <c r="Z118" s="49">
        <v>0</v>
      </c>
      <c r="AA118" s="71">
        <v>118</v>
      </c>
      <c r="AB118" s="71"/>
      <c r="AC118" s="72"/>
      <c r="AD118" s="78" t="s">
        <v>1294</v>
      </c>
      <c r="AE118" s="78">
        <v>5021</v>
      </c>
      <c r="AF118" s="78">
        <v>7823</v>
      </c>
      <c r="AG118" s="78">
        <v>2831</v>
      </c>
      <c r="AH118" s="78">
        <v>624</v>
      </c>
      <c r="AI118" s="78"/>
      <c r="AJ118" s="78" t="s">
        <v>1436</v>
      </c>
      <c r="AK118" s="78"/>
      <c r="AL118" s="82" t="s">
        <v>1647</v>
      </c>
      <c r="AM118" s="78"/>
      <c r="AN118" s="80">
        <v>40583.82042824074</v>
      </c>
      <c r="AO118" s="82" t="s">
        <v>1782</v>
      </c>
      <c r="AP118" s="78" t="b">
        <v>1</v>
      </c>
      <c r="AQ118" s="78" t="b">
        <v>0</v>
      </c>
      <c r="AR118" s="78" t="b">
        <v>1</v>
      </c>
      <c r="AS118" s="78" t="s">
        <v>1105</v>
      </c>
      <c r="AT118" s="78">
        <v>103</v>
      </c>
      <c r="AU118" s="82" t="s">
        <v>1814</v>
      </c>
      <c r="AV118" s="78" t="b">
        <v>0</v>
      </c>
      <c r="AW118" s="78" t="s">
        <v>1903</v>
      </c>
      <c r="AX118" s="82" t="s">
        <v>2019</v>
      </c>
      <c r="AY118" s="78" t="s">
        <v>65</v>
      </c>
      <c r="AZ118" s="78" t="str">
        <f>REPLACE(INDEX(GroupVertices[Group],MATCH(Vertices[[#This Row],[Vertex]],GroupVertices[Vertex],0)),1,1,"")</f>
        <v>1</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348</v>
      </c>
      <c r="B119" s="65"/>
      <c r="C119" s="65" t="s">
        <v>64</v>
      </c>
      <c r="D119" s="66">
        <v>165.0595759990406</v>
      </c>
      <c r="E119" s="68"/>
      <c r="F119" s="100" t="s">
        <v>1887</v>
      </c>
      <c r="G119" s="65"/>
      <c r="H119" s="69" t="s">
        <v>348</v>
      </c>
      <c r="I119" s="70"/>
      <c r="J119" s="70"/>
      <c r="K119" s="69" t="s">
        <v>2169</v>
      </c>
      <c r="L119" s="73">
        <v>1</v>
      </c>
      <c r="M119" s="74">
        <v>1663.35498046875</v>
      </c>
      <c r="N119" s="74">
        <v>5176.48486328125</v>
      </c>
      <c r="O119" s="75"/>
      <c r="P119" s="76"/>
      <c r="Q119" s="76"/>
      <c r="R119" s="86"/>
      <c r="S119" s="48">
        <v>1</v>
      </c>
      <c r="T119" s="48">
        <v>0</v>
      </c>
      <c r="U119" s="49">
        <v>0</v>
      </c>
      <c r="V119" s="49">
        <v>0.030303</v>
      </c>
      <c r="W119" s="49">
        <v>1.1E-05</v>
      </c>
      <c r="X119" s="49">
        <v>0.567566</v>
      </c>
      <c r="Y119" s="49">
        <v>0</v>
      </c>
      <c r="Z119" s="49">
        <v>0</v>
      </c>
      <c r="AA119" s="71">
        <v>119</v>
      </c>
      <c r="AB119" s="71"/>
      <c r="AC119" s="72"/>
      <c r="AD119" s="78" t="s">
        <v>1295</v>
      </c>
      <c r="AE119" s="78">
        <v>96</v>
      </c>
      <c r="AF119" s="78">
        <v>552</v>
      </c>
      <c r="AG119" s="78">
        <v>39</v>
      </c>
      <c r="AH119" s="78">
        <v>2</v>
      </c>
      <c r="AI119" s="78"/>
      <c r="AJ119" s="78"/>
      <c r="AK119" s="78"/>
      <c r="AL119" s="82" t="s">
        <v>1648</v>
      </c>
      <c r="AM119" s="78"/>
      <c r="AN119" s="80">
        <v>41974.08760416666</v>
      </c>
      <c r="AO119" s="82" t="s">
        <v>1783</v>
      </c>
      <c r="AP119" s="78" t="b">
        <v>0</v>
      </c>
      <c r="AQ119" s="78" t="b">
        <v>0</v>
      </c>
      <c r="AR119" s="78" t="b">
        <v>0</v>
      </c>
      <c r="AS119" s="78" t="s">
        <v>1105</v>
      </c>
      <c r="AT119" s="78">
        <v>13</v>
      </c>
      <c r="AU119" s="82" t="s">
        <v>1831</v>
      </c>
      <c r="AV119" s="78" t="b">
        <v>0</v>
      </c>
      <c r="AW119" s="78" t="s">
        <v>1903</v>
      </c>
      <c r="AX119" s="82" t="s">
        <v>2020</v>
      </c>
      <c r="AY119" s="78" t="s">
        <v>65</v>
      </c>
      <c r="AZ119" s="78" t="str">
        <f>REPLACE(INDEX(GroupVertices[Group],MATCH(Vertices[[#This Row],[Vertex]],GroupVertices[Vertex],0)),1,1,"")</f>
        <v>1</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349</v>
      </c>
      <c r="B120" s="65"/>
      <c r="C120" s="65" t="s">
        <v>64</v>
      </c>
      <c r="D120" s="66">
        <v>225.7541940384026</v>
      </c>
      <c r="E120" s="68"/>
      <c r="F120" s="100" t="s">
        <v>1888</v>
      </c>
      <c r="G120" s="65"/>
      <c r="H120" s="69" t="s">
        <v>349</v>
      </c>
      <c r="I120" s="70"/>
      <c r="J120" s="70"/>
      <c r="K120" s="69" t="s">
        <v>2170</v>
      </c>
      <c r="L120" s="73">
        <v>1</v>
      </c>
      <c r="M120" s="74">
        <v>682.46923828125</v>
      </c>
      <c r="N120" s="74">
        <v>5368.90234375</v>
      </c>
      <c r="O120" s="75"/>
      <c r="P120" s="76"/>
      <c r="Q120" s="76"/>
      <c r="R120" s="86"/>
      <c r="S120" s="48">
        <v>1</v>
      </c>
      <c r="T120" s="48">
        <v>0</v>
      </c>
      <c r="U120" s="49">
        <v>0</v>
      </c>
      <c r="V120" s="49">
        <v>0.030303</v>
      </c>
      <c r="W120" s="49">
        <v>1.1E-05</v>
      </c>
      <c r="X120" s="49">
        <v>0.567566</v>
      </c>
      <c r="Y120" s="49">
        <v>0</v>
      </c>
      <c r="Z120" s="49">
        <v>0</v>
      </c>
      <c r="AA120" s="71">
        <v>120</v>
      </c>
      <c r="AB120" s="71"/>
      <c r="AC120" s="72"/>
      <c r="AD120" s="78" t="s">
        <v>1296</v>
      </c>
      <c r="AE120" s="78">
        <v>217</v>
      </c>
      <c r="AF120" s="78">
        <v>11423</v>
      </c>
      <c r="AG120" s="78">
        <v>3042</v>
      </c>
      <c r="AH120" s="78">
        <v>130</v>
      </c>
      <c r="AI120" s="78"/>
      <c r="AJ120" s="78" t="s">
        <v>1437</v>
      </c>
      <c r="AK120" s="78" t="s">
        <v>1548</v>
      </c>
      <c r="AL120" s="82" t="s">
        <v>1649</v>
      </c>
      <c r="AM120" s="78"/>
      <c r="AN120" s="80">
        <v>40647.828125</v>
      </c>
      <c r="AO120" s="82" t="s">
        <v>1784</v>
      </c>
      <c r="AP120" s="78" t="b">
        <v>0</v>
      </c>
      <c r="AQ120" s="78" t="b">
        <v>0</v>
      </c>
      <c r="AR120" s="78" t="b">
        <v>1</v>
      </c>
      <c r="AS120" s="78" t="s">
        <v>1105</v>
      </c>
      <c r="AT120" s="78">
        <v>269</v>
      </c>
      <c r="AU120" s="82" t="s">
        <v>1814</v>
      </c>
      <c r="AV120" s="78" t="b">
        <v>1</v>
      </c>
      <c r="AW120" s="78" t="s">
        <v>1903</v>
      </c>
      <c r="AX120" s="82" t="s">
        <v>2021</v>
      </c>
      <c r="AY120" s="78" t="s">
        <v>65</v>
      </c>
      <c r="AZ120" s="78" t="str">
        <f>REPLACE(INDEX(GroupVertices[Group],MATCH(Vertices[[#This Row],[Vertex]],GroupVertices[Vertex],0)),1,1,"")</f>
        <v>1</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350</v>
      </c>
      <c r="B121" s="65"/>
      <c r="C121" s="65" t="s">
        <v>64</v>
      </c>
      <c r="D121" s="66">
        <v>166.61169667008676</v>
      </c>
      <c r="E121" s="68"/>
      <c r="F121" s="100" t="s">
        <v>1889</v>
      </c>
      <c r="G121" s="65"/>
      <c r="H121" s="69" t="s">
        <v>350</v>
      </c>
      <c r="I121" s="70"/>
      <c r="J121" s="70"/>
      <c r="K121" s="69" t="s">
        <v>2171</v>
      </c>
      <c r="L121" s="73">
        <v>1</v>
      </c>
      <c r="M121" s="74">
        <v>194.9122772216797</v>
      </c>
      <c r="N121" s="74">
        <v>7313.83349609375</v>
      </c>
      <c r="O121" s="75"/>
      <c r="P121" s="76"/>
      <c r="Q121" s="76"/>
      <c r="R121" s="86"/>
      <c r="S121" s="48">
        <v>1</v>
      </c>
      <c r="T121" s="48">
        <v>0</v>
      </c>
      <c r="U121" s="49">
        <v>0</v>
      </c>
      <c r="V121" s="49">
        <v>0.030303</v>
      </c>
      <c r="W121" s="49">
        <v>1.1E-05</v>
      </c>
      <c r="X121" s="49">
        <v>0.567566</v>
      </c>
      <c r="Y121" s="49">
        <v>0</v>
      </c>
      <c r="Z121" s="49">
        <v>0</v>
      </c>
      <c r="AA121" s="71">
        <v>121</v>
      </c>
      <c r="AB121" s="71"/>
      <c r="AC121" s="72"/>
      <c r="AD121" s="78" t="s">
        <v>1297</v>
      </c>
      <c r="AE121" s="78">
        <v>33</v>
      </c>
      <c r="AF121" s="78">
        <v>830</v>
      </c>
      <c r="AG121" s="78">
        <v>439</v>
      </c>
      <c r="AH121" s="78">
        <v>0</v>
      </c>
      <c r="AI121" s="78">
        <v>-18000</v>
      </c>
      <c r="AJ121" s="78" t="s">
        <v>1438</v>
      </c>
      <c r="AK121" s="78" t="s">
        <v>1549</v>
      </c>
      <c r="AL121" s="82" t="s">
        <v>1650</v>
      </c>
      <c r="AM121" s="78" t="s">
        <v>1675</v>
      </c>
      <c r="AN121" s="80">
        <v>40168.01503472222</v>
      </c>
      <c r="AO121" s="82" t="s">
        <v>1785</v>
      </c>
      <c r="AP121" s="78" t="b">
        <v>0</v>
      </c>
      <c r="AQ121" s="78" t="b">
        <v>0</v>
      </c>
      <c r="AR121" s="78" t="b">
        <v>0</v>
      </c>
      <c r="AS121" s="78" t="s">
        <v>1105</v>
      </c>
      <c r="AT121" s="78">
        <v>61</v>
      </c>
      <c r="AU121" s="82" t="s">
        <v>1832</v>
      </c>
      <c r="AV121" s="78" t="b">
        <v>0</v>
      </c>
      <c r="AW121" s="78" t="s">
        <v>1903</v>
      </c>
      <c r="AX121" s="82" t="s">
        <v>2022</v>
      </c>
      <c r="AY121" s="78" t="s">
        <v>65</v>
      </c>
      <c r="AZ121" s="78" t="str">
        <f>REPLACE(INDEX(GroupVertices[Group],MATCH(Vertices[[#This Row],[Vertex]],GroupVertices[Vertex],0)),1,1,"")</f>
        <v>1</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351</v>
      </c>
      <c r="B122" s="65"/>
      <c r="C122" s="65" t="s">
        <v>64</v>
      </c>
      <c r="D122" s="66">
        <v>185.6056338028169</v>
      </c>
      <c r="E122" s="68"/>
      <c r="F122" s="100" t="s">
        <v>1890</v>
      </c>
      <c r="G122" s="65"/>
      <c r="H122" s="69" t="s">
        <v>351</v>
      </c>
      <c r="I122" s="70"/>
      <c r="J122" s="70"/>
      <c r="K122" s="69" t="s">
        <v>2172</v>
      </c>
      <c r="L122" s="73">
        <v>1</v>
      </c>
      <c r="M122" s="74">
        <v>1118.522216796875</v>
      </c>
      <c r="N122" s="74">
        <v>4893.62841796875</v>
      </c>
      <c r="O122" s="75"/>
      <c r="P122" s="76"/>
      <c r="Q122" s="76"/>
      <c r="R122" s="86"/>
      <c r="S122" s="48">
        <v>1</v>
      </c>
      <c r="T122" s="48">
        <v>0</v>
      </c>
      <c r="U122" s="49">
        <v>0</v>
      </c>
      <c r="V122" s="49">
        <v>0.030303</v>
      </c>
      <c r="W122" s="49">
        <v>1.1E-05</v>
      </c>
      <c r="X122" s="49">
        <v>0.567566</v>
      </c>
      <c r="Y122" s="49">
        <v>0</v>
      </c>
      <c r="Z122" s="49">
        <v>0</v>
      </c>
      <c r="AA122" s="71">
        <v>122</v>
      </c>
      <c r="AB122" s="71"/>
      <c r="AC122" s="72"/>
      <c r="AD122" s="78" t="s">
        <v>1298</v>
      </c>
      <c r="AE122" s="78">
        <v>371</v>
      </c>
      <c r="AF122" s="78">
        <v>4232</v>
      </c>
      <c r="AG122" s="78">
        <v>1814</v>
      </c>
      <c r="AH122" s="78">
        <v>1106</v>
      </c>
      <c r="AI122" s="78"/>
      <c r="AJ122" s="78" t="s">
        <v>1439</v>
      </c>
      <c r="AK122" s="78" t="s">
        <v>1550</v>
      </c>
      <c r="AL122" s="82" t="s">
        <v>1651</v>
      </c>
      <c r="AM122" s="78"/>
      <c r="AN122" s="80">
        <v>40603.84243055555</v>
      </c>
      <c r="AO122" s="82" t="s">
        <v>1786</v>
      </c>
      <c r="AP122" s="78" t="b">
        <v>1</v>
      </c>
      <c r="AQ122" s="78" t="b">
        <v>0</v>
      </c>
      <c r="AR122" s="78" t="b">
        <v>1</v>
      </c>
      <c r="AS122" s="78" t="s">
        <v>1105</v>
      </c>
      <c r="AT122" s="78">
        <v>152</v>
      </c>
      <c r="AU122" s="82" t="s">
        <v>1814</v>
      </c>
      <c r="AV122" s="78" t="b">
        <v>0</v>
      </c>
      <c r="AW122" s="78" t="s">
        <v>1903</v>
      </c>
      <c r="AX122" s="82" t="s">
        <v>2023</v>
      </c>
      <c r="AY122" s="78" t="s">
        <v>65</v>
      </c>
      <c r="AZ122" s="78" t="str">
        <f>REPLACE(INDEX(GroupVertices[Group],MATCH(Vertices[[#This Row],[Vertex]],GroupVertices[Vertex],0)),1,1,"")</f>
        <v>1</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352</v>
      </c>
      <c r="B123" s="65"/>
      <c r="C123" s="65" t="s">
        <v>64</v>
      </c>
      <c r="D123" s="66">
        <v>265.015030580836</v>
      </c>
      <c r="E123" s="68"/>
      <c r="F123" s="100" t="s">
        <v>1891</v>
      </c>
      <c r="G123" s="65"/>
      <c r="H123" s="69" t="s">
        <v>352</v>
      </c>
      <c r="I123" s="70"/>
      <c r="J123" s="70"/>
      <c r="K123" s="69" t="s">
        <v>2173</v>
      </c>
      <c r="L123" s="73">
        <v>1</v>
      </c>
      <c r="M123" s="74">
        <v>2039.34033203125</v>
      </c>
      <c r="N123" s="74">
        <v>5903.51953125</v>
      </c>
      <c r="O123" s="75"/>
      <c r="P123" s="76"/>
      <c r="Q123" s="76"/>
      <c r="R123" s="86"/>
      <c r="S123" s="48">
        <v>1</v>
      </c>
      <c r="T123" s="48">
        <v>0</v>
      </c>
      <c r="U123" s="49">
        <v>0</v>
      </c>
      <c r="V123" s="49">
        <v>0.030303</v>
      </c>
      <c r="W123" s="49">
        <v>1.1E-05</v>
      </c>
      <c r="X123" s="49">
        <v>0.567566</v>
      </c>
      <c r="Y123" s="49">
        <v>0</v>
      </c>
      <c r="Z123" s="49">
        <v>0</v>
      </c>
      <c r="AA123" s="71">
        <v>123</v>
      </c>
      <c r="AB123" s="71"/>
      <c r="AC123" s="72"/>
      <c r="AD123" s="78" t="s">
        <v>1299</v>
      </c>
      <c r="AE123" s="78">
        <v>302</v>
      </c>
      <c r="AF123" s="78">
        <v>18455</v>
      </c>
      <c r="AG123" s="78">
        <v>5678</v>
      </c>
      <c r="AH123" s="78">
        <v>833</v>
      </c>
      <c r="AI123" s="78"/>
      <c r="AJ123" s="78" t="s">
        <v>1440</v>
      </c>
      <c r="AK123" s="78" t="s">
        <v>1551</v>
      </c>
      <c r="AL123" s="82" t="s">
        <v>1652</v>
      </c>
      <c r="AM123" s="78"/>
      <c r="AN123" s="80">
        <v>41213.579722222225</v>
      </c>
      <c r="AO123" s="82" t="s">
        <v>1787</v>
      </c>
      <c r="AP123" s="78" t="b">
        <v>0</v>
      </c>
      <c r="AQ123" s="78" t="b">
        <v>0</v>
      </c>
      <c r="AR123" s="78" t="b">
        <v>1</v>
      </c>
      <c r="AS123" s="78" t="s">
        <v>1105</v>
      </c>
      <c r="AT123" s="78">
        <v>233</v>
      </c>
      <c r="AU123" s="82" t="s">
        <v>1830</v>
      </c>
      <c r="AV123" s="78" t="b">
        <v>1</v>
      </c>
      <c r="AW123" s="78" t="s">
        <v>1903</v>
      </c>
      <c r="AX123" s="82" t="s">
        <v>2024</v>
      </c>
      <c r="AY123" s="78" t="s">
        <v>65</v>
      </c>
      <c r="AZ123" s="78" t="str">
        <f>REPLACE(INDEX(GroupVertices[Group],MATCH(Vertices[[#This Row],[Vertex]],GroupVertices[Vertex],0)),1,1,"")</f>
        <v>1</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353</v>
      </c>
      <c r="B124" s="65"/>
      <c r="C124" s="65" t="s">
        <v>64</v>
      </c>
      <c r="D124" s="66">
        <v>178.07952349860753</v>
      </c>
      <c r="E124" s="68"/>
      <c r="F124" s="100" t="s">
        <v>1892</v>
      </c>
      <c r="G124" s="65"/>
      <c r="H124" s="69" t="s">
        <v>353</v>
      </c>
      <c r="I124" s="70"/>
      <c r="J124" s="70"/>
      <c r="K124" s="69" t="s">
        <v>2174</v>
      </c>
      <c r="L124" s="73">
        <v>1</v>
      </c>
      <c r="M124" s="74">
        <v>969.5753784179688</v>
      </c>
      <c r="N124" s="74">
        <v>8603.59375</v>
      </c>
      <c r="O124" s="75"/>
      <c r="P124" s="76"/>
      <c r="Q124" s="76"/>
      <c r="R124" s="86"/>
      <c r="S124" s="48">
        <v>1</v>
      </c>
      <c r="T124" s="48">
        <v>0</v>
      </c>
      <c r="U124" s="49">
        <v>0</v>
      </c>
      <c r="V124" s="49">
        <v>0.030303</v>
      </c>
      <c r="W124" s="49">
        <v>1.1E-05</v>
      </c>
      <c r="X124" s="49">
        <v>0.567566</v>
      </c>
      <c r="Y124" s="49">
        <v>0</v>
      </c>
      <c r="Z124" s="49">
        <v>0</v>
      </c>
      <c r="AA124" s="71">
        <v>124</v>
      </c>
      <c r="AB124" s="71"/>
      <c r="AC124" s="72"/>
      <c r="AD124" s="78" t="s">
        <v>1300</v>
      </c>
      <c r="AE124" s="78">
        <v>616</v>
      </c>
      <c r="AF124" s="78">
        <v>2884</v>
      </c>
      <c r="AG124" s="78">
        <v>795</v>
      </c>
      <c r="AH124" s="78">
        <v>1793</v>
      </c>
      <c r="AI124" s="78"/>
      <c r="AJ124" s="78" t="s">
        <v>1441</v>
      </c>
      <c r="AK124" s="78" t="s">
        <v>1552</v>
      </c>
      <c r="AL124" s="82" t="s">
        <v>1653</v>
      </c>
      <c r="AM124" s="78"/>
      <c r="AN124" s="80">
        <v>43103.67034722222</v>
      </c>
      <c r="AO124" s="82" t="s">
        <v>1788</v>
      </c>
      <c r="AP124" s="78" t="b">
        <v>1</v>
      </c>
      <c r="AQ124" s="78" t="b">
        <v>0</v>
      </c>
      <c r="AR124" s="78" t="b">
        <v>1</v>
      </c>
      <c r="AS124" s="78" t="s">
        <v>1105</v>
      </c>
      <c r="AT124" s="78">
        <v>32</v>
      </c>
      <c r="AU124" s="78"/>
      <c r="AV124" s="78" t="b">
        <v>0</v>
      </c>
      <c r="AW124" s="78" t="s">
        <v>1903</v>
      </c>
      <c r="AX124" s="82" t="s">
        <v>2025</v>
      </c>
      <c r="AY124" s="78" t="s">
        <v>65</v>
      </c>
      <c r="AZ124" s="78" t="str">
        <f>REPLACE(INDEX(GroupVertices[Group],MATCH(Vertices[[#This Row],[Vertex]],GroupVertices[Vertex],0)),1,1,"")</f>
        <v>1</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285</v>
      </c>
      <c r="B125" s="65"/>
      <c r="C125" s="65" t="s">
        <v>64</v>
      </c>
      <c r="D125" s="66">
        <v>164.96466214505577</v>
      </c>
      <c r="E125" s="68"/>
      <c r="F125" s="100" t="s">
        <v>733</v>
      </c>
      <c r="G125" s="65"/>
      <c r="H125" s="69" t="s">
        <v>285</v>
      </c>
      <c r="I125" s="70"/>
      <c r="J125" s="70"/>
      <c r="K125" s="69" t="s">
        <v>2175</v>
      </c>
      <c r="L125" s="73">
        <v>1</v>
      </c>
      <c r="M125" s="74">
        <v>8725.5732421875</v>
      </c>
      <c r="N125" s="74">
        <v>4987.736328125</v>
      </c>
      <c r="O125" s="75"/>
      <c r="P125" s="76"/>
      <c r="Q125" s="76"/>
      <c r="R125" s="86"/>
      <c r="S125" s="48">
        <v>0</v>
      </c>
      <c r="T125" s="48">
        <v>1</v>
      </c>
      <c r="U125" s="49">
        <v>0</v>
      </c>
      <c r="V125" s="49">
        <v>0.333333</v>
      </c>
      <c r="W125" s="49">
        <v>0</v>
      </c>
      <c r="X125" s="49">
        <v>0.563034</v>
      </c>
      <c r="Y125" s="49">
        <v>0</v>
      </c>
      <c r="Z125" s="49">
        <v>0</v>
      </c>
      <c r="AA125" s="71">
        <v>125</v>
      </c>
      <c r="AB125" s="71"/>
      <c r="AC125" s="72"/>
      <c r="AD125" s="78" t="s">
        <v>1301</v>
      </c>
      <c r="AE125" s="78">
        <v>214</v>
      </c>
      <c r="AF125" s="78">
        <v>535</v>
      </c>
      <c r="AG125" s="78">
        <v>9208</v>
      </c>
      <c r="AH125" s="78">
        <v>1</v>
      </c>
      <c r="AI125" s="78"/>
      <c r="AJ125" s="78" t="s">
        <v>1442</v>
      </c>
      <c r="AK125" s="78" t="s">
        <v>1553</v>
      </c>
      <c r="AL125" s="78"/>
      <c r="AM125" s="78"/>
      <c r="AN125" s="80">
        <v>42846.52106481481</v>
      </c>
      <c r="AO125" s="78"/>
      <c r="AP125" s="78" t="b">
        <v>1</v>
      </c>
      <c r="AQ125" s="78" t="b">
        <v>0</v>
      </c>
      <c r="AR125" s="78" t="b">
        <v>0</v>
      </c>
      <c r="AS125" s="78" t="s">
        <v>1105</v>
      </c>
      <c r="AT125" s="78">
        <v>19</v>
      </c>
      <c r="AU125" s="78"/>
      <c r="AV125" s="78" t="b">
        <v>0</v>
      </c>
      <c r="AW125" s="78" t="s">
        <v>1903</v>
      </c>
      <c r="AX125" s="82" t="s">
        <v>2026</v>
      </c>
      <c r="AY125" s="78" t="s">
        <v>66</v>
      </c>
      <c r="AZ125" s="78" t="str">
        <f>REPLACE(INDEX(GroupVertices[Group],MATCH(Vertices[[#This Row],[Vertex]],GroupVertices[Vertex],0)),1,1,"")</f>
        <v>16</v>
      </c>
      <c r="BA125" s="48" t="s">
        <v>503</v>
      </c>
      <c r="BB125" s="48" t="s">
        <v>503</v>
      </c>
      <c r="BC125" s="48" t="s">
        <v>545</v>
      </c>
      <c r="BD125" s="48" t="s">
        <v>545</v>
      </c>
      <c r="BE125" s="48" t="s">
        <v>2736</v>
      </c>
      <c r="BF125" s="48" t="s">
        <v>2749</v>
      </c>
      <c r="BG125" s="120" t="s">
        <v>2795</v>
      </c>
      <c r="BH125" s="120" t="s">
        <v>2818</v>
      </c>
      <c r="BI125" s="120" t="s">
        <v>2865</v>
      </c>
      <c r="BJ125" s="120" t="s">
        <v>2885</v>
      </c>
      <c r="BK125" s="120">
        <v>0</v>
      </c>
      <c r="BL125" s="123">
        <v>0</v>
      </c>
      <c r="BM125" s="120">
        <v>0</v>
      </c>
      <c r="BN125" s="123">
        <v>0</v>
      </c>
      <c r="BO125" s="120">
        <v>0</v>
      </c>
      <c r="BP125" s="123">
        <v>0</v>
      </c>
      <c r="BQ125" s="120">
        <v>35</v>
      </c>
      <c r="BR125" s="123">
        <v>100</v>
      </c>
      <c r="BS125" s="120">
        <v>35</v>
      </c>
      <c r="BT125" s="2"/>
      <c r="BU125" s="3"/>
      <c r="BV125" s="3"/>
      <c r="BW125" s="3"/>
      <c r="BX125" s="3"/>
    </row>
    <row r="126" spans="1:76" ht="15">
      <c r="A126" s="64" t="s">
        <v>286</v>
      </c>
      <c r="B126" s="65"/>
      <c r="C126" s="65" t="s">
        <v>64</v>
      </c>
      <c r="D126" s="66">
        <v>162.07816435034044</v>
      </c>
      <c r="E126" s="68"/>
      <c r="F126" s="100" t="s">
        <v>734</v>
      </c>
      <c r="G126" s="65"/>
      <c r="H126" s="69" t="s">
        <v>286</v>
      </c>
      <c r="I126" s="70"/>
      <c r="J126" s="70"/>
      <c r="K126" s="69" t="s">
        <v>2176</v>
      </c>
      <c r="L126" s="73">
        <v>74.51470588235294</v>
      </c>
      <c r="M126" s="74">
        <v>9262.7744140625</v>
      </c>
      <c r="N126" s="74">
        <v>4416.4033203125</v>
      </c>
      <c r="O126" s="75"/>
      <c r="P126" s="76"/>
      <c r="Q126" s="76"/>
      <c r="R126" s="86"/>
      <c r="S126" s="48">
        <v>3</v>
      </c>
      <c r="T126" s="48">
        <v>1</v>
      </c>
      <c r="U126" s="49">
        <v>2</v>
      </c>
      <c r="V126" s="49">
        <v>0.5</v>
      </c>
      <c r="W126" s="49">
        <v>0</v>
      </c>
      <c r="X126" s="49">
        <v>1.457767</v>
      </c>
      <c r="Y126" s="49">
        <v>0</v>
      </c>
      <c r="Z126" s="49">
        <v>0</v>
      </c>
      <c r="AA126" s="71">
        <v>126</v>
      </c>
      <c r="AB126" s="71"/>
      <c r="AC126" s="72"/>
      <c r="AD126" s="78" t="s">
        <v>286</v>
      </c>
      <c r="AE126" s="78">
        <v>38</v>
      </c>
      <c r="AF126" s="78">
        <v>18</v>
      </c>
      <c r="AG126" s="78">
        <v>85</v>
      </c>
      <c r="AH126" s="78">
        <v>68</v>
      </c>
      <c r="AI126" s="78"/>
      <c r="AJ126" s="78" t="s">
        <v>1443</v>
      </c>
      <c r="AK126" s="78" t="s">
        <v>1554</v>
      </c>
      <c r="AL126" s="82" t="s">
        <v>1654</v>
      </c>
      <c r="AM126" s="78"/>
      <c r="AN126" s="80">
        <v>43292.694606481484</v>
      </c>
      <c r="AO126" s="82" t="s">
        <v>1789</v>
      </c>
      <c r="AP126" s="78" t="b">
        <v>1</v>
      </c>
      <c r="AQ126" s="78" t="b">
        <v>0</v>
      </c>
      <c r="AR126" s="78" t="b">
        <v>0</v>
      </c>
      <c r="AS126" s="78" t="s">
        <v>1105</v>
      </c>
      <c r="AT126" s="78">
        <v>1</v>
      </c>
      <c r="AU126" s="78"/>
      <c r="AV126" s="78" t="b">
        <v>0</v>
      </c>
      <c r="AW126" s="78" t="s">
        <v>1903</v>
      </c>
      <c r="AX126" s="82" t="s">
        <v>2027</v>
      </c>
      <c r="AY126" s="78" t="s">
        <v>66</v>
      </c>
      <c r="AZ126" s="78" t="str">
        <f>REPLACE(INDEX(GroupVertices[Group],MATCH(Vertices[[#This Row],[Vertex]],GroupVertices[Vertex],0)),1,1,"")</f>
        <v>16</v>
      </c>
      <c r="BA126" s="48" t="s">
        <v>2718</v>
      </c>
      <c r="BB126" s="48" t="s">
        <v>2718</v>
      </c>
      <c r="BC126" s="48" t="s">
        <v>2724</v>
      </c>
      <c r="BD126" s="48" t="s">
        <v>2727</v>
      </c>
      <c r="BE126" s="48" t="s">
        <v>2737</v>
      </c>
      <c r="BF126" s="48" t="s">
        <v>2750</v>
      </c>
      <c r="BG126" s="120" t="s">
        <v>2796</v>
      </c>
      <c r="BH126" s="120" t="s">
        <v>2819</v>
      </c>
      <c r="BI126" s="120" t="s">
        <v>2866</v>
      </c>
      <c r="BJ126" s="120" t="s">
        <v>2886</v>
      </c>
      <c r="BK126" s="120">
        <v>1</v>
      </c>
      <c r="BL126" s="123">
        <v>0.8</v>
      </c>
      <c r="BM126" s="120">
        <v>0</v>
      </c>
      <c r="BN126" s="123">
        <v>0</v>
      </c>
      <c r="BO126" s="120">
        <v>0</v>
      </c>
      <c r="BP126" s="123">
        <v>0</v>
      </c>
      <c r="BQ126" s="120">
        <v>124</v>
      </c>
      <c r="BR126" s="123">
        <v>99.2</v>
      </c>
      <c r="BS126" s="120">
        <v>125</v>
      </c>
      <c r="BT126" s="2"/>
      <c r="BU126" s="3"/>
      <c r="BV126" s="3"/>
      <c r="BW126" s="3"/>
      <c r="BX126" s="3"/>
    </row>
    <row r="127" spans="1:76" ht="15">
      <c r="A127" s="64" t="s">
        <v>287</v>
      </c>
      <c r="B127" s="65"/>
      <c r="C127" s="65" t="s">
        <v>64</v>
      </c>
      <c r="D127" s="66">
        <v>163.63586818926805</v>
      </c>
      <c r="E127" s="68"/>
      <c r="F127" s="100" t="s">
        <v>735</v>
      </c>
      <c r="G127" s="65"/>
      <c r="H127" s="69" t="s">
        <v>287</v>
      </c>
      <c r="I127" s="70"/>
      <c r="J127" s="70"/>
      <c r="K127" s="69" t="s">
        <v>2177</v>
      </c>
      <c r="L127" s="73">
        <v>1</v>
      </c>
      <c r="M127" s="74">
        <v>9804.087890625</v>
      </c>
      <c r="N127" s="74">
        <v>3846.674072265625</v>
      </c>
      <c r="O127" s="75"/>
      <c r="P127" s="76"/>
      <c r="Q127" s="76"/>
      <c r="R127" s="86"/>
      <c r="S127" s="48">
        <v>1</v>
      </c>
      <c r="T127" s="48">
        <v>2</v>
      </c>
      <c r="U127" s="49">
        <v>0</v>
      </c>
      <c r="V127" s="49">
        <v>0.333333</v>
      </c>
      <c r="W127" s="49">
        <v>0</v>
      </c>
      <c r="X127" s="49">
        <v>0.979189</v>
      </c>
      <c r="Y127" s="49">
        <v>0</v>
      </c>
      <c r="Z127" s="49">
        <v>0</v>
      </c>
      <c r="AA127" s="71">
        <v>127</v>
      </c>
      <c r="AB127" s="71"/>
      <c r="AC127" s="72"/>
      <c r="AD127" s="78" t="s">
        <v>1302</v>
      </c>
      <c r="AE127" s="78">
        <v>464</v>
      </c>
      <c r="AF127" s="78">
        <v>297</v>
      </c>
      <c r="AG127" s="78">
        <v>580</v>
      </c>
      <c r="AH127" s="78">
        <v>150</v>
      </c>
      <c r="AI127" s="78"/>
      <c r="AJ127" s="78" t="s">
        <v>1444</v>
      </c>
      <c r="AK127" s="78" t="s">
        <v>1555</v>
      </c>
      <c r="AL127" s="82" t="s">
        <v>1655</v>
      </c>
      <c r="AM127" s="78"/>
      <c r="AN127" s="80">
        <v>39862.20893518518</v>
      </c>
      <c r="AO127" s="82" t="s">
        <v>1790</v>
      </c>
      <c r="AP127" s="78" t="b">
        <v>0</v>
      </c>
      <c r="AQ127" s="78" t="b">
        <v>0</v>
      </c>
      <c r="AR127" s="78" t="b">
        <v>1</v>
      </c>
      <c r="AS127" s="78" t="s">
        <v>1105</v>
      </c>
      <c r="AT127" s="78">
        <v>13</v>
      </c>
      <c r="AU127" s="82" t="s">
        <v>1814</v>
      </c>
      <c r="AV127" s="78" t="b">
        <v>0</v>
      </c>
      <c r="AW127" s="78" t="s">
        <v>1903</v>
      </c>
      <c r="AX127" s="82" t="s">
        <v>2028</v>
      </c>
      <c r="AY127" s="78" t="s">
        <v>66</v>
      </c>
      <c r="AZ127" s="78" t="str">
        <f>REPLACE(INDEX(GroupVertices[Group],MATCH(Vertices[[#This Row],[Vertex]],GroupVertices[Vertex],0)),1,1,"")</f>
        <v>16</v>
      </c>
      <c r="BA127" s="48" t="s">
        <v>2719</v>
      </c>
      <c r="BB127" s="48" t="s">
        <v>2721</v>
      </c>
      <c r="BC127" s="48" t="s">
        <v>2725</v>
      </c>
      <c r="BD127" s="48" t="s">
        <v>2728</v>
      </c>
      <c r="BE127" s="48" t="s">
        <v>2738</v>
      </c>
      <c r="BF127" s="48" t="s">
        <v>2751</v>
      </c>
      <c r="BG127" s="120" t="s">
        <v>2797</v>
      </c>
      <c r="BH127" s="120" t="s">
        <v>2820</v>
      </c>
      <c r="BI127" s="120" t="s">
        <v>2867</v>
      </c>
      <c r="BJ127" s="120" t="s">
        <v>2887</v>
      </c>
      <c r="BK127" s="120">
        <v>5</v>
      </c>
      <c r="BL127" s="123">
        <v>5.1020408163265305</v>
      </c>
      <c r="BM127" s="120">
        <v>0</v>
      </c>
      <c r="BN127" s="123">
        <v>0</v>
      </c>
      <c r="BO127" s="120">
        <v>0</v>
      </c>
      <c r="BP127" s="123">
        <v>0</v>
      </c>
      <c r="BQ127" s="120">
        <v>93</v>
      </c>
      <c r="BR127" s="123">
        <v>94.89795918367346</v>
      </c>
      <c r="BS127" s="120">
        <v>98</v>
      </c>
      <c r="BT127" s="2"/>
      <c r="BU127" s="3"/>
      <c r="BV127" s="3"/>
      <c r="BW127" s="3"/>
      <c r="BX127" s="3"/>
    </row>
    <row r="128" spans="1:76" ht="15">
      <c r="A128" s="64" t="s">
        <v>288</v>
      </c>
      <c r="B128" s="65"/>
      <c r="C128" s="65" t="s">
        <v>64</v>
      </c>
      <c r="D128" s="66">
        <v>173.43432782123202</v>
      </c>
      <c r="E128" s="68"/>
      <c r="F128" s="100" t="s">
        <v>736</v>
      </c>
      <c r="G128" s="65"/>
      <c r="H128" s="69" t="s">
        <v>288</v>
      </c>
      <c r="I128" s="70"/>
      <c r="J128" s="70"/>
      <c r="K128" s="69" t="s">
        <v>2178</v>
      </c>
      <c r="L128" s="73">
        <v>1</v>
      </c>
      <c r="M128" s="74">
        <v>3221.737548828125</v>
      </c>
      <c r="N128" s="74">
        <v>8432.98046875</v>
      </c>
      <c r="O128" s="75"/>
      <c r="P128" s="76"/>
      <c r="Q128" s="76"/>
      <c r="R128" s="86"/>
      <c r="S128" s="48">
        <v>1</v>
      </c>
      <c r="T128" s="48">
        <v>1</v>
      </c>
      <c r="U128" s="49">
        <v>0</v>
      </c>
      <c r="V128" s="49">
        <v>0</v>
      </c>
      <c r="W128" s="49">
        <v>0</v>
      </c>
      <c r="X128" s="49">
        <v>0.999996</v>
      </c>
      <c r="Y128" s="49">
        <v>0</v>
      </c>
      <c r="Z128" s="49" t="s">
        <v>3224</v>
      </c>
      <c r="AA128" s="71">
        <v>128</v>
      </c>
      <c r="AB128" s="71"/>
      <c r="AC128" s="72"/>
      <c r="AD128" s="78" t="s">
        <v>1303</v>
      </c>
      <c r="AE128" s="78">
        <v>1619</v>
      </c>
      <c r="AF128" s="78">
        <v>2052</v>
      </c>
      <c r="AG128" s="78">
        <v>9753</v>
      </c>
      <c r="AH128" s="78">
        <v>1801</v>
      </c>
      <c r="AI128" s="78"/>
      <c r="AJ128" s="78" t="s">
        <v>1445</v>
      </c>
      <c r="AK128" s="78" t="s">
        <v>1497</v>
      </c>
      <c r="AL128" s="82" t="s">
        <v>1656</v>
      </c>
      <c r="AM128" s="78"/>
      <c r="AN128" s="80">
        <v>40151.80153935185</v>
      </c>
      <c r="AO128" s="82" t="s">
        <v>1791</v>
      </c>
      <c r="AP128" s="78" t="b">
        <v>0</v>
      </c>
      <c r="AQ128" s="78" t="b">
        <v>0</v>
      </c>
      <c r="AR128" s="78" t="b">
        <v>1</v>
      </c>
      <c r="AS128" s="78" t="s">
        <v>1105</v>
      </c>
      <c r="AT128" s="78">
        <v>148</v>
      </c>
      <c r="AU128" s="82" t="s">
        <v>1814</v>
      </c>
      <c r="AV128" s="78" t="b">
        <v>0</v>
      </c>
      <c r="AW128" s="78" t="s">
        <v>1903</v>
      </c>
      <c r="AX128" s="82" t="s">
        <v>2029</v>
      </c>
      <c r="AY128" s="78" t="s">
        <v>66</v>
      </c>
      <c r="AZ128" s="78" t="str">
        <f>REPLACE(INDEX(GroupVertices[Group],MATCH(Vertices[[#This Row],[Vertex]],GroupVertices[Vertex],0)),1,1,"")</f>
        <v>3</v>
      </c>
      <c r="BA128" s="48" t="s">
        <v>508</v>
      </c>
      <c r="BB128" s="48" t="s">
        <v>508</v>
      </c>
      <c r="BC128" s="48" t="s">
        <v>549</v>
      </c>
      <c r="BD128" s="48" t="s">
        <v>549</v>
      </c>
      <c r="BE128" s="48" t="s">
        <v>612</v>
      </c>
      <c r="BF128" s="48" t="s">
        <v>612</v>
      </c>
      <c r="BG128" s="120" t="s">
        <v>2798</v>
      </c>
      <c r="BH128" s="120" t="s">
        <v>2798</v>
      </c>
      <c r="BI128" s="120" t="s">
        <v>2868</v>
      </c>
      <c r="BJ128" s="120" t="s">
        <v>2868</v>
      </c>
      <c r="BK128" s="120">
        <v>0</v>
      </c>
      <c r="BL128" s="123">
        <v>0</v>
      </c>
      <c r="BM128" s="120">
        <v>0</v>
      </c>
      <c r="BN128" s="123">
        <v>0</v>
      </c>
      <c r="BO128" s="120">
        <v>0</v>
      </c>
      <c r="BP128" s="123">
        <v>0</v>
      </c>
      <c r="BQ128" s="120">
        <v>9</v>
      </c>
      <c r="BR128" s="123">
        <v>100</v>
      </c>
      <c r="BS128" s="120">
        <v>9</v>
      </c>
      <c r="BT128" s="2"/>
      <c r="BU128" s="3"/>
      <c r="BV128" s="3"/>
      <c r="BW128" s="3"/>
      <c r="BX128" s="3"/>
    </row>
    <row r="129" spans="1:76" ht="15">
      <c r="A129" s="64" t="s">
        <v>290</v>
      </c>
      <c r="B129" s="65"/>
      <c r="C129" s="65" t="s">
        <v>64</v>
      </c>
      <c r="D129" s="66">
        <v>162.49131877356857</v>
      </c>
      <c r="E129" s="68"/>
      <c r="F129" s="100" t="s">
        <v>737</v>
      </c>
      <c r="G129" s="65"/>
      <c r="H129" s="69" t="s">
        <v>290</v>
      </c>
      <c r="I129" s="70"/>
      <c r="J129" s="70"/>
      <c r="K129" s="69" t="s">
        <v>2179</v>
      </c>
      <c r="L129" s="73">
        <v>1</v>
      </c>
      <c r="M129" s="74">
        <v>8261.0322265625</v>
      </c>
      <c r="N129" s="74">
        <v>4702.470703125</v>
      </c>
      <c r="O129" s="75"/>
      <c r="P129" s="76"/>
      <c r="Q129" s="76"/>
      <c r="R129" s="86"/>
      <c r="S129" s="48">
        <v>0</v>
      </c>
      <c r="T129" s="48">
        <v>1</v>
      </c>
      <c r="U129" s="49">
        <v>0</v>
      </c>
      <c r="V129" s="49">
        <v>0.333333</v>
      </c>
      <c r="W129" s="49">
        <v>0</v>
      </c>
      <c r="X129" s="49">
        <v>0.638296</v>
      </c>
      <c r="Y129" s="49">
        <v>0</v>
      </c>
      <c r="Z129" s="49">
        <v>0</v>
      </c>
      <c r="AA129" s="71">
        <v>129</v>
      </c>
      <c r="AB129" s="71"/>
      <c r="AC129" s="72"/>
      <c r="AD129" s="78" t="s">
        <v>1304</v>
      </c>
      <c r="AE129" s="78">
        <v>153</v>
      </c>
      <c r="AF129" s="78">
        <v>92</v>
      </c>
      <c r="AG129" s="78">
        <v>9128</v>
      </c>
      <c r="AH129" s="78">
        <v>1269</v>
      </c>
      <c r="AI129" s="78"/>
      <c r="AJ129" s="78" t="s">
        <v>1446</v>
      </c>
      <c r="AK129" s="78" t="s">
        <v>1556</v>
      </c>
      <c r="AL129" s="78"/>
      <c r="AM129" s="78"/>
      <c r="AN129" s="80">
        <v>41301.477743055555</v>
      </c>
      <c r="AO129" s="82" t="s">
        <v>1792</v>
      </c>
      <c r="AP129" s="78" t="b">
        <v>1</v>
      </c>
      <c r="AQ129" s="78" t="b">
        <v>0</v>
      </c>
      <c r="AR129" s="78" t="b">
        <v>1</v>
      </c>
      <c r="AS129" s="78" t="s">
        <v>1105</v>
      </c>
      <c r="AT129" s="78">
        <v>14</v>
      </c>
      <c r="AU129" s="82" t="s">
        <v>1814</v>
      </c>
      <c r="AV129" s="78" t="b">
        <v>0</v>
      </c>
      <c r="AW129" s="78" t="s">
        <v>1903</v>
      </c>
      <c r="AX129" s="82" t="s">
        <v>2030</v>
      </c>
      <c r="AY129" s="78" t="s">
        <v>66</v>
      </c>
      <c r="AZ129" s="78" t="str">
        <f>REPLACE(INDEX(GroupVertices[Group],MATCH(Vertices[[#This Row],[Vertex]],GroupVertices[Vertex],0)),1,1,"")</f>
        <v>15</v>
      </c>
      <c r="BA129" s="48"/>
      <c r="BB129" s="48"/>
      <c r="BC129" s="48"/>
      <c r="BD129" s="48"/>
      <c r="BE129" s="48" t="s">
        <v>615</v>
      </c>
      <c r="BF129" s="48" t="s">
        <v>615</v>
      </c>
      <c r="BG129" s="120" t="s">
        <v>2799</v>
      </c>
      <c r="BH129" s="120" t="s">
        <v>2799</v>
      </c>
      <c r="BI129" s="120" t="s">
        <v>2869</v>
      </c>
      <c r="BJ129" s="120" t="s">
        <v>2869</v>
      </c>
      <c r="BK129" s="120">
        <v>0</v>
      </c>
      <c r="BL129" s="123">
        <v>0</v>
      </c>
      <c r="BM129" s="120">
        <v>0</v>
      </c>
      <c r="BN129" s="123">
        <v>0</v>
      </c>
      <c r="BO129" s="120">
        <v>0</v>
      </c>
      <c r="BP129" s="123">
        <v>0</v>
      </c>
      <c r="BQ129" s="120">
        <v>21</v>
      </c>
      <c r="BR129" s="123">
        <v>100</v>
      </c>
      <c r="BS129" s="120">
        <v>21</v>
      </c>
      <c r="BT129" s="2"/>
      <c r="BU129" s="3"/>
      <c r="BV129" s="3"/>
      <c r="BW129" s="3"/>
      <c r="BX129" s="3"/>
    </row>
    <row r="130" spans="1:76" ht="15">
      <c r="A130" s="64" t="s">
        <v>291</v>
      </c>
      <c r="B130" s="65"/>
      <c r="C130" s="65" t="s">
        <v>64</v>
      </c>
      <c r="D130" s="66">
        <v>225.27404160059695</v>
      </c>
      <c r="E130" s="68"/>
      <c r="F130" s="100" t="s">
        <v>1893</v>
      </c>
      <c r="G130" s="65"/>
      <c r="H130" s="69" t="s">
        <v>291</v>
      </c>
      <c r="I130" s="70"/>
      <c r="J130" s="70"/>
      <c r="K130" s="69" t="s">
        <v>2180</v>
      </c>
      <c r="L130" s="73">
        <v>2647.529411764706</v>
      </c>
      <c r="M130" s="74">
        <v>3469.493896484375</v>
      </c>
      <c r="N130" s="74">
        <v>1534.159912109375</v>
      </c>
      <c r="O130" s="75"/>
      <c r="P130" s="76"/>
      <c r="Q130" s="76"/>
      <c r="R130" s="86"/>
      <c r="S130" s="48">
        <v>7</v>
      </c>
      <c r="T130" s="48">
        <v>2</v>
      </c>
      <c r="U130" s="49">
        <v>72</v>
      </c>
      <c r="V130" s="49">
        <v>0.111111</v>
      </c>
      <c r="W130" s="49">
        <v>0</v>
      </c>
      <c r="X130" s="49">
        <v>4.675656</v>
      </c>
      <c r="Y130" s="49">
        <v>0</v>
      </c>
      <c r="Z130" s="49">
        <v>0</v>
      </c>
      <c r="AA130" s="71">
        <v>130</v>
      </c>
      <c r="AB130" s="71"/>
      <c r="AC130" s="72"/>
      <c r="AD130" s="78" t="s">
        <v>1305</v>
      </c>
      <c r="AE130" s="78">
        <v>11522</v>
      </c>
      <c r="AF130" s="78">
        <v>11337</v>
      </c>
      <c r="AG130" s="78">
        <v>1169</v>
      </c>
      <c r="AH130" s="78">
        <v>422</v>
      </c>
      <c r="AI130" s="78"/>
      <c r="AJ130" s="78" t="s">
        <v>1447</v>
      </c>
      <c r="AK130" s="78" t="s">
        <v>1557</v>
      </c>
      <c r="AL130" s="82" t="s">
        <v>1657</v>
      </c>
      <c r="AM130" s="78"/>
      <c r="AN130" s="80">
        <v>41766.03503472222</v>
      </c>
      <c r="AO130" s="82" t="s">
        <v>1793</v>
      </c>
      <c r="AP130" s="78" t="b">
        <v>1</v>
      </c>
      <c r="AQ130" s="78" t="b">
        <v>0</v>
      </c>
      <c r="AR130" s="78" t="b">
        <v>1</v>
      </c>
      <c r="AS130" s="78" t="s">
        <v>1105</v>
      </c>
      <c r="AT130" s="78">
        <v>227</v>
      </c>
      <c r="AU130" s="82" t="s">
        <v>1814</v>
      </c>
      <c r="AV130" s="78" t="b">
        <v>0</v>
      </c>
      <c r="AW130" s="78" t="s">
        <v>1903</v>
      </c>
      <c r="AX130" s="82" t="s">
        <v>2031</v>
      </c>
      <c r="AY130" s="78" t="s">
        <v>66</v>
      </c>
      <c r="AZ130" s="78" t="str">
        <f>REPLACE(INDEX(GroupVertices[Group],MATCH(Vertices[[#This Row],[Vertex]],GroupVertices[Vertex],0)),1,1,"")</f>
        <v>5</v>
      </c>
      <c r="BA130" s="48" t="s">
        <v>510</v>
      </c>
      <c r="BB130" s="48" t="s">
        <v>510</v>
      </c>
      <c r="BC130" s="48" t="s">
        <v>551</v>
      </c>
      <c r="BD130" s="48" t="s">
        <v>551</v>
      </c>
      <c r="BE130" s="48" t="s">
        <v>616</v>
      </c>
      <c r="BF130" s="48" t="s">
        <v>616</v>
      </c>
      <c r="BG130" s="120" t="s">
        <v>2496</v>
      </c>
      <c r="BH130" s="120" t="s">
        <v>2496</v>
      </c>
      <c r="BI130" s="120" t="s">
        <v>2870</v>
      </c>
      <c r="BJ130" s="120" t="s">
        <v>2870</v>
      </c>
      <c r="BK130" s="120">
        <v>1</v>
      </c>
      <c r="BL130" s="123">
        <v>3.4482758620689653</v>
      </c>
      <c r="BM130" s="120">
        <v>0</v>
      </c>
      <c r="BN130" s="123">
        <v>0</v>
      </c>
      <c r="BO130" s="120">
        <v>0</v>
      </c>
      <c r="BP130" s="123">
        <v>0</v>
      </c>
      <c r="BQ130" s="120">
        <v>28</v>
      </c>
      <c r="BR130" s="123">
        <v>96.55172413793103</v>
      </c>
      <c r="BS130" s="120">
        <v>29</v>
      </c>
      <c r="BT130" s="2"/>
      <c r="BU130" s="3"/>
      <c r="BV130" s="3"/>
      <c r="BW130" s="3"/>
      <c r="BX130" s="3"/>
    </row>
    <row r="131" spans="1:76" ht="15">
      <c r="A131" s="64" t="s">
        <v>354</v>
      </c>
      <c r="B131" s="65"/>
      <c r="C131" s="65" t="s">
        <v>64</v>
      </c>
      <c r="D131" s="66">
        <v>163.66378402867537</v>
      </c>
      <c r="E131" s="68"/>
      <c r="F131" s="100" t="s">
        <v>1894</v>
      </c>
      <c r="G131" s="65"/>
      <c r="H131" s="69" t="s">
        <v>354</v>
      </c>
      <c r="I131" s="70"/>
      <c r="J131" s="70"/>
      <c r="K131" s="69" t="s">
        <v>2181</v>
      </c>
      <c r="L131" s="73">
        <v>1</v>
      </c>
      <c r="M131" s="74">
        <v>4351.30224609375</v>
      </c>
      <c r="N131" s="74">
        <v>833.1571044921875</v>
      </c>
      <c r="O131" s="75"/>
      <c r="P131" s="76"/>
      <c r="Q131" s="76"/>
      <c r="R131" s="86"/>
      <c r="S131" s="48">
        <v>1</v>
      </c>
      <c r="T131" s="48">
        <v>0</v>
      </c>
      <c r="U131" s="49">
        <v>0</v>
      </c>
      <c r="V131" s="49">
        <v>0.058824</v>
      </c>
      <c r="W131" s="49">
        <v>0</v>
      </c>
      <c r="X131" s="49">
        <v>0.59159</v>
      </c>
      <c r="Y131" s="49">
        <v>0</v>
      </c>
      <c r="Z131" s="49">
        <v>0</v>
      </c>
      <c r="AA131" s="71">
        <v>131</v>
      </c>
      <c r="AB131" s="71"/>
      <c r="AC131" s="72"/>
      <c r="AD131" s="78" t="s">
        <v>1306</v>
      </c>
      <c r="AE131" s="78">
        <v>25</v>
      </c>
      <c r="AF131" s="78">
        <v>302</v>
      </c>
      <c r="AG131" s="78">
        <v>73</v>
      </c>
      <c r="AH131" s="78">
        <v>0</v>
      </c>
      <c r="AI131" s="78">
        <v>-32400</v>
      </c>
      <c r="AJ131" s="78" t="s">
        <v>1448</v>
      </c>
      <c r="AK131" s="78" t="s">
        <v>1558</v>
      </c>
      <c r="AL131" s="82" t="s">
        <v>1658</v>
      </c>
      <c r="AM131" s="78" t="s">
        <v>1673</v>
      </c>
      <c r="AN131" s="80">
        <v>40199.87694444445</v>
      </c>
      <c r="AO131" s="82" t="s">
        <v>1794</v>
      </c>
      <c r="AP131" s="78" t="b">
        <v>0</v>
      </c>
      <c r="AQ131" s="78" t="b">
        <v>0</v>
      </c>
      <c r="AR131" s="78" t="b">
        <v>1</v>
      </c>
      <c r="AS131" s="78" t="s">
        <v>1105</v>
      </c>
      <c r="AT131" s="78">
        <v>19</v>
      </c>
      <c r="AU131" s="82" t="s">
        <v>1833</v>
      </c>
      <c r="AV131" s="78" t="b">
        <v>1</v>
      </c>
      <c r="AW131" s="78" t="s">
        <v>1903</v>
      </c>
      <c r="AX131" s="82" t="s">
        <v>2032</v>
      </c>
      <c r="AY131" s="78" t="s">
        <v>65</v>
      </c>
      <c r="AZ131" s="78" t="str">
        <f>REPLACE(INDEX(GroupVertices[Group],MATCH(Vertices[[#This Row],[Vertex]],GroupVertices[Vertex],0)),1,1,"")</f>
        <v>5</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355</v>
      </c>
      <c r="B132" s="65"/>
      <c r="C132" s="65" t="s">
        <v>64</v>
      </c>
      <c r="D132" s="66">
        <v>162.76489399976015</v>
      </c>
      <c r="E132" s="68"/>
      <c r="F132" s="100" t="s">
        <v>1895</v>
      </c>
      <c r="G132" s="65"/>
      <c r="H132" s="69" t="s">
        <v>355</v>
      </c>
      <c r="I132" s="70"/>
      <c r="J132" s="70"/>
      <c r="K132" s="69" t="s">
        <v>2182</v>
      </c>
      <c r="L132" s="73">
        <v>1</v>
      </c>
      <c r="M132" s="74">
        <v>2429.906494140625</v>
      </c>
      <c r="N132" s="74">
        <v>1850.0999755859375</v>
      </c>
      <c r="O132" s="75"/>
      <c r="P132" s="76"/>
      <c r="Q132" s="76"/>
      <c r="R132" s="86"/>
      <c r="S132" s="48">
        <v>1</v>
      </c>
      <c r="T132" s="48">
        <v>0</v>
      </c>
      <c r="U132" s="49">
        <v>0</v>
      </c>
      <c r="V132" s="49">
        <v>0.058824</v>
      </c>
      <c r="W132" s="49">
        <v>0</v>
      </c>
      <c r="X132" s="49">
        <v>0.59159</v>
      </c>
      <c r="Y132" s="49">
        <v>0</v>
      </c>
      <c r="Z132" s="49">
        <v>0</v>
      </c>
      <c r="AA132" s="71">
        <v>132</v>
      </c>
      <c r="AB132" s="71"/>
      <c r="AC132" s="72"/>
      <c r="AD132" s="78" t="s">
        <v>355</v>
      </c>
      <c r="AE132" s="78">
        <v>0</v>
      </c>
      <c r="AF132" s="78">
        <v>141</v>
      </c>
      <c r="AG132" s="78">
        <v>0</v>
      </c>
      <c r="AH132" s="78">
        <v>0</v>
      </c>
      <c r="AI132" s="78">
        <v>-25200</v>
      </c>
      <c r="AJ132" s="78"/>
      <c r="AK132" s="78"/>
      <c r="AL132" s="78"/>
      <c r="AM132" s="78" t="s">
        <v>1677</v>
      </c>
      <c r="AN132" s="80">
        <v>39569.897997685184</v>
      </c>
      <c r="AO132" s="78"/>
      <c r="AP132" s="78" t="b">
        <v>1</v>
      </c>
      <c r="AQ132" s="78" t="b">
        <v>1</v>
      </c>
      <c r="AR132" s="78" t="b">
        <v>0</v>
      </c>
      <c r="AS132" s="78" t="s">
        <v>1105</v>
      </c>
      <c r="AT132" s="78">
        <v>2</v>
      </c>
      <c r="AU132" s="82" t="s">
        <v>1814</v>
      </c>
      <c r="AV132" s="78" t="b">
        <v>0</v>
      </c>
      <c r="AW132" s="78" t="s">
        <v>1903</v>
      </c>
      <c r="AX132" s="82" t="s">
        <v>2033</v>
      </c>
      <c r="AY132" s="78" t="s">
        <v>65</v>
      </c>
      <c r="AZ132" s="78" t="str">
        <f>REPLACE(INDEX(GroupVertices[Group],MATCH(Vertices[[#This Row],[Vertex]],GroupVertices[Vertex],0)),1,1,"")</f>
        <v>5</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292</v>
      </c>
      <c r="B133" s="65"/>
      <c r="C133" s="65" t="s">
        <v>64</v>
      </c>
      <c r="D133" s="66">
        <v>335.2066171865631</v>
      </c>
      <c r="E133" s="68"/>
      <c r="F133" s="100" t="s">
        <v>738</v>
      </c>
      <c r="G133" s="65"/>
      <c r="H133" s="69" t="s">
        <v>292</v>
      </c>
      <c r="I133" s="70"/>
      <c r="J133" s="70"/>
      <c r="K133" s="69" t="s">
        <v>2183</v>
      </c>
      <c r="L133" s="73">
        <v>1</v>
      </c>
      <c r="M133" s="74">
        <v>3748.559814453125</v>
      </c>
      <c r="N133" s="74">
        <v>352.9058837890625</v>
      </c>
      <c r="O133" s="75"/>
      <c r="P133" s="76"/>
      <c r="Q133" s="76"/>
      <c r="R133" s="86"/>
      <c r="S133" s="48">
        <v>0</v>
      </c>
      <c r="T133" s="48">
        <v>1</v>
      </c>
      <c r="U133" s="49">
        <v>0</v>
      </c>
      <c r="V133" s="49">
        <v>0.058824</v>
      </c>
      <c r="W133" s="49">
        <v>0</v>
      </c>
      <c r="X133" s="49">
        <v>0.59159</v>
      </c>
      <c r="Y133" s="49">
        <v>0</v>
      </c>
      <c r="Z133" s="49">
        <v>0</v>
      </c>
      <c r="AA133" s="71">
        <v>133</v>
      </c>
      <c r="AB133" s="71"/>
      <c r="AC133" s="72"/>
      <c r="AD133" s="78" t="s">
        <v>1307</v>
      </c>
      <c r="AE133" s="78">
        <v>32975</v>
      </c>
      <c r="AF133" s="78">
        <v>31027</v>
      </c>
      <c r="AG133" s="78">
        <v>3760</v>
      </c>
      <c r="AH133" s="78">
        <v>2148</v>
      </c>
      <c r="AI133" s="78"/>
      <c r="AJ133" s="78" t="s">
        <v>1449</v>
      </c>
      <c r="AK133" s="78" t="s">
        <v>1557</v>
      </c>
      <c r="AL133" s="82" t="s">
        <v>1659</v>
      </c>
      <c r="AM133" s="78"/>
      <c r="AN133" s="80">
        <v>40109.93269675926</v>
      </c>
      <c r="AO133" s="82" t="s">
        <v>1795</v>
      </c>
      <c r="AP133" s="78" t="b">
        <v>1</v>
      </c>
      <c r="AQ133" s="78" t="b">
        <v>0</v>
      </c>
      <c r="AR133" s="78" t="b">
        <v>1</v>
      </c>
      <c r="AS133" s="78" t="s">
        <v>1105</v>
      </c>
      <c r="AT133" s="78">
        <v>574</v>
      </c>
      <c r="AU133" s="82" t="s">
        <v>1814</v>
      </c>
      <c r="AV133" s="78" t="b">
        <v>0</v>
      </c>
      <c r="AW133" s="78" t="s">
        <v>1903</v>
      </c>
      <c r="AX133" s="82" t="s">
        <v>2034</v>
      </c>
      <c r="AY133" s="78" t="s">
        <v>66</v>
      </c>
      <c r="AZ133" s="78" t="str">
        <f>REPLACE(INDEX(GroupVertices[Group],MATCH(Vertices[[#This Row],[Vertex]],GroupVertices[Vertex],0)),1,1,"")</f>
        <v>5</v>
      </c>
      <c r="BA133" s="48"/>
      <c r="BB133" s="48"/>
      <c r="BC133" s="48"/>
      <c r="BD133" s="48"/>
      <c r="BE133" s="48" t="s">
        <v>617</v>
      </c>
      <c r="BF133" s="48" t="s">
        <v>617</v>
      </c>
      <c r="BG133" s="120" t="s">
        <v>2800</v>
      </c>
      <c r="BH133" s="120" t="s">
        <v>2800</v>
      </c>
      <c r="BI133" s="120" t="s">
        <v>2871</v>
      </c>
      <c r="BJ133" s="120" t="s">
        <v>2871</v>
      </c>
      <c r="BK133" s="120">
        <v>1</v>
      </c>
      <c r="BL133" s="123">
        <v>4.761904761904762</v>
      </c>
      <c r="BM133" s="120">
        <v>0</v>
      </c>
      <c r="BN133" s="123">
        <v>0</v>
      </c>
      <c r="BO133" s="120">
        <v>0</v>
      </c>
      <c r="BP133" s="123">
        <v>0</v>
      </c>
      <c r="BQ133" s="120">
        <v>20</v>
      </c>
      <c r="BR133" s="123">
        <v>95.23809523809524</v>
      </c>
      <c r="BS133" s="120">
        <v>21</v>
      </c>
      <c r="BT133" s="2"/>
      <c r="BU133" s="3"/>
      <c r="BV133" s="3"/>
      <c r="BW133" s="3"/>
      <c r="BX133" s="3"/>
    </row>
    <row r="134" spans="1:76" ht="15">
      <c r="A134" s="64" t="s">
        <v>293</v>
      </c>
      <c r="B134" s="65"/>
      <c r="C134" s="65" t="s">
        <v>64</v>
      </c>
      <c r="D134" s="66">
        <v>203.6336828920543</v>
      </c>
      <c r="E134" s="68"/>
      <c r="F134" s="100" t="s">
        <v>739</v>
      </c>
      <c r="G134" s="65"/>
      <c r="H134" s="69" t="s">
        <v>293</v>
      </c>
      <c r="I134" s="70"/>
      <c r="J134" s="70"/>
      <c r="K134" s="69" t="s">
        <v>2184</v>
      </c>
      <c r="L134" s="73">
        <v>1</v>
      </c>
      <c r="M134" s="74">
        <v>3562.716064453125</v>
      </c>
      <c r="N134" s="74">
        <v>2752.665771484375</v>
      </c>
      <c r="O134" s="75"/>
      <c r="P134" s="76"/>
      <c r="Q134" s="76"/>
      <c r="R134" s="86"/>
      <c r="S134" s="48">
        <v>0</v>
      </c>
      <c r="T134" s="48">
        <v>1</v>
      </c>
      <c r="U134" s="49">
        <v>0</v>
      </c>
      <c r="V134" s="49">
        <v>0.058824</v>
      </c>
      <c r="W134" s="49">
        <v>0</v>
      </c>
      <c r="X134" s="49">
        <v>0.59159</v>
      </c>
      <c r="Y134" s="49">
        <v>0</v>
      </c>
      <c r="Z134" s="49">
        <v>0</v>
      </c>
      <c r="AA134" s="71">
        <v>134</v>
      </c>
      <c r="AB134" s="71"/>
      <c r="AC134" s="72"/>
      <c r="AD134" s="78" t="s">
        <v>1308</v>
      </c>
      <c r="AE134" s="78">
        <v>8208</v>
      </c>
      <c r="AF134" s="78">
        <v>7461</v>
      </c>
      <c r="AG134" s="78">
        <v>280808</v>
      </c>
      <c r="AH134" s="78">
        <v>258925</v>
      </c>
      <c r="AI134" s="78"/>
      <c r="AJ134" s="78" t="s">
        <v>1450</v>
      </c>
      <c r="AK134" s="78" t="s">
        <v>1559</v>
      </c>
      <c r="AL134" s="82" t="s">
        <v>1660</v>
      </c>
      <c r="AM134" s="78"/>
      <c r="AN134" s="80">
        <v>39688.05028935185</v>
      </c>
      <c r="AO134" s="82" t="s">
        <v>1796</v>
      </c>
      <c r="AP134" s="78" t="b">
        <v>0</v>
      </c>
      <c r="AQ134" s="78" t="b">
        <v>0</v>
      </c>
      <c r="AR134" s="78" t="b">
        <v>0</v>
      </c>
      <c r="AS134" s="78" t="s">
        <v>1105</v>
      </c>
      <c r="AT134" s="78">
        <v>386</v>
      </c>
      <c r="AU134" s="82" t="s">
        <v>1814</v>
      </c>
      <c r="AV134" s="78" t="b">
        <v>0</v>
      </c>
      <c r="AW134" s="78" t="s">
        <v>1903</v>
      </c>
      <c r="AX134" s="82" t="s">
        <v>2035</v>
      </c>
      <c r="AY134" s="78" t="s">
        <v>66</v>
      </c>
      <c r="AZ134" s="78" t="str">
        <f>REPLACE(INDEX(GroupVertices[Group],MATCH(Vertices[[#This Row],[Vertex]],GroupVertices[Vertex],0)),1,1,"")</f>
        <v>5</v>
      </c>
      <c r="BA134" s="48"/>
      <c r="BB134" s="48"/>
      <c r="BC134" s="48"/>
      <c r="BD134" s="48"/>
      <c r="BE134" s="48" t="s">
        <v>617</v>
      </c>
      <c r="BF134" s="48" t="s">
        <v>617</v>
      </c>
      <c r="BG134" s="120" t="s">
        <v>2800</v>
      </c>
      <c r="BH134" s="120" t="s">
        <v>2800</v>
      </c>
      <c r="BI134" s="120" t="s">
        <v>2871</v>
      </c>
      <c r="BJ134" s="120" t="s">
        <v>2871</v>
      </c>
      <c r="BK134" s="120">
        <v>1</v>
      </c>
      <c r="BL134" s="123">
        <v>4.761904761904762</v>
      </c>
      <c r="BM134" s="120">
        <v>0</v>
      </c>
      <c r="BN134" s="123">
        <v>0</v>
      </c>
      <c r="BO134" s="120">
        <v>0</v>
      </c>
      <c r="BP134" s="123">
        <v>0</v>
      </c>
      <c r="BQ134" s="120">
        <v>20</v>
      </c>
      <c r="BR134" s="123">
        <v>95.23809523809524</v>
      </c>
      <c r="BS134" s="120">
        <v>21</v>
      </c>
      <c r="BT134" s="2"/>
      <c r="BU134" s="3"/>
      <c r="BV134" s="3"/>
      <c r="BW134" s="3"/>
      <c r="BX134" s="3"/>
    </row>
    <row r="135" spans="1:76" ht="15">
      <c r="A135" s="64" t="s">
        <v>294</v>
      </c>
      <c r="B135" s="65"/>
      <c r="C135" s="65" t="s">
        <v>64</v>
      </c>
      <c r="D135" s="66">
        <v>167.02485109331485</v>
      </c>
      <c r="E135" s="68"/>
      <c r="F135" s="100" t="s">
        <v>740</v>
      </c>
      <c r="G135" s="65"/>
      <c r="H135" s="69" t="s">
        <v>294</v>
      </c>
      <c r="I135" s="70"/>
      <c r="J135" s="70"/>
      <c r="K135" s="69" t="s">
        <v>2185</v>
      </c>
      <c r="L135" s="73">
        <v>1</v>
      </c>
      <c r="M135" s="74">
        <v>4541.4560546875</v>
      </c>
      <c r="N135" s="74">
        <v>1641.4058837890625</v>
      </c>
      <c r="O135" s="75"/>
      <c r="P135" s="76"/>
      <c r="Q135" s="76"/>
      <c r="R135" s="86"/>
      <c r="S135" s="48">
        <v>0</v>
      </c>
      <c r="T135" s="48">
        <v>1</v>
      </c>
      <c r="U135" s="49">
        <v>0</v>
      </c>
      <c r="V135" s="49">
        <v>0.058824</v>
      </c>
      <c r="W135" s="49">
        <v>0</v>
      </c>
      <c r="X135" s="49">
        <v>0.59159</v>
      </c>
      <c r="Y135" s="49">
        <v>0</v>
      </c>
      <c r="Z135" s="49">
        <v>0</v>
      </c>
      <c r="AA135" s="71">
        <v>135</v>
      </c>
      <c r="AB135" s="71"/>
      <c r="AC135" s="72"/>
      <c r="AD135" s="78" t="s">
        <v>1309</v>
      </c>
      <c r="AE135" s="78">
        <v>1334</v>
      </c>
      <c r="AF135" s="78">
        <v>904</v>
      </c>
      <c r="AG135" s="78">
        <v>11251</v>
      </c>
      <c r="AH135" s="78">
        <v>7069</v>
      </c>
      <c r="AI135" s="78"/>
      <c r="AJ135" s="78" t="s">
        <v>1451</v>
      </c>
      <c r="AK135" s="78" t="s">
        <v>1560</v>
      </c>
      <c r="AL135" s="82" t="s">
        <v>1661</v>
      </c>
      <c r="AM135" s="78"/>
      <c r="AN135" s="80">
        <v>42445.26186342593</v>
      </c>
      <c r="AO135" s="82" t="s">
        <v>1797</v>
      </c>
      <c r="AP135" s="78" t="b">
        <v>0</v>
      </c>
      <c r="AQ135" s="78" t="b">
        <v>0</v>
      </c>
      <c r="AR135" s="78" t="b">
        <v>0</v>
      </c>
      <c r="AS135" s="78" t="s">
        <v>1105</v>
      </c>
      <c r="AT135" s="78">
        <v>16</v>
      </c>
      <c r="AU135" s="82" t="s">
        <v>1814</v>
      </c>
      <c r="AV135" s="78" t="b">
        <v>0</v>
      </c>
      <c r="AW135" s="78" t="s">
        <v>1903</v>
      </c>
      <c r="AX135" s="82" t="s">
        <v>2036</v>
      </c>
      <c r="AY135" s="78" t="s">
        <v>66</v>
      </c>
      <c r="AZ135" s="78" t="str">
        <f>REPLACE(INDEX(GroupVertices[Group],MATCH(Vertices[[#This Row],[Vertex]],GroupVertices[Vertex],0)),1,1,"")</f>
        <v>5</v>
      </c>
      <c r="BA135" s="48"/>
      <c r="BB135" s="48"/>
      <c r="BC135" s="48"/>
      <c r="BD135" s="48"/>
      <c r="BE135" s="48" t="s">
        <v>617</v>
      </c>
      <c r="BF135" s="48" t="s">
        <v>617</v>
      </c>
      <c r="BG135" s="120" t="s">
        <v>2800</v>
      </c>
      <c r="BH135" s="120" t="s">
        <v>2800</v>
      </c>
      <c r="BI135" s="120" t="s">
        <v>2871</v>
      </c>
      <c r="BJ135" s="120" t="s">
        <v>2871</v>
      </c>
      <c r="BK135" s="120">
        <v>1</v>
      </c>
      <c r="BL135" s="123">
        <v>4.761904761904762</v>
      </c>
      <c r="BM135" s="120">
        <v>0</v>
      </c>
      <c r="BN135" s="123">
        <v>0</v>
      </c>
      <c r="BO135" s="120">
        <v>0</v>
      </c>
      <c r="BP135" s="123">
        <v>0</v>
      </c>
      <c r="BQ135" s="120">
        <v>20</v>
      </c>
      <c r="BR135" s="123">
        <v>95.23809523809524</v>
      </c>
      <c r="BS135" s="120">
        <v>21</v>
      </c>
      <c r="BT135" s="2"/>
      <c r="BU135" s="3"/>
      <c r="BV135" s="3"/>
      <c r="BW135" s="3"/>
      <c r="BX135" s="3"/>
    </row>
    <row r="136" spans="1:76" ht="15">
      <c r="A136" s="64" t="s">
        <v>295</v>
      </c>
      <c r="B136" s="65"/>
      <c r="C136" s="65" t="s">
        <v>64</v>
      </c>
      <c r="D136" s="66">
        <v>163.6023691819793</v>
      </c>
      <c r="E136" s="68"/>
      <c r="F136" s="100" t="s">
        <v>741</v>
      </c>
      <c r="G136" s="65"/>
      <c r="H136" s="69" t="s">
        <v>295</v>
      </c>
      <c r="I136" s="70"/>
      <c r="J136" s="70"/>
      <c r="K136" s="69" t="s">
        <v>2186</v>
      </c>
      <c r="L136" s="73">
        <v>1</v>
      </c>
      <c r="M136" s="74">
        <v>4230.00537109375</v>
      </c>
      <c r="N136" s="74">
        <v>2399.47216796875</v>
      </c>
      <c r="O136" s="75"/>
      <c r="P136" s="76"/>
      <c r="Q136" s="76"/>
      <c r="R136" s="86"/>
      <c r="S136" s="48">
        <v>0</v>
      </c>
      <c r="T136" s="48">
        <v>1</v>
      </c>
      <c r="U136" s="49">
        <v>0</v>
      </c>
      <c r="V136" s="49">
        <v>0.058824</v>
      </c>
      <c r="W136" s="49">
        <v>0</v>
      </c>
      <c r="X136" s="49">
        <v>0.59159</v>
      </c>
      <c r="Y136" s="49">
        <v>0</v>
      </c>
      <c r="Z136" s="49">
        <v>0</v>
      </c>
      <c r="AA136" s="71">
        <v>136</v>
      </c>
      <c r="AB136" s="71"/>
      <c r="AC136" s="72"/>
      <c r="AD136" s="78" t="s">
        <v>1310</v>
      </c>
      <c r="AE136" s="78">
        <v>128</v>
      </c>
      <c r="AF136" s="78">
        <v>291</v>
      </c>
      <c r="AG136" s="78">
        <v>36352</v>
      </c>
      <c r="AH136" s="78">
        <v>22878</v>
      </c>
      <c r="AI136" s="78"/>
      <c r="AJ136" s="78"/>
      <c r="AK136" s="78" t="s">
        <v>1561</v>
      </c>
      <c r="AL136" s="78"/>
      <c r="AM136" s="78"/>
      <c r="AN136" s="80">
        <v>40810.86907407407</v>
      </c>
      <c r="AO136" s="82" t="s">
        <v>1798</v>
      </c>
      <c r="AP136" s="78" t="b">
        <v>0</v>
      </c>
      <c r="AQ136" s="78" t="b">
        <v>0</v>
      </c>
      <c r="AR136" s="78" t="b">
        <v>0</v>
      </c>
      <c r="AS136" s="78" t="s">
        <v>1105</v>
      </c>
      <c r="AT136" s="78">
        <v>18</v>
      </c>
      <c r="AU136" s="82" t="s">
        <v>1828</v>
      </c>
      <c r="AV136" s="78" t="b">
        <v>0</v>
      </c>
      <c r="AW136" s="78" t="s">
        <v>1903</v>
      </c>
      <c r="AX136" s="82" t="s">
        <v>2037</v>
      </c>
      <c r="AY136" s="78" t="s">
        <v>66</v>
      </c>
      <c r="AZ136" s="78" t="str">
        <f>REPLACE(INDEX(GroupVertices[Group],MATCH(Vertices[[#This Row],[Vertex]],GroupVertices[Vertex],0)),1,1,"")</f>
        <v>5</v>
      </c>
      <c r="BA136" s="48"/>
      <c r="BB136" s="48"/>
      <c r="BC136" s="48"/>
      <c r="BD136" s="48"/>
      <c r="BE136" s="48" t="s">
        <v>617</v>
      </c>
      <c r="BF136" s="48" t="s">
        <v>617</v>
      </c>
      <c r="BG136" s="120" t="s">
        <v>2800</v>
      </c>
      <c r="BH136" s="120" t="s">
        <v>2800</v>
      </c>
      <c r="BI136" s="120" t="s">
        <v>2871</v>
      </c>
      <c r="BJ136" s="120" t="s">
        <v>2871</v>
      </c>
      <c r="BK136" s="120">
        <v>1</v>
      </c>
      <c r="BL136" s="123">
        <v>4.761904761904762</v>
      </c>
      <c r="BM136" s="120">
        <v>0</v>
      </c>
      <c r="BN136" s="123">
        <v>0</v>
      </c>
      <c r="BO136" s="120">
        <v>0</v>
      </c>
      <c r="BP136" s="123">
        <v>0</v>
      </c>
      <c r="BQ136" s="120">
        <v>20</v>
      </c>
      <c r="BR136" s="123">
        <v>95.23809523809524</v>
      </c>
      <c r="BS136" s="120">
        <v>21</v>
      </c>
      <c r="BT136" s="2"/>
      <c r="BU136" s="3"/>
      <c r="BV136" s="3"/>
      <c r="BW136" s="3"/>
      <c r="BX136" s="3"/>
    </row>
    <row r="137" spans="1:76" ht="15">
      <c r="A137" s="64" t="s">
        <v>296</v>
      </c>
      <c r="B137" s="65"/>
      <c r="C137" s="65" t="s">
        <v>64</v>
      </c>
      <c r="D137" s="66">
        <v>164.0881047876664</v>
      </c>
      <c r="E137" s="68"/>
      <c r="F137" s="100" t="s">
        <v>707</v>
      </c>
      <c r="G137" s="65"/>
      <c r="H137" s="69" t="s">
        <v>296</v>
      </c>
      <c r="I137" s="70"/>
      <c r="J137" s="70"/>
      <c r="K137" s="69" t="s">
        <v>2187</v>
      </c>
      <c r="L137" s="73">
        <v>1</v>
      </c>
      <c r="M137" s="74">
        <v>2494.47021484375</v>
      </c>
      <c r="N137" s="74">
        <v>1016.6830444335938</v>
      </c>
      <c r="O137" s="75"/>
      <c r="P137" s="76"/>
      <c r="Q137" s="76"/>
      <c r="R137" s="86"/>
      <c r="S137" s="48">
        <v>0</v>
      </c>
      <c r="T137" s="48">
        <v>1</v>
      </c>
      <c r="U137" s="49">
        <v>0</v>
      </c>
      <c r="V137" s="49">
        <v>0.058824</v>
      </c>
      <c r="W137" s="49">
        <v>0</v>
      </c>
      <c r="X137" s="49">
        <v>0.59159</v>
      </c>
      <c r="Y137" s="49">
        <v>0</v>
      </c>
      <c r="Z137" s="49">
        <v>0</v>
      </c>
      <c r="AA137" s="71">
        <v>137</v>
      </c>
      <c r="AB137" s="71"/>
      <c r="AC137" s="72"/>
      <c r="AD137" s="78" t="s">
        <v>1311</v>
      </c>
      <c r="AE137" s="78">
        <v>1773</v>
      </c>
      <c r="AF137" s="78">
        <v>378</v>
      </c>
      <c r="AG137" s="78">
        <v>58320</v>
      </c>
      <c r="AH137" s="78">
        <v>10895</v>
      </c>
      <c r="AI137" s="78"/>
      <c r="AJ137" s="78"/>
      <c r="AK137" s="78"/>
      <c r="AL137" s="78"/>
      <c r="AM137" s="78"/>
      <c r="AN137" s="80">
        <v>40719.97305555556</v>
      </c>
      <c r="AO137" s="78"/>
      <c r="AP137" s="78" t="b">
        <v>1</v>
      </c>
      <c r="AQ137" s="78" t="b">
        <v>1</v>
      </c>
      <c r="AR137" s="78" t="b">
        <v>0</v>
      </c>
      <c r="AS137" s="78" t="s">
        <v>1105</v>
      </c>
      <c r="AT137" s="78">
        <v>7</v>
      </c>
      <c r="AU137" s="82" t="s">
        <v>1814</v>
      </c>
      <c r="AV137" s="78" t="b">
        <v>0</v>
      </c>
      <c r="AW137" s="78" t="s">
        <v>1903</v>
      </c>
      <c r="AX137" s="82" t="s">
        <v>2038</v>
      </c>
      <c r="AY137" s="78" t="s">
        <v>66</v>
      </c>
      <c r="AZ137" s="78" t="str">
        <f>REPLACE(INDEX(GroupVertices[Group],MATCH(Vertices[[#This Row],[Vertex]],GroupVertices[Vertex],0)),1,1,"")</f>
        <v>5</v>
      </c>
      <c r="BA137" s="48"/>
      <c r="BB137" s="48"/>
      <c r="BC137" s="48"/>
      <c r="BD137" s="48"/>
      <c r="BE137" s="48" t="s">
        <v>617</v>
      </c>
      <c r="BF137" s="48" t="s">
        <v>617</v>
      </c>
      <c r="BG137" s="120" t="s">
        <v>2800</v>
      </c>
      <c r="BH137" s="120" t="s">
        <v>2800</v>
      </c>
      <c r="BI137" s="120" t="s">
        <v>2871</v>
      </c>
      <c r="BJ137" s="120" t="s">
        <v>2871</v>
      </c>
      <c r="BK137" s="120">
        <v>1</v>
      </c>
      <c r="BL137" s="123">
        <v>4.761904761904762</v>
      </c>
      <c r="BM137" s="120">
        <v>0</v>
      </c>
      <c r="BN137" s="123">
        <v>0</v>
      </c>
      <c r="BO137" s="120">
        <v>0</v>
      </c>
      <c r="BP137" s="123">
        <v>0</v>
      </c>
      <c r="BQ137" s="120">
        <v>20</v>
      </c>
      <c r="BR137" s="123">
        <v>95.23809523809524</v>
      </c>
      <c r="BS137" s="120">
        <v>21</v>
      </c>
      <c r="BT137" s="2"/>
      <c r="BU137" s="3"/>
      <c r="BV137" s="3"/>
      <c r="BW137" s="3"/>
      <c r="BX137" s="3"/>
    </row>
    <row r="138" spans="1:76" ht="15">
      <c r="A138" s="64" t="s">
        <v>297</v>
      </c>
      <c r="B138" s="65"/>
      <c r="C138" s="65" t="s">
        <v>64</v>
      </c>
      <c r="D138" s="66">
        <v>162.93797220408544</v>
      </c>
      <c r="E138" s="68"/>
      <c r="F138" s="100" t="s">
        <v>707</v>
      </c>
      <c r="G138" s="65"/>
      <c r="H138" s="69" t="s">
        <v>297</v>
      </c>
      <c r="I138" s="70"/>
      <c r="J138" s="70"/>
      <c r="K138" s="69" t="s">
        <v>2188</v>
      </c>
      <c r="L138" s="73">
        <v>1</v>
      </c>
      <c r="M138" s="74">
        <v>3015.221923828125</v>
      </c>
      <c r="N138" s="74">
        <v>425.37823486328125</v>
      </c>
      <c r="O138" s="75"/>
      <c r="P138" s="76"/>
      <c r="Q138" s="76"/>
      <c r="R138" s="86"/>
      <c r="S138" s="48">
        <v>0</v>
      </c>
      <c r="T138" s="48">
        <v>1</v>
      </c>
      <c r="U138" s="49">
        <v>0</v>
      </c>
      <c r="V138" s="49">
        <v>0.058824</v>
      </c>
      <c r="W138" s="49">
        <v>0</v>
      </c>
      <c r="X138" s="49">
        <v>0.59159</v>
      </c>
      <c r="Y138" s="49">
        <v>0</v>
      </c>
      <c r="Z138" s="49">
        <v>0</v>
      </c>
      <c r="AA138" s="71">
        <v>138</v>
      </c>
      <c r="AB138" s="71"/>
      <c r="AC138" s="72"/>
      <c r="AD138" s="78" t="s">
        <v>1312</v>
      </c>
      <c r="AE138" s="78">
        <v>96</v>
      </c>
      <c r="AF138" s="78">
        <v>172</v>
      </c>
      <c r="AG138" s="78">
        <v>44247</v>
      </c>
      <c r="AH138" s="78">
        <v>42620</v>
      </c>
      <c r="AI138" s="78"/>
      <c r="AJ138" s="78"/>
      <c r="AK138" s="78"/>
      <c r="AL138" s="78"/>
      <c r="AM138" s="78"/>
      <c r="AN138" s="80">
        <v>42305.27140046296</v>
      </c>
      <c r="AO138" s="78"/>
      <c r="AP138" s="78" t="b">
        <v>1</v>
      </c>
      <c r="AQ138" s="78" t="b">
        <v>1</v>
      </c>
      <c r="AR138" s="78" t="b">
        <v>1</v>
      </c>
      <c r="AS138" s="78" t="s">
        <v>1105</v>
      </c>
      <c r="AT138" s="78">
        <v>2</v>
      </c>
      <c r="AU138" s="82" t="s">
        <v>1814</v>
      </c>
      <c r="AV138" s="78" t="b">
        <v>0</v>
      </c>
      <c r="AW138" s="78" t="s">
        <v>1903</v>
      </c>
      <c r="AX138" s="82" t="s">
        <v>2039</v>
      </c>
      <c r="AY138" s="78" t="s">
        <v>66</v>
      </c>
      <c r="AZ138" s="78" t="str">
        <f>REPLACE(INDEX(GroupVertices[Group],MATCH(Vertices[[#This Row],[Vertex]],GroupVertices[Vertex],0)),1,1,"")</f>
        <v>5</v>
      </c>
      <c r="BA138" s="48"/>
      <c r="BB138" s="48"/>
      <c r="BC138" s="48"/>
      <c r="BD138" s="48"/>
      <c r="BE138" s="48" t="s">
        <v>617</v>
      </c>
      <c r="BF138" s="48" t="s">
        <v>617</v>
      </c>
      <c r="BG138" s="120" t="s">
        <v>2800</v>
      </c>
      <c r="BH138" s="120" t="s">
        <v>2800</v>
      </c>
      <c r="BI138" s="120" t="s">
        <v>2871</v>
      </c>
      <c r="BJ138" s="120" t="s">
        <v>2871</v>
      </c>
      <c r="BK138" s="120">
        <v>1</v>
      </c>
      <c r="BL138" s="123">
        <v>4.761904761904762</v>
      </c>
      <c r="BM138" s="120">
        <v>0</v>
      </c>
      <c r="BN138" s="123">
        <v>0</v>
      </c>
      <c r="BO138" s="120">
        <v>0</v>
      </c>
      <c r="BP138" s="123">
        <v>0</v>
      </c>
      <c r="BQ138" s="120">
        <v>20</v>
      </c>
      <c r="BR138" s="123">
        <v>95.23809523809524</v>
      </c>
      <c r="BS138" s="120">
        <v>21</v>
      </c>
      <c r="BT138" s="2"/>
      <c r="BU138" s="3"/>
      <c r="BV138" s="3"/>
      <c r="BW138" s="3"/>
      <c r="BX138" s="3"/>
    </row>
    <row r="139" spans="1:76" ht="15">
      <c r="A139" s="64" t="s">
        <v>298</v>
      </c>
      <c r="B139" s="65"/>
      <c r="C139" s="65" t="s">
        <v>64</v>
      </c>
      <c r="D139" s="66">
        <v>162.1284128612736</v>
      </c>
      <c r="E139" s="68"/>
      <c r="F139" s="100" t="s">
        <v>742</v>
      </c>
      <c r="G139" s="65"/>
      <c r="H139" s="69" t="s">
        <v>298</v>
      </c>
      <c r="I139" s="70"/>
      <c r="J139" s="70"/>
      <c r="K139" s="69" t="s">
        <v>2189</v>
      </c>
      <c r="L139" s="73">
        <v>1</v>
      </c>
      <c r="M139" s="74">
        <v>2851.810546875</v>
      </c>
      <c r="N139" s="74">
        <v>2535.6767578125</v>
      </c>
      <c r="O139" s="75"/>
      <c r="P139" s="76"/>
      <c r="Q139" s="76"/>
      <c r="R139" s="86"/>
      <c r="S139" s="48">
        <v>0</v>
      </c>
      <c r="T139" s="48">
        <v>1</v>
      </c>
      <c r="U139" s="49">
        <v>0</v>
      </c>
      <c r="V139" s="49">
        <v>0.058824</v>
      </c>
      <c r="W139" s="49">
        <v>0</v>
      </c>
      <c r="X139" s="49">
        <v>0.59159</v>
      </c>
      <c r="Y139" s="49">
        <v>0</v>
      </c>
      <c r="Z139" s="49">
        <v>0</v>
      </c>
      <c r="AA139" s="71">
        <v>139</v>
      </c>
      <c r="AB139" s="71"/>
      <c r="AC139" s="72"/>
      <c r="AD139" s="78" t="s">
        <v>1313</v>
      </c>
      <c r="AE139" s="78">
        <v>125</v>
      </c>
      <c r="AF139" s="78">
        <v>27</v>
      </c>
      <c r="AG139" s="78">
        <v>364</v>
      </c>
      <c r="AH139" s="78">
        <v>46</v>
      </c>
      <c r="AI139" s="78"/>
      <c r="AJ139" s="78" t="s">
        <v>1452</v>
      </c>
      <c r="AK139" s="78"/>
      <c r="AL139" s="78"/>
      <c r="AM139" s="78"/>
      <c r="AN139" s="80">
        <v>43595.419074074074</v>
      </c>
      <c r="AO139" s="82" t="s">
        <v>1799</v>
      </c>
      <c r="AP139" s="78" t="b">
        <v>1</v>
      </c>
      <c r="AQ139" s="78" t="b">
        <v>0</v>
      </c>
      <c r="AR139" s="78" t="b">
        <v>0</v>
      </c>
      <c r="AS139" s="78" t="s">
        <v>1105</v>
      </c>
      <c r="AT139" s="78">
        <v>0</v>
      </c>
      <c r="AU139" s="78"/>
      <c r="AV139" s="78" t="b">
        <v>0</v>
      </c>
      <c r="AW139" s="78" t="s">
        <v>1903</v>
      </c>
      <c r="AX139" s="82" t="s">
        <v>2040</v>
      </c>
      <c r="AY139" s="78" t="s">
        <v>66</v>
      </c>
      <c r="AZ139" s="78" t="str">
        <f>REPLACE(INDEX(GroupVertices[Group],MATCH(Vertices[[#This Row],[Vertex]],GroupVertices[Vertex],0)),1,1,"")</f>
        <v>5</v>
      </c>
      <c r="BA139" s="48"/>
      <c r="BB139" s="48"/>
      <c r="BC139" s="48"/>
      <c r="BD139" s="48"/>
      <c r="BE139" s="48" t="s">
        <v>617</v>
      </c>
      <c r="BF139" s="48" t="s">
        <v>617</v>
      </c>
      <c r="BG139" s="120" t="s">
        <v>2800</v>
      </c>
      <c r="BH139" s="120" t="s">
        <v>2800</v>
      </c>
      <c r="BI139" s="120" t="s">
        <v>2871</v>
      </c>
      <c r="BJ139" s="120" t="s">
        <v>2871</v>
      </c>
      <c r="BK139" s="120">
        <v>1</v>
      </c>
      <c r="BL139" s="123">
        <v>4.761904761904762</v>
      </c>
      <c r="BM139" s="120">
        <v>0</v>
      </c>
      <c r="BN139" s="123">
        <v>0</v>
      </c>
      <c r="BO139" s="120">
        <v>0</v>
      </c>
      <c r="BP139" s="123">
        <v>0</v>
      </c>
      <c r="BQ139" s="120">
        <v>20</v>
      </c>
      <c r="BR139" s="123">
        <v>95.23809523809524</v>
      </c>
      <c r="BS139" s="120">
        <v>21</v>
      </c>
      <c r="BT139" s="2"/>
      <c r="BU139" s="3"/>
      <c r="BV139" s="3"/>
      <c r="BW139" s="3"/>
      <c r="BX139" s="3"/>
    </row>
    <row r="140" spans="1:76" ht="15">
      <c r="A140" s="64" t="s">
        <v>356</v>
      </c>
      <c r="B140" s="65"/>
      <c r="C140" s="65" t="s">
        <v>64</v>
      </c>
      <c r="D140" s="66">
        <v>245.32319746292325</v>
      </c>
      <c r="E140" s="68"/>
      <c r="F140" s="100" t="s">
        <v>1896</v>
      </c>
      <c r="G140" s="65"/>
      <c r="H140" s="69" t="s">
        <v>356</v>
      </c>
      <c r="I140" s="70"/>
      <c r="J140" s="70"/>
      <c r="K140" s="69" t="s">
        <v>2190</v>
      </c>
      <c r="L140" s="73">
        <v>1</v>
      </c>
      <c r="M140" s="74">
        <v>7840.00732421875</v>
      </c>
      <c r="N140" s="74">
        <v>6869.9013671875</v>
      </c>
      <c r="O140" s="75"/>
      <c r="P140" s="76"/>
      <c r="Q140" s="76"/>
      <c r="R140" s="86"/>
      <c r="S140" s="48">
        <v>2</v>
      </c>
      <c r="T140" s="48">
        <v>0</v>
      </c>
      <c r="U140" s="49">
        <v>0</v>
      </c>
      <c r="V140" s="49">
        <v>0.25</v>
      </c>
      <c r="W140" s="49">
        <v>0</v>
      </c>
      <c r="X140" s="49">
        <v>0.891113</v>
      </c>
      <c r="Y140" s="49">
        <v>0.5</v>
      </c>
      <c r="Z140" s="49">
        <v>0</v>
      </c>
      <c r="AA140" s="71">
        <v>140</v>
      </c>
      <c r="AB140" s="71"/>
      <c r="AC140" s="72"/>
      <c r="AD140" s="78" t="s">
        <v>1314</v>
      </c>
      <c r="AE140" s="78">
        <v>65</v>
      </c>
      <c r="AF140" s="78">
        <v>14928</v>
      </c>
      <c r="AG140" s="78">
        <v>328</v>
      </c>
      <c r="AH140" s="78">
        <v>34</v>
      </c>
      <c r="AI140" s="78"/>
      <c r="AJ140" s="78" t="s">
        <v>1453</v>
      </c>
      <c r="AK140" s="78"/>
      <c r="AL140" s="82" t="s">
        <v>1662</v>
      </c>
      <c r="AM140" s="78"/>
      <c r="AN140" s="80">
        <v>43466.85196759259</v>
      </c>
      <c r="AO140" s="82" t="s">
        <v>1800</v>
      </c>
      <c r="AP140" s="78" t="b">
        <v>1</v>
      </c>
      <c r="AQ140" s="78" t="b">
        <v>0</v>
      </c>
      <c r="AR140" s="78" t="b">
        <v>1</v>
      </c>
      <c r="AS140" s="78" t="s">
        <v>1105</v>
      </c>
      <c r="AT140" s="78">
        <v>157</v>
      </c>
      <c r="AU140" s="78"/>
      <c r="AV140" s="78" t="b">
        <v>1</v>
      </c>
      <c r="AW140" s="78" t="s">
        <v>1903</v>
      </c>
      <c r="AX140" s="82" t="s">
        <v>2041</v>
      </c>
      <c r="AY140" s="78" t="s">
        <v>65</v>
      </c>
      <c r="AZ140" s="78" t="str">
        <f>REPLACE(INDEX(GroupVertices[Group],MATCH(Vertices[[#This Row],[Vertex]],GroupVertices[Vertex],0)),1,1,"")</f>
        <v>12</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300</v>
      </c>
      <c r="B141" s="65"/>
      <c r="C141" s="65" t="s">
        <v>64</v>
      </c>
      <c r="D141" s="66">
        <v>169.75502018734926</v>
      </c>
      <c r="E141" s="68"/>
      <c r="F141" s="100" t="s">
        <v>743</v>
      </c>
      <c r="G141" s="65"/>
      <c r="H141" s="69" t="s">
        <v>300</v>
      </c>
      <c r="I141" s="70"/>
      <c r="J141" s="70"/>
      <c r="K141" s="69" t="s">
        <v>2191</v>
      </c>
      <c r="L141" s="73">
        <v>1</v>
      </c>
      <c r="M141" s="74">
        <v>7647.05859375</v>
      </c>
      <c r="N141" s="74">
        <v>5564.287109375</v>
      </c>
      <c r="O141" s="75"/>
      <c r="P141" s="76"/>
      <c r="Q141" s="76"/>
      <c r="R141" s="86"/>
      <c r="S141" s="48">
        <v>0</v>
      </c>
      <c r="T141" s="48">
        <v>2</v>
      </c>
      <c r="U141" s="49">
        <v>0</v>
      </c>
      <c r="V141" s="49">
        <v>0.25</v>
      </c>
      <c r="W141" s="49">
        <v>0</v>
      </c>
      <c r="X141" s="49">
        <v>0.891113</v>
      </c>
      <c r="Y141" s="49">
        <v>0.5</v>
      </c>
      <c r="Z141" s="49">
        <v>0</v>
      </c>
      <c r="AA141" s="71">
        <v>141</v>
      </c>
      <c r="AB141" s="71"/>
      <c r="AC141" s="72"/>
      <c r="AD141" s="78" t="s">
        <v>1315</v>
      </c>
      <c r="AE141" s="78">
        <v>3128</v>
      </c>
      <c r="AF141" s="78">
        <v>1393</v>
      </c>
      <c r="AG141" s="78">
        <v>3275</v>
      </c>
      <c r="AH141" s="78">
        <v>7906</v>
      </c>
      <c r="AI141" s="78"/>
      <c r="AJ141" s="78" t="s">
        <v>1454</v>
      </c>
      <c r="AK141" s="78" t="s">
        <v>1498</v>
      </c>
      <c r="AL141" s="78"/>
      <c r="AM141" s="78"/>
      <c r="AN141" s="80">
        <v>40154.935625</v>
      </c>
      <c r="AO141" s="82" t="s">
        <v>1801</v>
      </c>
      <c r="AP141" s="78" t="b">
        <v>1</v>
      </c>
      <c r="AQ141" s="78" t="b">
        <v>0</v>
      </c>
      <c r="AR141" s="78" t="b">
        <v>1</v>
      </c>
      <c r="AS141" s="78" t="s">
        <v>1105</v>
      </c>
      <c r="AT141" s="78">
        <v>55</v>
      </c>
      <c r="AU141" s="82" t="s">
        <v>1814</v>
      </c>
      <c r="AV141" s="78" t="b">
        <v>0</v>
      </c>
      <c r="AW141" s="78" t="s">
        <v>1903</v>
      </c>
      <c r="AX141" s="82" t="s">
        <v>2042</v>
      </c>
      <c r="AY141" s="78" t="s">
        <v>66</v>
      </c>
      <c r="AZ141" s="78" t="str">
        <f>REPLACE(INDEX(GroupVertices[Group],MATCH(Vertices[[#This Row],[Vertex]],GroupVertices[Vertex],0)),1,1,"")</f>
        <v>12</v>
      </c>
      <c r="BA141" s="48"/>
      <c r="BB141" s="48"/>
      <c r="BC141" s="48"/>
      <c r="BD141" s="48"/>
      <c r="BE141" s="48" t="s">
        <v>619</v>
      </c>
      <c r="BF141" s="48" t="s">
        <v>619</v>
      </c>
      <c r="BG141" s="120" t="s">
        <v>2801</v>
      </c>
      <c r="BH141" s="120" t="s">
        <v>2801</v>
      </c>
      <c r="BI141" s="120" t="s">
        <v>2872</v>
      </c>
      <c r="BJ141" s="120" t="s">
        <v>2872</v>
      </c>
      <c r="BK141" s="120">
        <v>1</v>
      </c>
      <c r="BL141" s="123">
        <v>6.666666666666667</v>
      </c>
      <c r="BM141" s="120">
        <v>0</v>
      </c>
      <c r="BN141" s="123">
        <v>0</v>
      </c>
      <c r="BO141" s="120">
        <v>0</v>
      </c>
      <c r="BP141" s="123">
        <v>0</v>
      </c>
      <c r="BQ141" s="120">
        <v>14</v>
      </c>
      <c r="BR141" s="123">
        <v>93.33333333333333</v>
      </c>
      <c r="BS141" s="120">
        <v>15</v>
      </c>
      <c r="BT141" s="2"/>
      <c r="BU141" s="3"/>
      <c r="BV141" s="3"/>
      <c r="BW141" s="3"/>
      <c r="BX141" s="3"/>
    </row>
    <row r="142" spans="1:76" ht="15">
      <c r="A142" s="64" t="s">
        <v>301</v>
      </c>
      <c r="B142" s="65"/>
      <c r="C142" s="65" t="s">
        <v>64</v>
      </c>
      <c r="D142" s="66">
        <v>172.222780390955</v>
      </c>
      <c r="E142" s="68"/>
      <c r="F142" s="100" t="s">
        <v>1897</v>
      </c>
      <c r="G142" s="65"/>
      <c r="H142" s="69" t="s">
        <v>301</v>
      </c>
      <c r="I142" s="70"/>
      <c r="J142" s="70"/>
      <c r="K142" s="69" t="s">
        <v>2192</v>
      </c>
      <c r="L142" s="73">
        <v>1</v>
      </c>
      <c r="M142" s="74">
        <v>7018.46630859375</v>
      </c>
      <c r="N142" s="74">
        <v>1332.2197265625</v>
      </c>
      <c r="O142" s="75"/>
      <c r="P142" s="76"/>
      <c r="Q142" s="76"/>
      <c r="R142" s="86"/>
      <c r="S142" s="48">
        <v>1</v>
      </c>
      <c r="T142" s="48">
        <v>1</v>
      </c>
      <c r="U142" s="49">
        <v>0</v>
      </c>
      <c r="V142" s="49">
        <v>0.5</v>
      </c>
      <c r="W142" s="49">
        <v>0</v>
      </c>
      <c r="X142" s="49">
        <v>0.999996</v>
      </c>
      <c r="Y142" s="49">
        <v>0.5</v>
      </c>
      <c r="Z142" s="49">
        <v>0</v>
      </c>
      <c r="AA142" s="71">
        <v>142</v>
      </c>
      <c r="AB142" s="71"/>
      <c r="AC142" s="72"/>
      <c r="AD142" s="78" t="s">
        <v>1316</v>
      </c>
      <c r="AE142" s="78">
        <v>1732</v>
      </c>
      <c r="AF142" s="78">
        <v>1835</v>
      </c>
      <c r="AG142" s="78">
        <v>4448</v>
      </c>
      <c r="AH142" s="78">
        <v>845</v>
      </c>
      <c r="AI142" s="78"/>
      <c r="AJ142" s="78" t="s">
        <v>1455</v>
      </c>
      <c r="AK142" s="78" t="s">
        <v>1562</v>
      </c>
      <c r="AL142" s="82" t="s">
        <v>1663</v>
      </c>
      <c r="AM142" s="78"/>
      <c r="AN142" s="80">
        <v>42287.39807870371</v>
      </c>
      <c r="AO142" s="82" t="s">
        <v>1802</v>
      </c>
      <c r="AP142" s="78" t="b">
        <v>0</v>
      </c>
      <c r="AQ142" s="78" t="b">
        <v>0</v>
      </c>
      <c r="AR142" s="78" t="b">
        <v>0</v>
      </c>
      <c r="AS142" s="78" t="s">
        <v>1105</v>
      </c>
      <c r="AT142" s="78">
        <v>9</v>
      </c>
      <c r="AU142" s="82" t="s">
        <v>1814</v>
      </c>
      <c r="AV142" s="78" t="b">
        <v>0</v>
      </c>
      <c r="AW142" s="78" t="s">
        <v>1903</v>
      </c>
      <c r="AX142" s="82" t="s">
        <v>2043</v>
      </c>
      <c r="AY142" s="78" t="s">
        <v>66</v>
      </c>
      <c r="AZ142" s="78" t="str">
        <f>REPLACE(INDEX(GroupVertices[Group],MATCH(Vertices[[#This Row],[Vertex]],GroupVertices[Vertex],0)),1,1,"")</f>
        <v>14</v>
      </c>
      <c r="BA142" s="48"/>
      <c r="BB142" s="48"/>
      <c r="BC142" s="48"/>
      <c r="BD142" s="48"/>
      <c r="BE142" s="48" t="s">
        <v>621</v>
      </c>
      <c r="BF142" s="48" t="s">
        <v>621</v>
      </c>
      <c r="BG142" s="120" t="s">
        <v>2504</v>
      </c>
      <c r="BH142" s="120" t="s">
        <v>2504</v>
      </c>
      <c r="BI142" s="120" t="s">
        <v>2627</v>
      </c>
      <c r="BJ142" s="120" t="s">
        <v>2627</v>
      </c>
      <c r="BK142" s="120">
        <v>2</v>
      </c>
      <c r="BL142" s="123">
        <v>10</v>
      </c>
      <c r="BM142" s="120">
        <v>0</v>
      </c>
      <c r="BN142" s="123">
        <v>0</v>
      </c>
      <c r="BO142" s="120">
        <v>0</v>
      </c>
      <c r="BP142" s="123">
        <v>0</v>
      </c>
      <c r="BQ142" s="120">
        <v>18</v>
      </c>
      <c r="BR142" s="123">
        <v>90</v>
      </c>
      <c r="BS142" s="120">
        <v>20</v>
      </c>
      <c r="BT142" s="2"/>
      <c r="BU142" s="3"/>
      <c r="BV142" s="3"/>
      <c r="BW142" s="3"/>
      <c r="BX142" s="3"/>
    </row>
    <row r="143" spans="1:76" ht="15">
      <c r="A143" s="64" t="s">
        <v>357</v>
      </c>
      <c r="B143" s="65"/>
      <c r="C143" s="65" t="s">
        <v>64</v>
      </c>
      <c r="D143" s="66">
        <v>184.020014124482</v>
      </c>
      <c r="E143" s="68"/>
      <c r="F143" s="100" t="s">
        <v>1898</v>
      </c>
      <c r="G143" s="65"/>
      <c r="H143" s="69" t="s">
        <v>357</v>
      </c>
      <c r="I143" s="70"/>
      <c r="J143" s="70"/>
      <c r="K143" s="69" t="s">
        <v>2193</v>
      </c>
      <c r="L143" s="73">
        <v>1</v>
      </c>
      <c r="M143" s="74">
        <v>6540.93115234375</v>
      </c>
      <c r="N143" s="74">
        <v>1332.2197265625</v>
      </c>
      <c r="O143" s="75"/>
      <c r="P143" s="76"/>
      <c r="Q143" s="76"/>
      <c r="R143" s="86"/>
      <c r="S143" s="48">
        <v>2</v>
      </c>
      <c r="T143" s="48">
        <v>0</v>
      </c>
      <c r="U143" s="49">
        <v>0</v>
      </c>
      <c r="V143" s="49">
        <v>0.5</v>
      </c>
      <c r="W143" s="49">
        <v>0</v>
      </c>
      <c r="X143" s="49">
        <v>0.999996</v>
      </c>
      <c r="Y143" s="49">
        <v>0.5</v>
      </c>
      <c r="Z143" s="49">
        <v>0</v>
      </c>
      <c r="AA143" s="71">
        <v>143</v>
      </c>
      <c r="AB143" s="71"/>
      <c r="AC143" s="72"/>
      <c r="AD143" s="78" t="s">
        <v>1317</v>
      </c>
      <c r="AE143" s="78">
        <v>234</v>
      </c>
      <c r="AF143" s="78">
        <v>3948</v>
      </c>
      <c r="AG143" s="78">
        <v>989</v>
      </c>
      <c r="AH143" s="78">
        <v>344</v>
      </c>
      <c r="AI143" s="78"/>
      <c r="AJ143" s="78" t="s">
        <v>1456</v>
      </c>
      <c r="AK143" s="78" t="s">
        <v>1563</v>
      </c>
      <c r="AL143" s="82" t="s">
        <v>1664</v>
      </c>
      <c r="AM143" s="78"/>
      <c r="AN143" s="80">
        <v>40891.03480324074</v>
      </c>
      <c r="AO143" s="78"/>
      <c r="AP143" s="78" t="b">
        <v>0</v>
      </c>
      <c r="AQ143" s="78" t="b">
        <v>0</v>
      </c>
      <c r="AR143" s="78" t="b">
        <v>1</v>
      </c>
      <c r="AS143" s="78" t="s">
        <v>1105</v>
      </c>
      <c r="AT143" s="78">
        <v>75</v>
      </c>
      <c r="AU143" s="82" t="s">
        <v>1814</v>
      </c>
      <c r="AV143" s="78" t="b">
        <v>1</v>
      </c>
      <c r="AW143" s="78" t="s">
        <v>1903</v>
      </c>
      <c r="AX143" s="82" t="s">
        <v>2044</v>
      </c>
      <c r="AY143" s="78" t="s">
        <v>65</v>
      </c>
      <c r="AZ143" s="78" t="str">
        <f>REPLACE(INDEX(GroupVertices[Group],MATCH(Vertices[[#This Row],[Vertex]],GroupVertices[Vertex],0)),1,1,"")</f>
        <v>14</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302</v>
      </c>
      <c r="B144" s="65"/>
      <c r="C144" s="65" t="s">
        <v>64</v>
      </c>
      <c r="D144" s="66">
        <v>164.69667008674563</v>
      </c>
      <c r="E144" s="68"/>
      <c r="F144" s="100" t="s">
        <v>745</v>
      </c>
      <c r="G144" s="65"/>
      <c r="H144" s="69" t="s">
        <v>302</v>
      </c>
      <c r="I144" s="70"/>
      <c r="J144" s="70"/>
      <c r="K144" s="69" t="s">
        <v>2194</v>
      </c>
      <c r="L144" s="73">
        <v>1</v>
      </c>
      <c r="M144" s="74">
        <v>6540.93115234375</v>
      </c>
      <c r="N144" s="74">
        <v>679.3438110351562</v>
      </c>
      <c r="O144" s="75"/>
      <c r="P144" s="76"/>
      <c r="Q144" s="76"/>
      <c r="R144" s="86"/>
      <c r="S144" s="48">
        <v>0</v>
      </c>
      <c r="T144" s="48">
        <v>2</v>
      </c>
      <c r="U144" s="49">
        <v>0</v>
      </c>
      <c r="V144" s="49">
        <v>0.5</v>
      </c>
      <c r="W144" s="49">
        <v>0</v>
      </c>
      <c r="X144" s="49">
        <v>0.999996</v>
      </c>
      <c r="Y144" s="49">
        <v>0.5</v>
      </c>
      <c r="Z144" s="49">
        <v>0</v>
      </c>
      <c r="AA144" s="71">
        <v>144</v>
      </c>
      <c r="AB144" s="71"/>
      <c r="AC144" s="72"/>
      <c r="AD144" s="78" t="s">
        <v>1318</v>
      </c>
      <c r="AE144" s="78">
        <v>3874</v>
      </c>
      <c r="AF144" s="78">
        <v>487</v>
      </c>
      <c r="AG144" s="78">
        <v>4491</v>
      </c>
      <c r="AH144" s="78">
        <v>4408</v>
      </c>
      <c r="AI144" s="78"/>
      <c r="AJ144" s="78" t="s">
        <v>1457</v>
      </c>
      <c r="AK144" s="78" t="s">
        <v>1564</v>
      </c>
      <c r="AL144" s="78"/>
      <c r="AM144" s="78"/>
      <c r="AN144" s="80">
        <v>40420.21461805556</v>
      </c>
      <c r="AO144" s="82" t="s">
        <v>1803</v>
      </c>
      <c r="AP144" s="78" t="b">
        <v>1</v>
      </c>
      <c r="AQ144" s="78" t="b">
        <v>0</v>
      </c>
      <c r="AR144" s="78" t="b">
        <v>0</v>
      </c>
      <c r="AS144" s="78" t="s">
        <v>1105</v>
      </c>
      <c r="AT144" s="78">
        <v>4</v>
      </c>
      <c r="AU144" s="82" t="s">
        <v>1814</v>
      </c>
      <c r="AV144" s="78" t="b">
        <v>0</v>
      </c>
      <c r="AW144" s="78" t="s">
        <v>1903</v>
      </c>
      <c r="AX144" s="82" t="s">
        <v>2045</v>
      </c>
      <c r="AY144" s="78" t="s">
        <v>66</v>
      </c>
      <c r="AZ144" s="78" t="str">
        <f>REPLACE(INDEX(GroupVertices[Group],MATCH(Vertices[[#This Row],[Vertex]],GroupVertices[Vertex],0)),1,1,"")</f>
        <v>14</v>
      </c>
      <c r="BA144" s="48"/>
      <c r="BB144" s="48"/>
      <c r="BC144" s="48"/>
      <c r="BD144" s="48"/>
      <c r="BE144" s="48" t="s">
        <v>567</v>
      </c>
      <c r="BF144" s="48" t="s">
        <v>567</v>
      </c>
      <c r="BG144" s="120" t="s">
        <v>2802</v>
      </c>
      <c r="BH144" s="120" t="s">
        <v>2802</v>
      </c>
      <c r="BI144" s="120" t="s">
        <v>2873</v>
      </c>
      <c r="BJ144" s="120" t="s">
        <v>2873</v>
      </c>
      <c r="BK144" s="120">
        <v>2</v>
      </c>
      <c r="BL144" s="123">
        <v>11.11111111111111</v>
      </c>
      <c r="BM144" s="120">
        <v>0</v>
      </c>
      <c r="BN144" s="123">
        <v>0</v>
      </c>
      <c r="BO144" s="120">
        <v>0</v>
      </c>
      <c r="BP144" s="123">
        <v>0</v>
      </c>
      <c r="BQ144" s="120">
        <v>16</v>
      </c>
      <c r="BR144" s="123">
        <v>88.88888888888889</v>
      </c>
      <c r="BS144" s="120">
        <v>18</v>
      </c>
      <c r="BT144" s="2"/>
      <c r="BU144" s="3"/>
      <c r="BV144" s="3"/>
      <c r="BW144" s="3"/>
      <c r="BX144" s="3"/>
    </row>
    <row r="145" spans="1:76" ht="15">
      <c r="A145" s="64" t="s">
        <v>303</v>
      </c>
      <c r="B145" s="65"/>
      <c r="C145" s="65" t="s">
        <v>64</v>
      </c>
      <c r="D145" s="66">
        <v>191.166469012752</v>
      </c>
      <c r="E145" s="68"/>
      <c r="F145" s="100" t="s">
        <v>746</v>
      </c>
      <c r="G145" s="65"/>
      <c r="H145" s="69" t="s">
        <v>303</v>
      </c>
      <c r="I145" s="70"/>
      <c r="J145" s="70"/>
      <c r="K145" s="69" t="s">
        <v>2195</v>
      </c>
      <c r="L145" s="73">
        <v>1</v>
      </c>
      <c r="M145" s="74">
        <v>8199.3095703125</v>
      </c>
      <c r="N145" s="74">
        <v>8909.265625</v>
      </c>
      <c r="O145" s="75"/>
      <c r="P145" s="76"/>
      <c r="Q145" s="76"/>
      <c r="R145" s="86"/>
      <c r="S145" s="48">
        <v>0</v>
      </c>
      <c r="T145" s="48">
        <v>1</v>
      </c>
      <c r="U145" s="49">
        <v>0</v>
      </c>
      <c r="V145" s="49">
        <v>0.076923</v>
      </c>
      <c r="W145" s="49">
        <v>0</v>
      </c>
      <c r="X145" s="49">
        <v>0.54876</v>
      </c>
      <c r="Y145" s="49">
        <v>0</v>
      </c>
      <c r="Z145" s="49">
        <v>0</v>
      </c>
      <c r="AA145" s="71">
        <v>145</v>
      </c>
      <c r="AB145" s="71"/>
      <c r="AC145" s="72"/>
      <c r="AD145" s="78" t="s">
        <v>1319</v>
      </c>
      <c r="AE145" s="78">
        <v>3519</v>
      </c>
      <c r="AF145" s="78">
        <v>5228</v>
      </c>
      <c r="AG145" s="78">
        <v>131605</v>
      </c>
      <c r="AH145" s="78">
        <v>46024</v>
      </c>
      <c r="AI145" s="78"/>
      <c r="AJ145" s="78" t="s">
        <v>1458</v>
      </c>
      <c r="AK145" s="78" t="s">
        <v>1565</v>
      </c>
      <c r="AL145" s="82" t="s">
        <v>1665</v>
      </c>
      <c r="AM145" s="78"/>
      <c r="AN145" s="80">
        <v>39766.01238425926</v>
      </c>
      <c r="AO145" s="82" t="s">
        <v>1804</v>
      </c>
      <c r="AP145" s="78" t="b">
        <v>0</v>
      </c>
      <c r="AQ145" s="78" t="b">
        <v>0</v>
      </c>
      <c r="AR145" s="78" t="b">
        <v>1</v>
      </c>
      <c r="AS145" s="78" t="s">
        <v>1105</v>
      </c>
      <c r="AT145" s="78">
        <v>263</v>
      </c>
      <c r="AU145" s="82" t="s">
        <v>1814</v>
      </c>
      <c r="AV145" s="78" t="b">
        <v>0</v>
      </c>
      <c r="AW145" s="78" t="s">
        <v>1903</v>
      </c>
      <c r="AX145" s="82" t="s">
        <v>2046</v>
      </c>
      <c r="AY145" s="78" t="s">
        <v>66</v>
      </c>
      <c r="AZ145" s="78" t="str">
        <f>REPLACE(INDEX(GroupVertices[Group],MATCH(Vertices[[#This Row],[Vertex]],GroupVertices[Vertex],0)),1,1,"")</f>
        <v>6</v>
      </c>
      <c r="BA145" s="48"/>
      <c r="BB145" s="48"/>
      <c r="BC145" s="48"/>
      <c r="BD145" s="48"/>
      <c r="BE145" s="48" t="s">
        <v>622</v>
      </c>
      <c r="BF145" s="48" t="s">
        <v>622</v>
      </c>
      <c r="BG145" s="120" t="s">
        <v>2803</v>
      </c>
      <c r="BH145" s="120" t="s">
        <v>2803</v>
      </c>
      <c r="BI145" s="120" t="s">
        <v>2874</v>
      </c>
      <c r="BJ145" s="120" t="s">
        <v>2874</v>
      </c>
      <c r="BK145" s="120">
        <v>0</v>
      </c>
      <c r="BL145" s="123">
        <v>0</v>
      </c>
      <c r="BM145" s="120">
        <v>0</v>
      </c>
      <c r="BN145" s="123">
        <v>0</v>
      </c>
      <c r="BO145" s="120">
        <v>0</v>
      </c>
      <c r="BP145" s="123">
        <v>0</v>
      </c>
      <c r="BQ145" s="120">
        <v>20</v>
      </c>
      <c r="BR145" s="123">
        <v>100</v>
      </c>
      <c r="BS145" s="120">
        <v>20</v>
      </c>
      <c r="BT145" s="2"/>
      <c r="BU145" s="3"/>
      <c r="BV145" s="3"/>
      <c r="BW145" s="3"/>
      <c r="BX145" s="3"/>
    </row>
    <row r="146" spans="1:76" ht="15">
      <c r="A146" s="64" t="s">
        <v>358</v>
      </c>
      <c r="B146" s="65"/>
      <c r="C146" s="65" t="s">
        <v>64</v>
      </c>
      <c r="D146" s="66">
        <v>199.78129705384626</v>
      </c>
      <c r="E146" s="68"/>
      <c r="F146" s="100" t="s">
        <v>1899</v>
      </c>
      <c r="G146" s="65"/>
      <c r="H146" s="69" t="s">
        <v>358</v>
      </c>
      <c r="I146" s="70"/>
      <c r="J146" s="70"/>
      <c r="K146" s="69" t="s">
        <v>2196</v>
      </c>
      <c r="L146" s="73">
        <v>1</v>
      </c>
      <c r="M146" s="74">
        <v>7536.5244140625</v>
      </c>
      <c r="N146" s="74">
        <v>7222.80712890625</v>
      </c>
      <c r="O146" s="75"/>
      <c r="P146" s="76"/>
      <c r="Q146" s="76"/>
      <c r="R146" s="86"/>
      <c r="S146" s="48">
        <v>1</v>
      </c>
      <c r="T146" s="48">
        <v>0</v>
      </c>
      <c r="U146" s="49">
        <v>0</v>
      </c>
      <c r="V146" s="49">
        <v>0.076923</v>
      </c>
      <c r="W146" s="49">
        <v>0</v>
      </c>
      <c r="X146" s="49">
        <v>0.54876</v>
      </c>
      <c r="Y146" s="49">
        <v>0</v>
      </c>
      <c r="Z146" s="49">
        <v>0</v>
      </c>
      <c r="AA146" s="71">
        <v>146</v>
      </c>
      <c r="AB146" s="71"/>
      <c r="AC146" s="72"/>
      <c r="AD146" s="78" t="s">
        <v>1320</v>
      </c>
      <c r="AE146" s="78">
        <v>6861</v>
      </c>
      <c r="AF146" s="78">
        <v>6771</v>
      </c>
      <c r="AG146" s="78">
        <v>17587</v>
      </c>
      <c r="AH146" s="78">
        <v>3867</v>
      </c>
      <c r="AI146" s="78"/>
      <c r="AJ146" s="78" t="s">
        <v>1459</v>
      </c>
      <c r="AK146" s="78" t="s">
        <v>1566</v>
      </c>
      <c r="AL146" s="82" t="s">
        <v>1666</v>
      </c>
      <c r="AM146" s="78"/>
      <c r="AN146" s="80">
        <v>40170.86760416667</v>
      </c>
      <c r="AO146" s="82" t="s">
        <v>1805</v>
      </c>
      <c r="AP146" s="78" t="b">
        <v>0</v>
      </c>
      <c r="AQ146" s="78" t="b">
        <v>0</v>
      </c>
      <c r="AR146" s="78" t="b">
        <v>1</v>
      </c>
      <c r="AS146" s="78" t="s">
        <v>1105</v>
      </c>
      <c r="AT146" s="78">
        <v>295</v>
      </c>
      <c r="AU146" s="82" t="s">
        <v>1826</v>
      </c>
      <c r="AV146" s="78" t="b">
        <v>0</v>
      </c>
      <c r="AW146" s="78" t="s">
        <v>1903</v>
      </c>
      <c r="AX146" s="82" t="s">
        <v>2047</v>
      </c>
      <c r="AY146" s="78" t="s">
        <v>65</v>
      </c>
      <c r="AZ146" s="78" t="str">
        <f>REPLACE(INDEX(GroupVertices[Group],MATCH(Vertices[[#This Row],[Vertex]],GroupVertices[Vertex],0)),1,1,"")</f>
        <v>6</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359</v>
      </c>
      <c r="B147" s="65"/>
      <c r="C147" s="65" t="s">
        <v>64</v>
      </c>
      <c r="D147" s="66">
        <v>519.9368928804615</v>
      </c>
      <c r="E147" s="68"/>
      <c r="F147" s="100" t="s">
        <v>1900</v>
      </c>
      <c r="G147" s="65"/>
      <c r="H147" s="69" t="s">
        <v>359</v>
      </c>
      <c r="I147" s="70"/>
      <c r="J147" s="70"/>
      <c r="K147" s="69" t="s">
        <v>2197</v>
      </c>
      <c r="L147" s="73">
        <v>1</v>
      </c>
      <c r="M147" s="74">
        <v>8143.4140625</v>
      </c>
      <c r="N147" s="74">
        <v>7830.8037109375</v>
      </c>
      <c r="O147" s="75"/>
      <c r="P147" s="76"/>
      <c r="Q147" s="76"/>
      <c r="R147" s="86"/>
      <c r="S147" s="48">
        <v>1</v>
      </c>
      <c r="T147" s="48">
        <v>0</v>
      </c>
      <c r="U147" s="49">
        <v>0</v>
      </c>
      <c r="V147" s="49">
        <v>0.076923</v>
      </c>
      <c r="W147" s="49">
        <v>0</v>
      </c>
      <c r="X147" s="49">
        <v>0.54876</v>
      </c>
      <c r="Y147" s="49">
        <v>0</v>
      </c>
      <c r="Z147" s="49">
        <v>0</v>
      </c>
      <c r="AA147" s="71">
        <v>147</v>
      </c>
      <c r="AB147" s="71"/>
      <c r="AC147" s="72"/>
      <c r="AD147" s="78" t="s">
        <v>1321</v>
      </c>
      <c r="AE147" s="78">
        <v>7511</v>
      </c>
      <c r="AF147" s="78">
        <v>64114</v>
      </c>
      <c r="AG147" s="78">
        <v>14599</v>
      </c>
      <c r="AH147" s="78">
        <v>25816</v>
      </c>
      <c r="AI147" s="78"/>
      <c r="AJ147" s="78" t="s">
        <v>1460</v>
      </c>
      <c r="AK147" s="78" t="s">
        <v>1567</v>
      </c>
      <c r="AL147" s="82" t="s">
        <v>1667</v>
      </c>
      <c r="AM147" s="78"/>
      <c r="AN147" s="80">
        <v>40675.96165509259</v>
      </c>
      <c r="AO147" s="82" t="s">
        <v>1806</v>
      </c>
      <c r="AP147" s="78" t="b">
        <v>0</v>
      </c>
      <c r="AQ147" s="78" t="b">
        <v>0</v>
      </c>
      <c r="AR147" s="78" t="b">
        <v>0</v>
      </c>
      <c r="AS147" s="78" t="s">
        <v>1105</v>
      </c>
      <c r="AT147" s="78">
        <v>1933</v>
      </c>
      <c r="AU147" s="82" t="s">
        <v>1814</v>
      </c>
      <c r="AV147" s="78" t="b">
        <v>1</v>
      </c>
      <c r="AW147" s="78" t="s">
        <v>1903</v>
      </c>
      <c r="AX147" s="82" t="s">
        <v>2048</v>
      </c>
      <c r="AY147" s="78" t="s">
        <v>65</v>
      </c>
      <c r="AZ147" s="78" t="str">
        <f>REPLACE(INDEX(GroupVertices[Group],MATCH(Vertices[[#This Row],[Vertex]],GroupVertices[Vertex],0)),1,1,"")</f>
        <v>6</v>
      </c>
      <c r="BA147" s="48"/>
      <c r="BB147" s="48"/>
      <c r="BC147" s="48"/>
      <c r="BD147" s="48"/>
      <c r="BE147" s="48"/>
      <c r="BF147" s="48"/>
      <c r="BG147" s="48"/>
      <c r="BH147" s="48"/>
      <c r="BI147" s="48"/>
      <c r="BJ147" s="48"/>
      <c r="BK147" s="48"/>
      <c r="BL147" s="49"/>
      <c r="BM147" s="48"/>
      <c r="BN147" s="49"/>
      <c r="BO147" s="48"/>
      <c r="BP147" s="49"/>
      <c r="BQ147" s="48"/>
      <c r="BR147" s="49"/>
      <c r="BS147" s="48"/>
      <c r="BT147" s="2"/>
      <c r="BU147" s="3"/>
      <c r="BV147" s="3"/>
      <c r="BW147" s="3"/>
      <c r="BX147" s="3"/>
    </row>
    <row r="148" spans="1:76" ht="15">
      <c r="A148" s="64" t="s">
        <v>305</v>
      </c>
      <c r="B148" s="65"/>
      <c r="C148" s="65" t="s">
        <v>64</v>
      </c>
      <c r="D148" s="66">
        <v>168.20289951630312</v>
      </c>
      <c r="E148" s="68"/>
      <c r="F148" s="100" t="s">
        <v>748</v>
      </c>
      <c r="G148" s="65"/>
      <c r="H148" s="69" t="s">
        <v>305</v>
      </c>
      <c r="I148" s="70"/>
      <c r="J148" s="70"/>
      <c r="K148" s="69" t="s">
        <v>2198</v>
      </c>
      <c r="L148" s="73">
        <v>1</v>
      </c>
      <c r="M148" s="74">
        <v>6835.64208984375</v>
      </c>
      <c r="N148" s="74">
        <v>7543.115234375</v>
      </c>
      <c r="O148" s="75"/>
      <c r="P148" s="76"/>
      <c r="Q148" s="76"/>
      <c r="R148" s="86"/>
      <c r="S148" s="48">
        <v>2</v>
      </c>
      <c r="T148" s="48">
        <v>1</v>
      </c>
      <c r="U148" s="49">
        <v>0</v>
      </c>
      <c r="V148" s="49">
        <v>0.076923</v>
      </c>
      <c r="W148" s="49">
        <v>0</v>
      </c>
      <c r="X148" s="49">
        <v>0.954366</v>
      </c>
      <c r="Y148" s="49">
        <v>0</v>
      </c>
      <c r="Z148" s="49">
        <v>0</v>
      </c>
      <c r="AA148" s="71">
        <v>148</v>
      </c>
      <c r="AB148" s="71"/>
      <c r="AC148" s="72"/>
      <c r="AD148" s="78" t="s">
        <v>1322</v>
      </c>
      <c r="AE148" s="78">
        <v>348</v>
      </c>
      <c r="AF148" s="78">
        <v>1115</v>
      </c>
      <c r="AG148" s="78">
        <v>1871</v>
      </c>
      <c r="AH148" s="78">
        <v>893</v>
      </c>
      <c r="AI148" s="78"/>
      <c r="AJ148" s="78" t="s">
        <v>1461</v>
      </c>
      <c r="AK148" s="78" t="s">
        <v>1530</v>
      </c>
      <c r="AL148" s="82" t="s">
        <v>1668</v>
      </c>
      <c r="AM148" s="78"/>
      <c r="AN148" s="80">
        <v>42108.87510416667</v>
      </c>
      <c r="AO148" s="82" t="s">
        <v>1807</v>
      </c>
      <c r="AP148" s="78" t="b">
        <v>0</v>
      </c>
      <c r="AQ148" s="78" t="b">
        <v>0</v>
      </c>
      <c r="AR148" s="78" t="b">
        <v>0</v>
      </c>
      <c r="AS148" s="78" t="s">
        <v>1105</v>
      </c>
      <c r="AT148" s="78">
        <v>26</v>
      </c>
      <c r="AU148" s="82" t="s">
        <v>1814</v>
      </c>
      <c r="AV148" s="78" t="b">
        <v>0</v>
      </c>
      <c r="AW148" s="78" t="s">
        <v>1903</v>
      </c>
      <c r="AX148" s="82" t="s">
        <v>2049</v>
      </c>
      <c r="AY148" s="78" t="s">
        <v>66</v>
      </c>
      <c r="AZ148" s="78" t="str">
        <f>REPLACE(INDEX(GroupVertices[Group],MATCH(Vertices[[#This Row],[Vertex]],GroupVertices[Vertex],0)),1,1,"")</f>
        <v>6</v>
      </c>
      <c r="BA148" s="48" t="s">
        <v>510</v>
      </c>
      <c r="BB148" s="48" t="s">
        <v>510</v>
      </c>
      <c r="BC148" s="48" t="s">
        <v>551</v>
      </c>
      <c r="BD148" s="48" t="s">
        <v>551</v>
      </c>
      <c r="BE148" s="48" t="s">
        <v>626</v>
      </c>
      <c r="BF148" s="48" t="s">
        <v>626</v>
      </c>
      <c r="BG148" s="120" t="s">
        <v>2804</v>
      </c>
      <c r="BH148" s="120" t="s">
        <v>2804</v>
      </c>
      <c r="BI148" s="120" t="s">
        <v>2875</v>
      </c>
      <c r="BJ148" s="120" t="s">
        <v>2875</v>
      </c>
      <c r="BK148" s="120">
        <v>2</v>
      </c>
      <c r="BL148" s="123">
        <v>5</v>
      </c>
      <c r="BM148" s="120">
        <v>0</v>
      </c>
      <c r="BN148" s="123">
        <v>0</v>
      </c>
      <c r="BO148" s="120">
        <v>0</v>
      </c>
      <c r="BP148" s="123">
        <v>0</v>
      </c>
      <c r="BQ148" s="120">
        <v>38</v>
      </c>
      <c r="BR148" s="123">
        <v>95</v>
      </c>
      <c r="BS148" s="120">
        <v>40</v>
      </c>
      <c r="BT148" s="2"/>
      <c r="BU148" s="3"/>
      <c r="BV148" s="3"/>
      <c r="BW148" s="3"/>
      <c r="BX148" s="3"/>
    </row>
    <row r="149" spans="1:76" ht="15">
      <c r="A149" s="64" t="s">
        <v>306</v>
      </c>
      <c r="B149" s="65"/>
      <c r="C149" s="65" t="s">
        <v>64</v>
      </c>
      <c r="D149" s="66">
        <v>165.0595759990406</v>
      </c>
      <c r="E149" s="68"/>
      <c r="F149" s="100" t="s">
        <v>1901</v>
      </c>
      <c r="G149" s="65"/>
      <c r="H149" s="69" t="s">
        <v>306</v>
      </c>
      <c r="I149" s="70"/>
      <c r="J149" s="70"/>
      <c r="K149" s="69" t="s">
        <v>2199</v>
      </c>
      <c r="L149" s="73">
        <v>1</v>
      </c>
      <c r="M149" s="74">
        <v>2693.850341796875</v>
      </c>
      <c r="N149" s="74">
        <v>8432.98046875</v>
      </c>
      <c r="O149" s="75"/>
      <c r="P149" s="76"/>
      <c r="Q149" s="76"/>
      <c r="R149" s="86"/>
      <c r="S149" s="48">
        <v>1</v>
      </c>
      <c r="T149" s="48">
        <v>1</v>
      </c>
      <c r="U149" s="49">
        <v>0</v>
      </c>
      <c r="V149" s="49">
        <v>0</v>
      </c>
      <c r="W149" s="49">
        <v>0</v>
      </c>
      <c r="X149" s="49">
        <v>0.999996</v>
      </c>
      <c r="Y149" s="49">
        <v>0</v>
      </c>
      <c r="Z149" s="49" t="s">
        <v>3224</v>
      </c>
      <c r="AA149" s="71">
        <v>149</v>
      </c>
      <c r="AB149" s="71"/>
      <c r="AC149" s="72"/>
      <c r="AD149" s="78" t="s">
        <v>1323</v>
      </c>
      <c r="AE149" s="78">
        <v>623</v>
      </c>
      <c r="AF149" s="78">
        <v>552</v>
      </c>
      <c r="AG149" s="78">
        <v>460</v>
      </c>
      <c r="AH149" s="78">
        <v>133</v>
      </c>
      <c r="AI149" s="78"/>
      <c r="AJ149" s="78" t="s">
        <v>1462</v>
      </c>
      <c r="AK149" s="78" t="s">
        <v>1568</v>
      </c>
      <c r="AL149" s="82" t="s">
        <v>1669</v>
      </c>
      <c r="AM149" s="78"/>
      <c r="AN149" s="80">
        <v>42390.533321759256</v>
      </c>
      <c r="AO149" s="82" t="s">
        <v>1808</v>
      </c>
      <c r="AP149" s="78" t="b">
        <v>0</v>
      </c>
      <c r="AQ149" s="78" t="b">
        <v>0</v>
      </c>
      <c r="AR149" s="78" t="b">
        <v>1</v>
      </c>
      <c r="AS149" s="78" t="s">
        <v>1105</v>
      </c>
      <c r="AT149" s="78">
        <v>9</v>
      </c>
      <c r="AU149" s="82" t="s">
        <v>1814</v>
      </c>
      <c r="AV149" s="78" t="b">
        <v>0</v>
      </c>
      <c r="AW149" s="78" t="s">
        <v>1903</v>
      </c>
      <c r="AX149" s="82" t="s">
        <v>2050</v>
      </c>
      <c r="AY149" s="78" t="s">
        <v>66</v>
      </c>
      <c r="AZ149" s="78" t="str">
        <f>REPLACE(INDEX(GroupVertices[Group],MATCH(Vertices[[#This Row],[Vertex]],GroupVertices[Vertex],0)),1,1,"")</f>
        <v>3</v>
      </c>
      <c r="BA149" s="48" t="s">
        <v>521</v>
      </c>
      <c r="BB149" s="48" t="s">
        <v>521</v>
      </c>
      <c r="BC149" s="48" t="s">
        <v>556</v>
      </c>
      <c r="BD149" s="48" t="s">
        <v>556</v>
      </c>
      <c r="BE149" s="48" t="s">
        <v>2739</v>
      </c>
      <c r="BF149" s="48" t="s">
        <v>2739</v>
      </c>
      <c r="BG149" s="120" t="s">
        <v>2805</v>
      </c>
      <c r="BH149" s="120" t="s">
        <v>2805</v>
      </c>
      <c r="BI149" s="120" t="s">
        <v>2876</v>
      </c>
      <c r="BJ149" s="120" t="s">
        <v>2876</v>
      </c>
      <c r="BK149" s="120">
        <v>1</v>
      </c>
      <c r="BL149" s="123">
        <v>3.4482758620689653</v>
      </c>
      <c r="BM149" s="120">
        <v>0</v>
      </c>
      <c r="BN149" s="123">
        <v>0</v>
      </c>
      <c r="BO149" s="120">
        <v>0</v>
      </c>
      <c r="BP149" s="123">
        <v>0</v>
      </c>
      <c r="BQ149" s="120">
        <v>28</v>
      </c>
      <c r="BR149" s="123">
        <v>96.55172413793103</v>
      </c>
      <c r="BS149" s="120">
        <v>29</v>
      </c>
      <c r="BT149" s="2"/>
      <c r="BU149" s="3"/>
      <c r="BV149" s="3"/>
      <c r="BW149" s="3"/>
      <c r="BX149" s="3"/>
    </row>
    <row r="150" spans="1:76" ht="15">
      <c r="A150" s="64" t="s">
        <v>360</v>
      </c>
      <c r="B150" s="65"/>
      <c r="C150" s="65" t="s">
        <v>64</v>
      </c>
      <c r="D150" s="66">
        <v>210.43956453955522</v>
      </c>
      <c r="E150" s="68"/>
      <c r="F150" s="100" t="s">
        <v>1902</v>
      </c>
      <c r="G150" s="65"/>
      <c r="H150" s="69" t="s">
        <v>360</v>
      </c>
      <c r="I150" s="70"/>
      <c r="J150" s="70"/>
      <c r="K150" s="69" t="s">
        <v>2200</v>
      </c>
      <c r="L150" s="73">
        <v>1</v>
      </c>
      <c r="M150" s="74">
        <v>4736.36865234375</v>
      </c>
      <c r="N150" s="74">
        <v>1801.047119140625</v>
      </c>
      <c r="O150" s="75"/>
      <c r="P150" s="76"/>
      <c r="Q150" s="76"/>
      <c r="R150" s="86"/>
      <c r="S150" s="48">
        <v>1</v>
      </c>
      <c r="T150" s="48">
        <v>0</v>
      </c>
      <c r="U150" s="49">
        <v>0</v>
      </c>
      <c r="V150" s="49">
        <v>0.142857</v>
      </c>
      <c r="W150" s="49">
        <v>0</v>
      </c>
      <c r="X150" s="49">
        <v>0.595236</v>
      </c>
      <c r="Y150" s="49">
        <v>0</v>
      </c>
      <c r="Z150" s="49">
        <v>0</v>
      </c>
      <c r="AA150" s="71">
        <v>150</v>
      </c>
      <c r="AB150" s="71"/>
      <c r="AC150" s="72"/>
      <c r="AD150" s="78" t="s">
        <v>1324</v>
      </c>
      <c r="AE150" s="78">
        <v>934</v>
      </c>
      <c r="AF150" s="78">
        <v>8680</v>
      </c>
      <c r="AG150" s="78">
        <v>3384</v>
      </c>
      <c r="AH150" s="78">
        <v>156</v>
      </c>
      <c r="AI150" s="78"/>
      <c r="AJ150" s="78" t="s">
        <v>1463</v>
      </c>
      <c r="AK150" s="78" t="s">
        <v>1469</v>
      </c>
      <c r="AL150" s="82" t="s">
        <v>1670</v>
      </c>
      <c r="AM150" s="78"/>
      <c r="AN150" s="80">
        <v>41900.58375</v>
      </c>
      <c r="AO150" s="82" t="s">
        <v>1809</v>
      </c>
      <c r="AP150" s="78" t="b">
        <v>0</v>
      </c>
      <c r="AQ150" s="78" t="b">
        <v>0</v>
      </c>
      <c r="AR150" s="78" t="b">
        <v>1</v>
      </c>
      <c r="AS150" s="78" t="s">
        <v>1105</v>
      </c>
      <c r="AT150" s="78">
        <v>219</v>
      </c>
      <c r="AU150" s="82" t="s">
        <v>1821</v>
      </c>
      <c r="AV150" s="78" t="b">
        <v>0</v>
      </c>
      <c r="AW150" s="78" t="s">
        <v>1903</v>
      </c>
      <c r="AX150" s="82" t="s">
        <v>2051</v>
      </c>
      <c r="AY150" s="78" t="s">
        <v>65</v>
      </c>
      <c r="AZ150" s="78" t="str">
        <f>REPLACE(INDEX(GroupVertices[Group],MATCH(Vertices[[#This Row],[Vertex]],GroupVertices[Vertex],0)),1,1,"")</f>
        <v>10</v>
      </c>
      <c r="BA150" s="48"/>
      <c r="BB150" s="48"/>
      <c r="BC150" s="48"/>
      <c r="BD150" s="48"/>
      <c r="BE150" s="48"/>
      <c r="BF150" s="48"/>
      <c r="BG150" s="48"/>
      <c r="BH150" s="48"/>
      <c r="BI150" s="48"/>
      <c r="BJ150" s="48"/>
      <c r="BK150" s="48"/>
      <c r="BL150" s="49"/>
      <c r="BM150" s="48"/>
      <c r="BN150" s="49"/>
      <c r="BO150" s="48"/>
      <c r="BP150" s="49"/>
      <c r="BQ150" s="48"/>
      <c r="BR150" s="49"/>
      <c r="BS150" s="48"/>
      <c r="BT150" s="2"/>
      <c r="BU150" s="3"/>
      <c r="BV150" s="3"/>
      <c r="BW150" s="3"/>
      <c r="BX150" s="3"/>
    </row>
    <row r="151" spans="1:76" ht="15">
      <c r="A151" s="87" t="s">
        <v>308</v>
      </c>
      <c r="B151" s="88"/>
      <c r="C151" s="88" t="s">
        <v>64</v>
      </c>
      <c r="D151" s="89">
        <v>165.7742214878676</v>
      </c>
      <c r="E151" s="90"/>
      <c r="F151" s="101" t="s">
        <v>750</v>
      </c>
      <c r="G151" s="88"/>
      <c r="H151" s="91" t="s">
        <v>308</v>
      </c>
      <c r="I151" s="92"/>
      <c r="J151" s="92"/>
      <c r="K151" s="91" t="s">
        <v>2201</v>
      </c>
      <c r="L151" s="93">
        <v>1</v>
      </c>
      <c r="M151" s="94">
        <v>4277.51220703125</v>
      </c>
      <c r="N151" s="94">
        <v>9241.72265625</v>
      </c>
      <c r="O151" s="95"/>
      <c r="P151" s="96"/>
      <c r="Q151" s="96"/>
      <c r="R151" s="97"/>
      <c r="S151" s="48">
        <v>1</v>
      </c>
      <c r="T151" s="48">
        <v>1</v>
      </c>
      <c r="U151" s="49">
        <v>0</v>
      </c>
      <c r="V151" s="49">
        <v>0</v>
      </c>
      <c r="W151" s="49">
        <v>0</v>
      </c>
      <c r="X151" s="49">
        <v>0.999996</v>
      </c>
      <c r="Y151" s="49">
        <v>0</v>
      </c>
      <c r="Z151" s="49" t="s">
        <v>3224</v>
      </c>
      <c r="AA151" s="98">
        <v>151</v>
      </c>
      <c r="AB151" s="98"/>
      <c r="AC151" s="99"/>
      <c r="AD151" s="78" t="s">
        <v>1325</v>
      </c>
      <c r="AE151" s="78">
        <v>787</v>
      </c>
      <c r="AF151" s="78">
        <v>680</v>
      </c>
      <c r="AG151" s="78">
        <v>1589</v>
      </c>
      <c r="AH151" s="78">
        <v>18</v>
      </c>
      <c r="AI151" s="78"/>
      <c r="AJ151" s="78" t="s">
        <v>1464</v>
      </c>
      <c r="AK151" s="78" t="s">
        <v>1569</v>
      </c>
      <c r="AL151" s="82" t="s">
        <v>1671</v>
      </c>
      <c r="AM151" s="78"/>
      <c r="AN151" s="80">
        <v>41866.771365740744</v>
      </c>
      <c r="AO151" s="82" t="s">
        <v>1810</v>
      </c>
      <c r="AP151" s="78" t="b">
        <v>1</v>
      </c>
      <c r="AQ151" s="78" t="b">
        <v>0</v>
      </c>
      <c r="AR151" s="78" t="b">
        <v>1</v>
      </c>
      <c r="AS151" s="78" t="s">
        <v>1105</v>
      </c>
      <c r="AT151" s="78">
        <v>8</v>
      </c>
      <c r="AU151" s="82" t="s">
        <v>1814</v>
      </c>
      <c r="AV151" s="78" t="b">
        <v>0</v>
      </c>
      <c r="AW151" s="78" t="s">
        <v>1903</v>
      </c>
      <c r="AX151" s="82" t="s">
        <v>2052</v>
      </c>
      <c r="AY151" s="78" t="s">
        <v>66</v>
      </c>
      <c r="AZ151" s="78" t="str">
        <f>REPLACE(INDEX(GroupVertices[Group],MATCH(Vertices[[#This Row],[Vertex]],GroupVertices[Vertex],0)),1,1,"")</f>
        <v>3</v>
      </c>
      <c r="BA151" s="48" t="s">
        <v>524</v>
      </c>
      <c r="BB151" s="48" t="s">
        <v>524</v>
      </c>
      <c r="BC151" s="48" t="s">
        <v>531</v>
      </c>
      <c r="BD151" s="48" t="s">
        <v>531</v>
      </c>
      <c r="BE151" s="48" t="s">
        <v>641</v>
      </c>
      <c r="BF151" s="48" t="s">
        <v>641</v>
      </c>
      <c r="BG151" s="120" t="s">
        <v>2806</v>
      </c>
      <c r="BH151" s="120" t="s">
        <v>2806</v>
      </c>
      <c r="BI151" s="120" t="s">
        <v>2877</v>
      </c>
      <c r="BJ151" s="120" t="s">
        <v>2877</v>
      </c>
      <c r="BK151" s="120">
        <v>0</v>
      </c>
      <c r="BL151" s="123">
        <v>0</v>
      </c>
      <c r="BM151" s="120">
        <v>0</v>
      </c>
      <c r="BN151" s="123">
        <v>0</v>
      </c>
      <c r="BO151" s="120">
        <v>0</v>
      </c>
      <c r="BP151" s="123">
        <v>0</v>
      </c>
      <c r="BQ151" s="120">
        <v>10</v>
      </c>
      <c r="BR151" s="123">
        <v>100</v>
      </c>
      <c r="BS151" s="120">
        <v>10</v>
      </c>
      <c r="BT151" s="2"/>
      <c r="BU151" s="3"/>
      <c r="BV151" s="3"/>
      <c r="BW151" s="3"/>
      <c r="BX15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1"/>
    <dataValidation allowBlank="1" showInputMessage="1" promptTitle="Vertex Tooltip" prompt="Enter optional text that will pop up when the mouse is hovered over the vertex." errorTitle="Invalid Vertex Image Key" sqref="K3:K1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1"/>
    <dataValidation allowBlank="1" showInputMessage="1" promptTitle="Vertex Label Fill Color" prompt="To select an optional fill color for the Label shape, right-click and select Select Color on the right-click menu." sqref="I3:I151"/>
    <dataValidation allowBlank="1" showInputMessage="1" promptTitle="Vertex Image File" prompt="Enter the path to an image file.  Hover over the column header for examples." errorTitle="Invalid Vertex Image Key" sqref="F3:F151"/>
    <dataValidation allowBlank="1" showInputMessage="1" promptTitle="Vertex Color" prompt="To select an optional vertex color, right-click and select Select Color on the right-click menu." sqref="B3:B151"/>
    <dataValidation allowBlank="1" showInputMessage="1" promptTitle="Vertex Opacity" prompt="Enter an optional vertex opacity between 0 (transparent) and 100 (opaque)." errorTitle="Invalid Vertex Opacity" error="The optional vertex opacity must be a whole number between 0 and 10." sqref="E3:E151"/>
    <dataValidation type="list" allowBlank="1" showInputMessage="1" showErrorMessage="1" promptTitle="Vertex Shape" prompt="Select an optional vertex shape." errorTitle="Invalid Vertex Shape" error="You have entered an invalid vertex shape.  Try selecting from the drop-down list instead." sqref="C3:C1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1">
      <formula1>ValidVertexLabelPositions</formula1>
    </dataValidation>
    <dataValidation allowBlank="1" showInputMessage="1" showErrorMessage="1" promptTitle="Vertex Name" prompt="Enter the name of the vertex." sqref="A3:A151"/>
  </dataValidations>
  <hyperlinks>
    <hyperlink ref="AL3" r:id="rId1" display="https://t.co/aEC6mn0VJN"/>
    <hyperlink ref="AL4" r:id="rId2" display="http://t.co/Cy8V50eQ2N"/>
    <hyperlink ref="AL5" r:id="rId3" display="http://t.co/IIEVYhxyb0"/>
    <hyperlink ref="AL7" r:id="rId4" display="http://lonelywhale.org/"/>
    <hyperlink ref="AL8" r:id="rId5" display="http://t.co/cSCKl34o2k"/>
    <hyperlink ref="AL9" r:id="rId6" display="https://t.co/Aul0roprtd"/>
    <hyperlink ref="AL10" r:id="rId7" display="http://t.co/n7vXVRDQbr"/>
    <hyperlink ref="AL11" r:id="rId8" display="http://t.co/eP0vlOPmZr"/>
    <hyperlink ref="AL12" r:id="rId9" display="http://t.co/0MdclCZc4K"/>
    <hyperlink ref="AL13" r:id="rId10" display="https://t.co/eYw9GjPNTA"/>
    <hyperlink ref="AL16" r:id="rId11" display="https://t.co/aDmD399LbS"/>
    <hyperlink ref="AL18" r:id="rId12" display="https://t.co/5xHSXlJl5D"/>
    <hyperlink ref="AL19" r:id="rId13" display="https://t.co/vYM8v0FGSe"/>
    <hyperlink ref="AL23" r:id="rId14" display="https://t.co/d0buQAxPJu"/>
    <hyperlink ref="AL24" r:id="rId15" display="https://t.co/S8fEqSM2JI"/>
    <hyperlink ref="AL26" r:id="rId16" display="https://t.co/bDEwwHWCk8"/>
    <hyperlink ref="AL27" r:id="rId17" display="https://t.co/kx1wd8OAFm"/>
    <hyperlink ref="AL28" r:id="rId18" display="https://t.co/oCEOphVt7S"/>
    <hyperlink ref="AL29" r:id="rId19" display="https://t.co/2Ld6xg8aH5"/>
    <hyperlink ref="AL31" r:id="rId20" display="https://t.co/Ftd4AtbmuK"/>
    <hyperlink ref="AL32" r:id="rId21" display="https://t.co/XdVGJ61mYm"/>
    <hyperlink ref="AL34" r:id="rId22" display="https://t.co/7f5RFXj0aA"/>
    <hyperlink ref="AL35" r:id="rId23" display="https://t.co/EIgOTdNcx2"/>
    <hyperlink ref="AL36" r:id="rId24" display="https://t.co/ln4qnh2ADE"/>
    <hyperlink ref="AL37" r:id="rId25" display="http://t.co/jTZ4j6Iss1"/>
    <hyperlink ref="AL39" r:id="rId26" display="https://t.co/XJ2Kmc4LI0"/>
    <hyperlink ref="AL40" r:id="rId27" display="https://t.co/jiKC9qe4YM"/>
    <hyperlink ref="AL41" r:id="rId28" display="http://t.co/iIPTqTD3kh"/>
    <hyperlink ref="AL46" r:id="rId29" display="https://t.co/xsUbgQu3i7"/>
    <hyperlink ref="AL49" r:id="rId30" display="https://t.co/kWceUWqfjf"/>
    <hyperlink ref="AL50" r:id="rId31" display="http://thankyousurfing.com/"/>
    <hyperlink ref="AL51" r:id="rId32" display="https://t.co/arJQL8Vq5g"/>
    <hyperlink ref="AL52" r:id="rId33" display="https://t.co/h4LiyRIPUb"/>
    <hyperlink ref="AL53" r:id="rId34" display="https://t.co/BNYgJI3cx9"/>
    <hyperlink ref="AL55" r:id="rId35" display="https://t.co/ZzRXvKEIYI"/>
    <hyperlink ref="AL56" r:id="rId36" display="https://t.co/JToaMr3vg1"/>
    <hyperlink ref="AL59" r:id="rId37" display="https://t.co/kVZLb7c4OE"/>
    <hyperlink ref="AL61" r:id="rId38" display="https://t.co/BdecRdrx3A"/>
    <hyperlink ref="AL63" r:id="rId39" display="https://t.co/6VAA2wt9Is"/>
    <hyperlink ref="AL66" r:id="rId40" display="http://t.co/Z4dWK6AUMl"/>
    <hyperlink ref="AL70" r:id="rId41" display="https://t.co/t0tDGm0woZ"/>
    <hyperlink ref="AL71" r:id="rId42" display="https://t.co/aZFI7ibXIq"/>
    <hyperlink ref="AL72" r:id="rId43" display="https://t.co/sYkM2aMJRm"/>
    <hyperlink ref="AL73" r:id="rId44" display="http://t.co/Y3fOdEldJM"/>
    <hyperlink ref="AL74" r:id="rId45" display="https://t.co/H4wtLYsBjM"/>
    <hyperlink ref="AL75" r:id="rId46" display="https://t.co/YoF9haUvwl"/>
    <hyperlink ref="AL77" r:id="rId47" display="https://t.co/sSc6JUdq6a"/>
    <hyperlink ref="AL78" r:id="rId48" display="https://t.co/oJOaUaSDaL"/>
    <hyperlink ref="AL79" r:id="rId49" display="https://t.co/F30uS5MNVD"/>
    <hyperlink ref="AL80" r:id="rId50" display="https://t.co/kt98HaiWyv"/>
    <hyperlink ref="AL82" r:id="rId51" display="https://t.co/i1DoUSZcxG"/>
    <hyperlink ref="AL83" r:id="rId52" display="https://t.co/iMi7Vo9iCm"/>
    <hyperlink ref="AL84" r:id="rId53" display="http://t.co/dicZ464NVE"/>
    <hyperlink ref="AL85" r:id="rId54" display="http://t.co/xImJHuzGFy"/>
    <hyperlink ref="AL86" r:id="rId55" display="https://t.co/3OaChlVDAA"/>
    <hyperlink ref="AL87" r:id="rId56" display="https://t.co/z7tMW7q3ry"/>
    <hyperlink ref="AL88" r:id="rId57" display="https://t.co/7StMnbjjvn"/>
    <hyperlink ref="AL92" r:id="rId58" display="http://t.co/yzGb5E9HMz"/>
    <hyperlink ref="AL93" r:id="rId59" display="https://t.co/MpceIqSZJs"/>
    <hyperlink ref="AL94" r:id="rId60" display="http://t.co/1surVJz2Yu"/>
    <hyperlink ref="AL96" r:id="rId61" display="https://t.co/dwnpFHCnQF"/>
    <hyperlink ref="AL98" r:id="rId62" display="https://t.co/0O4fa45Rqa"/>
    <hyperlink ref="AL99" r:id="rId63" display="http://t.co/nVcbus9pII"/>
    <hyperlink ref="AL100" r:id="rId64" display="https://t.co/cqY36oGG8q"/>
    <hyperlink ref="AL101" r:id="rId65" display="https://t.co/rGxyzgtaW5"/>
    <hyperlink ref="AL102" r:id="rId66" display="https://t.co/5VXXOieksj"/>
    <hyperlink ref="AL103" r:id="rId67" display="https://t.co/oErM5dwRrV"/>
    <hyperlink ref="AL104" r:id="rId68" display="http://t.co/OSGGlpPUuI"/>
    <hyperlink ref="AL105" r:id="rId69" display="http://t.co/PLyyS73TP3"/>
    <hyperlink ref="AL108" r:id="rId70" display="https://t.co/8M3bLfXOs2"/>
    <hyperlink ref="AL110" r:id="rId71" display="https://t.co/YbXlBXO0j1"/>
    <hyperlink ref="AL111" r:id="rId72" display="https://t.co/rvexPheNMu"/>
    <hyperlink ref="AL112" r:id="rId73" display="https://t.co/OVdenvQefT"/>
    <hyperlink ref="AL113" r:id="rId74" display="https://t.co/nlJO1Rf35Z"/>
    <hyperlink ref="AL114" r:id="rId75" display="https://t.co/2zbcMYlA6q"/>
    <hyperlink ref="AL115" r:id="rId76" display="https://t.co/dxCmmTjaUG"/>
    <hyperlink ref="AL116" r:id="rId77" display="https://t.co/5KhCe4StoI"/>
    <hyperlink ref="AL118" r:id="rId78" display="https://t.co/bTwkt88CR1"/>
    <hyperlink ref="AL119" r:id="rId79" display="http://t.co/NiCwC71QjC"/>
    <hyperlink ref="AL120" r:id="rId80" display="https://t.co/OlJ26LlHdY"/>
    <hyperlink ref="AL121" r:id="rId81" display="http://t.co/xK5BmbtRvr"/>
    <hyperlink ref="AL122" r:id="rId82" display="https://t.co/s3gDt3PbmK"/>
    <hyperlink ref="AL123" r:id="rId83" display="https://t.co/figW28qBYC"/>
    <hyperlink ref="AL124" r:id="rId84" display="http://www.facebook.com/speakercraigcoughlin"/>
    <hyperlink ref="AL126" r:id="rId85" display="https://t.co/gU6YwAIzRU"/>
    <hyperlink ref="AL127" r:id="rId86" display="https://t.co/JjgYSB9sIj"/>
    <hyperlink ref="AL128" r:id="rId87" display="http://t.co/CMzzUdaZe4"/>
    <hyperlink ref="AL130" r:id="rId88" display="https://t.co/bB5SPzXyzl"/>
    <hyperlink ref="AL131" r:id="rId89" display="http://t.co/yW8wSnxc4f"/>
    <hyperlink ref="AL133" r:id="rId90" display="https://t.co/awV4qhfbe8"/>
    <hyperlink ref="AL134" r:id="rId91" display="https://t.co/mdz1HGRlwA"/>
    <hyperlink ref="AL135" r:id="rId92" display="https://t.co/W6f8nEOqUB"/>
    <hyperlink ref="AL140" r:id="rId93" display="https://cunningham.house.gov/"/>
    <hyperlink ref="AL142" r:id="rId94" display="https://t.co/TnuQvKIvPf"/>
    <hyperlink ref="AL143" r:id="rId95" display="http://t.co/pEuBMZVE3Q"/>
    <hyperlink ref="AL145" r:id="rId96" display="https://t.co/0mDj52kIsF"/>
    <hyperlink ref="AL146" r:id="rId97" display="https://t.co/IXnMXErP7K"/>
    <hyperlink ref="AL147" r:id="rId98" display="http://t.co/OwYhrWRUVl"/>
    <hyperlink ref="AL148" r:id="rId99" display="http://t.co/6GnXCg9zhh"/>
    <hyperlink ref="AL149" r:id="rId100" display="https://t.co/tyXhzbKHvq"/>
    <hyperlink ref="AL150" r:id="rId101" display="https://t.co/GFqNSZ8jzJ"/>
    <hyperlink ref="AL151" r:id="rId102" display="http://t.co/2PNCH2SnLq"/>
    <hyperlink ref="AO3" r:id="rId103" display="https://pbs.twimg.com/profile_banners/1017420089052758016/1532120130"/>
    <hyperlink ref="AO4" r:id="rId104" display="https://pbs.twimg.com/profile_banners/23082924/1558369504"/>
    <hyperlink ref="AO5" r:id="rId105" display="https://pbs.twimg.com/profile_banners/1548435690/1551083063"/>
    <hyperlink ref="AO6" r:id="rId106" display="https://pbs.twimg.com/profile_banners/1064619250101428229/1542661079"/>
    <hyperlink ref="AO7" r:id="rId107" display="https://pbs.twimg.com/profile_banners/838232557/1540230538"/>
    <hyperlink ref="AO8" r:id="rId108" display="https://pbs.twimg.com/profile_banners/18153494/1538268870"/>
    <hyperlink ref="AO9" r:id="rId109" display="https://pbs.twimg.com/profile_banners/104917777/1547993689"/>
    <hyperlink ref="AO10" r:id="rId110" display="https://pbs.twimg.com/profile_banners/55928951/1355359976"/>
    <hyperlink ref="AO12" r:id="rId111" display="https://pbs.twimg.com/profile_banners/507096743/1357770876"/>
    <hyperlink ref="AO13" r:id="rId112" display="https://pbs.twimg.com/profile_banners/933838590/1518481355"/>
    <hyperlink ref="AO14" r:id="rId113" display="https://pbs.twimg.com/profile_banners/1098688354630230016/1550782902"/>
    <hyperlink ref="AO15" r:id="rId114" display="https://pbs.twimg.com/profile_banners/342218370/1473108597"/>
    <hyperlink ref="AO16" r:id="rId115" display="https://pbs.twimg.com/profile_banners/4898152295/1535477741"/>
    <hyperlink ref="AO17" r:id="rId116" display="https://pbs.twimg.com/profile_banners/568052590/1364628444"/>
    <hyperlink ref="AO18" r:id="rId117" display="https://pbs.twimg.com/profile_banners/781296848/1498692506"/>
    <hyperlink ref="AO19" r:id="rId118" display="https://pbs.twimg.com/profile_banners/892675758677798912/1560017090"/>
    <hyperlink ref="AO21" r:id="rId119" display="https://pbs.twimg.com/profile_banners/3147884763/1452737020"/>
    <hyperlink ref="AO22" r:id="rId120" display="https://pbs.twimg.com/profile_banners/246523185/1356600614"/>
    <hyperlink ref="AO23" r:id="rId121" display="https://pbs.twimg.com/profile_banners/57595962/1550313733"/>
    <hyperlink ref="AO24" r:id="rId122" display="https://pbs.twimg.com/profile_banners/31739240/1353435999"/>
    <hyperlink ref="AO26" r:id="rId123" display="https://pbs.twimg.com/profile_banners/77457398/1448393652"/>
    <hyperlink ref="AO27" r:id="rId124" display="https://pbs.twimg.com/profile_banners/23322325/1521223179"/>
    <hyperlink ref="AO28" r:id="rId125" display="https://pbs.twimg.com/profile_banners/965731202610188288/1551282405"/>
    <hyperlink ref="AO29" r:id="rId126" display="https://pbs.twimg.com/profile_banners/819211790278098944/1484414592"/>
    <hyperlink ref="AO30" r:id="rId127" display="https://pbs.twimg.com/profile_banners/711267688560074754/1510089090"/>
    <hyperlink ref="AO31" r:id="rId128" display="https://pbs.twimg.com/profile_banners/82797661/1529848707"/>
    <hyperlink ref="AO32" r:id="rId129" display="https://pbs.twimg.com/profile_banners/71019945/1559854678"/>
    <hyperlink ref="AO33" r:id="rId130" display="https://pbs.twimg.com/profile_banners/816111677917851649/1495747447"/>
    <hyperlink ref="AO34" r:id="rId131" display="https://pbs.twimg.com/profile_banners/2850894079/1559848839"/>
    <hyperlink ref="AO35" r:id="rId132" display="https://pbs.twimg.com/profile_banners/132964988/1503784615"/>
    <hyperlink ref="AO36" r:id="rId133" display="https://pbs.twimg.com/profile_banners/237487471/1507285808"/>
    <hyperlink ref="AO37" r:id="rId134" display="https://pbs.twimg.com/profile_banners/43150543/1544525073"/>
    <hyperlink ref="AO38" r:id="rId135" display="https://pbs.twimg.com/profile_banners/2335810825/1558733806"/>
    <hyperlink ref="AO39" r:id="rId136" display="https://pbs.twimg.com/profile_banners/3307139286/1554413963"/>
    <hyperlink ref="AO40" r:id="rId137" display="https://pbs.twimg.com/profile_banners/986678222892011523/1556751675"/>
    <hyperlink ref="AO42" r:id="rId138" display="https://pbs.twimg.com/profile_banners/1022622785045233667/1532647718"/>
    <hyperlink ref="AO43" r:id="rId139" display="https://pbs.twimg.com/profile_banners/203590668/1362256365"/>
    <hyperlink ref="AO44" r:id="rId140" display="https://pbs.twimg.com/profile_banners/847595539856338945/1524594138"/>
    <hyperlink ref="AO45" r:id="rId141" display="https://pbs.twimg.com/profile_banners/358380757/1560186230"/>
    <hyperlink ref="AO46" r:id="rId142" display="https://pbs.twimg.com/profile_banners/56495963/1478818775"/>
    <hyperlink ref="AO47" r:id="rId143" display="https://pbs.twimg.com/profile_banners/175058632/1418920328"/>
    <hyperlink ref="AO48" r:id="rId144" display="https://pbs.twimg.com/profile_banners/811898179/1553556362"/>
    <hyperlink ref="AO49" r:id="rId145" display="https://pbs.twimg.com/profile_banners/3782318663/1552920514"/>
    <hyperlink ref="AO50" r:id="rId146" display="https://pbs.twimg.com/profile_banners/2616012139/1501212620"/>
    <hyperlink ref="AO51" r:id="rId147" display="https://pbs.twimg.com/profile_banners/15380621/1398874719"/>
    <hyperlink ref="AO52" r:id="rId148" display="https://pbs.twimg.com/profile_banners/22449367/1559638804"/>
    <hyperlink ref="AO53" r:id="rId149" display="https://pbs.twimg.com/profile_banners/259523423/1502492636"/>
    <hyperlink ref="AO55" r:id="rId150" display="https://pbs.twimg.com/profile_banners/9867582/1561052060"/>
    <hyperlink ref="AO56" r:id="rId151" display="https://pbs.twimg.com/profile_banners/34042766/1561184442"/>
    <hyperlink ref="AO57" r:id="rId152" display="https://pbs.twimg.com/profile_banners/509190166/1439008987"/>
    <hyperlink ref="AO58" r:id="rId153" display="https://pbs.twimg.com/profile_banners/16080547/1528661461"/>
    <hyperlink ref="AO59" r:id="rId154" display="https://pbs.twimg.com/profile_banners/144876537/1560861744"/>
    <hyperlink ref="AO61" r:id="rId155" display="https://pbs.twimg.com/profile_banners/43479158/1348008270"/>
    <hyperlink ref="AO63" r:id="rId156" display="https://pbs.twimg.com/profile_banners/1443382194/1527247895"/>
    <hyperlink ref="AO64" r:id="rId157" display="https://pbs.twimg.com/profile_banners/1019964384385396737/1541338853"/>
    <hyperlink ref="AO65" r:id="rId158" display="https://pbs.twimg.com/profile_banners/996152083341565952/1526426881"/>
    <hyperlink ref="AO66" r:id="rId159" display="https://pbs.twimg.com/profile_banners/3172076306/1430457405"/>
    <hyperlink ref="AO68" r:id="rId160" display="https://pbs.twimg.com/profile_banners/713421740131676160/1558568080"/>
    <hyperlink ref="AO69" r:id="rId161" display="https://pbs.twimg.com/profile_banners/22849568/1557148283"/>
    <hyperlink ref="AO70" r:id="rId162" display="https://pbs.twimg.com/profile_banners/2729561810/1548735054"/>
    <hyperlink ref="AO71" r:id="rId163" display="https://pbs.twimg.com/profile_banners/140252240/1553727108"/>
    <hyperlink ref="AO72" r:id="rId164" display="https://pbs.twimg.com/profile_banners/383704363/1411559377"/>
    <hyperlink ref="AO73" r:id="rId165" display="https://pbs.twimg.com/profile_banners/541934733/1418735570"/>
    <hyperlink ref="AO74" r:id="rId166" display="https://pbs.twimg.com/profile_banners/51252741/1554496820"/>
    <hyperlink ref="AO75" r:id="rId167" display="https://pbs.twimg.com/profile_banners/1083967219434958848/1548409104"/>
    <hyperlink ref="AO76" r:id="rId168" display="https://pbs.twimg.com/profile_banners/3035692971/1560126226"/>
    <hyperlink ref="AO77" r:id="rId169" display="https://pbs.twimg.com/profile_banners/729451932184510464/1463053625"/>
    <hyperlink ref="AO78" r:id="rId170" display="https://pbs.twimg.com/profile_banners/1066010297599692800/1542992196"/>
    <hyperlink ref="AO79" r:id="rId171" display="https://pbs.twimg.com/profile_banners/492329189/1529240845"/>
    <hyperlink ref="AO80" r:id="rId172" display="https://pbs.twimg.com/profile_banners/1971900284/1468463840"/>
    <hyperlink ref="AO81" r:id="rId173" display="https://pbs.twimg.com/profile_banners/1129814612772360192/1560848370"/>
    <hyperlink ref="AO82" r:id="rId174" display="https://pbs.twimg.com/profile_banners/385822405/1504021047"/>
    <hyperlink ref="AO83" r:id="rId175" display="https://pbs.twimg.com/profile_banners/43537606/1470265729"/>
    <hyperlink ref="AO84" r:id="rId176" display="https://pbs.twimg.com/profile_banners/92029221/1522091159"/>
    <hyperlink ref="AO85" r:id="rId177" display="https://pbs.twimg.com/profile_banners/2752873646/1446932449"/>
    <hyperlink ref="AO86" r:id="rId178" display="https://pbs.twimg.com/profile_banners/622357244/1509571778"/>
    <hyperlink ref="AO87" r:id="rId179" display="https://pbs.twimg.com/profile_banners/143561593/1539966391"/>
    <hyperlink ref="AO88" r:id="rId180" display="https://pbs.twimg.com/profile_banners/20663500/1543308515"/>
    <hyperlink ref="AO92" r:id="rId181" display="https://pbs.twimg.com/profile_banners/45158508/1353871460"/>
    <hyperlink ref="AO93" r:id="rId182" display="https://pbs.twimg.com/profile_banners/247486443/1522255238"/>
    <hyperlink ref="AO94" r:id="rId183" display="https://pbs.twimg.com/profile_banners/22819917/1457622789"/>
    <hyperlink ref="AO95" r:id="rId184" display="https://pbs.twimg.com/profile_banners/37080933/1561162658"/>
    <hyperlink ref="AO96" r:id="rId185" display="https://pbs.twimg.com/profile_banners/314161602/1553269106"/>
    <hyperlink ref="AO97" r:id="rId186" display="https://pbs.twimg.com/profile_banners/1024495897005228032/1544412361"/>
    <hyperlink ref="AO98" r:id="rId187" display="https://pbs.twimg.com/profile_banners/1073285160030928898/1547013699"/>
    <hyperlink ref="AO99" r:id="rId188" display="https://pbs.twimg.com/profile_banners/136631117/1532070329"/>
    <hyperlink ref="AO100" r:id="rId189" display="https://pbs.twimg.com/profile_banners/16228883/1507671997"/>
    <hyperlink ref="AO101" r:id="rId190" display="https://pbs.twimg.com/profile_banners/53375482/1483472625"/>
    <hyperlink ref="AO102" r:id="rId191" display="https://pbs.twimg.com/profile_banners/21021891/1477956204"/>
    <hyperlink ref="AO103" r:id="rId192" display="https://pbs.twimg.com/profile_banners/19355454/1550585115"/>
    <hyperlink ref="AO104" r:id="rId193" display="https://pbs.twimg.com/profile_banners/140519299/1547549876"/>
    <hyperlink ref="AO105" r:id="rId194" display="https://pbs.twimg.com/profile_banners/2588219916/1413829551"/>
    <hyperlink ref="AO106" r:id="rId195" display="https://pbs.twimg.com/profile_banners/67334855/1528077306"/>
    <hyperlink ref="AO107" r:id="rId196" display="https://pbs.twimg.com/profile_banners/1895534522/1480000929"/>
    <hyperlink ref="AO108" r:id="rId197" display="https://pbs.twimg.com/profile_banners/47437206/1555639923"/>
    <hyperlink ref="AO109" r:id="rId198" display="https://pbs.twimg.com/profile_banners/1058807868/1560169684"/>
    <hyperlink ref="AO110" r:id="rId199" display="https://pbs.twimg.com/profile_banners/1064659902071808000/1547260373"/>
    <hyperlink ref="AO111" r:id="rId200" display="https://pbs.twimg.com/profile_banners/16335288/1559078151"/>
    <hyperlink ref="AO112" r:id="rId201" display="https://pbs.twimg.com/profile_banners/813792250497028102/1521990695"/>
    <hyperlink ref="AO113" r:id="rId202" display="https://pbs.twimg.com/profile_banners/237770636/1491514275"/>
    <hyperlink ref="AO114" r:id="rId203" display="https://pbs.twimg.com/profile_banners/104198706/1536179459"/>
    <hyperlink ref="AO115" r:id="rId204" display="https://pbs.twimg.com/profile_banners/948946378939609089/1515609555"/>
    <hyperlink ref="AO116" r:id="rId205" display="https://pbs.twimg.com/profile_banners/44457848/1549552994"/>
    <hyperlink ref="AO117" r:id="rId206" display="https://pbs.twimg.com/profile_banners/37946269/1502422823"/>
    <hyperlink ref="AO118" r:id="rId207" display="https://pbs.twimg.com/profile_banners/249785871/1459816357"/>
    <hyperlink ref="AO119" r:id="rId208" display="https://pbs.twimg.com/profile_banners/2900023413/1417444512"/>
    <hyperlink ref="AO120" r:id="rId209" display="https://pbs.twimg.com/profile_banners/282219422/1548778612"/>
    <hyperlink ref="AO121" r:id="rId210" display="https://pbs.twimg.com/profile_banners/98238345/1393596092"/>
    <hyperlink ref="AO122" r:id="rId211" display="https://pbs.twimg.com/profile_banners/259381454/1515609346"/>
    <hyperlink ref="AO123" r:id="rId212" display="https://pbs.twimg.com/profile_banners/916935650/1452522280"/>
    <hyperlink ref="AO124" r:id="rId213" display="https://pbs.twimg.com/profile_banners/948586073973837825/1515430518"/>
    <hyperlink ref="AO126" r:id="rId214" display="https://pbs.twimg.com/profile_banners/1017086170155474944/1532010929"/>
    <hyperlink ref="AO127" r:id="rId215" display="https://pbs.twimg.com/profile_banners/21170718/1524750383"/>
    <hyperlink ref="AO128" r:id="rId216" display="https://pbs.twimg.com/profile_banners/94619562/1380246987"/>
    <hyperlink ref="AO129" r:id="rId217" display="https://pbs.twimg.com/profile_banners/1124756814/1429222913"/>
    <hyperlink ref="AO130" r:id="rId218" display="https://pbs.twimg.com/profile_banners/2480878592/1484421747"/>
    <hyperlink ref="AO131" r:id="rId219" display="https://pbs.twimg.com/profile_banners/107203737/1429122092"/>
    <hyperlink ref="AO133" r:id="rId220" display="https://pbs.twimg.com/profile_banners/84704680/1485987929"/>
    <hyperlink ref="AO134" r:id="rId221" display="https://pbs.twimg.com/profile_banners/16020526/1497385303"/>
    <hyperlink ref="AO135" r:id="rId222" display="https://pbs.twimg.com/profile_banners/709986828066144257/1498250482"/>
    <hyperlink ref="AO136" r:id="rId223" display="https://pbs.twimg.com/profile_banners/379367315/1514866087"/>
    <hyperlink ref="AO139" r:id="rId224" display="https://pbs.twimg.com/profile_banners/1126789845244837888/1557482987"/>
    <hyperlink ref="AO140" r:id="rId225" display="https://pbs.twimg.com/profile_banners/1080198683713507335/1546464339"/>
    <hyperlink ref="AO141" r:id="rId226" display="https://pbs.twimg.com/profile_banners/95292788/1415771889"/>
    <hyperlink ref="AO142" r:id="rId227" display="https://pbs.twimg.com/profile_banners/3917111657/1558674851"/>
    <hyperlink ref="AO144" r:id="rId228" display="https://pbs.twimg.com/profile_banners/184672065/1536496718"/>
    <hyperlink ref="AO145" r:id="rId229" display="https://pbs.twimg.com/profile_banners/17376429/1495079726"/>
    <hyperlink ref="AO146" r:id="rId230" display="https://pbs.twimg.com/profile_banners/98957425/1454025188"/>
    <hyperlink ref="AO147" r:id="rId231" display="https://pbs.twimg.com/profile_banners/297688038/1454712719"/>
    <hyperlink ref="AO148" r:id="rId232" display="https://pbs.twimg.com/profile_banners/3167167733/1429297050"/>
    <hyperlink ref="AO149" r:id="rId233" display="https://pbs.twimg.com/profile_banners/4832730413/1523337907"/>
    <hyperlink ref="AO150" r:id="rId234" display="https://pbs.twimg.com/profile_banners/2817082508/1521222351"/>
    <hyperlink ref="AO151" r:id="rId235" display="https://pbs.twimg.com/profile_banners/2735146356/1456790774"/>
    <hyperlink ref="AU4" r:id="rId236" display="http://abs.twimg.com/images/themes/theme1/bg.png"/>
    <hyperlink ref="AU5" r:id="rId237" display="http://abs.twimg.com/images/themes/theme1/bg.png"/>
    <hyperlink ref="AU6" r:id="rId238" display="http://abs.twimg.com/images/themes/theme1/bg.png"/>
    <hyperlink ref="AU7" r:id="rId239" display="http://abs.twimg.com/images/themes/theme16/bg.gif"/>
    <hyperlink ref="AU8" r:id="rId240" display="http://abs.twimg.com/images/themes/theme9/bg.gif"/>
    <hyperlink ref="AU9" r:id="rId241" display="http://abs.twimg.com/images/themes/theme1/bg.png"/>
    <hyperlink ref="AU10" r:id="rId242" display="http://pbs.twimg.com/profile_background_images/54374562/small.png"/>
    <hyperlink ref="AU11" r:id="rId243" display="http://a0.twimg.com/profile_background_images/632505161/cu6fblp4ggb41o3x6jxu.jpeg"/>
    <hyperlink ref="AU12" r:id="rId244" display="http://abs.twimg.com/images/themes/theme8/bg.gif"/>
    <hyperlink ref="AU13" r:id="rId245" display="http://abs.twimg.com/images/themes/theme1/bg.png"/>
    <hyperlink ref="AU15" r:id="rId246" display="http://abs.twimg.com/images/themes/theme1/bg.png"/>
    <hyperlink ref="AU17" r:id="rId247" display="http://abs.twimg.com/images/themes/theme1/bg.png"/>
    <hyperlink ref="AU18" r:id="rId248" display="http://abs.twimg.com/images/themes/theme1/bg.png"/>
    <hyperlink ref="AU19" r:id="rId249" display="http://abs.twimg.com/images/themes/theme1/bg.png"/>
    <hyperlink ref="AU20" r:id="rId250" display="http://abs.twimg.com/images/themes/theme1/bg.png"/>
    <hyperlink ref="AU21" r:id="rId251" display="http://abs.twimg.com/images/themes/theme1/bg.png"/>
    <hyperlink ref="AU22" r:id="rId252" display="http://abs.twimg.com/images/themes/theme1/bg.png"/>
    <hyperlink ref="AU23" r:id="rId253" display="http://abs.twimg.com/images/themes/theme13/bg.gif"/>
    <hyperlink ref="AU24" r:id="rId254" display="http://abs.twimg.com/images/themes/theme14/bg.gif"/>
    <hyperlink ref="AU25" r:id="rId255" display="http://abs.twimg.com/images/themes/theme1/bg.png"/>
    <hyperlink ref="AU26" r:id="rId256" display="http://abs.twimg.com/images/themes/theme13/bg.gif"/>
    <hyperlink ref="AU27" r:id="rId257" display="http://abs.twimg.com/images/themes/theme1/bg.png"/>
    <hyperlink ref="AU28" r:id="rId258" display="http://abs.twimg.com/images/themes/theme1/bg.png"/>
    <hyperlink ref="AU31" r:id="rId259" display="http://abs.twimg.com/images/themes/theme19/bg.gif"/>
    <hyperlink ref="AU32" r:id="rId260" display="http://abs.twimg.com/images/themes/theme1/bg.png"/>
    <hyperlink ref="AU34" r:id="rId261" display="http://abs.twimg.com/images/themes/theme1/bg.png"/>
    <hyperlink ref="AU35" r:id="rId262" display="http://abs.twimg.com/images/themes/theme5/bg.gif"/>
    <hyperlink ref="AU36" r:id="rId263" display="http://abs.twimg.com/images/themes/theme1/bg.png"/>
    <hyperlink ref="AU37" r:id="rId264" display="http://abs.twimg.com/images/themes/theme1/bg.png"/>
    <hyperlink ref="AU38" r:id="rId265" display="http://abs.twimg.com/images/themes/theme1/bg.png"/>
    <hyperlink ref="AU39" r:id="rId266" display="http://abs.twimg.com/images/themes/theme1/bg.png"/>
    <hyperlink ref="AU40" r:id="rId267" display="http://abs.twimg.com/images/themes/theme1/bg.png"/>
    <hyperlink ref="AU41" r:id="rId268" display="http://pbs.twimg.com/profile_background_images/446734533505716224/FWBwELOX.png"/>
    <hyperlink ref="AU43" r:id="rId269" display="http://abs.twimg.com/images/themes/theme1/bg.png"/>
    <hyperlink ref="AU45" r:id="rId270" display="http://abs.twimg.com/images/themes/theme1/bg.png"/>
    <hyperlink ref="AU46" r:id="rId271" display="http://abs.twimg.com/images/themes/theme1/bg.png"/>
    <hyperlink ref="AU47" r:id="rId272" display="http://abs.twimg.com/images/themes/theme1/bg.png"/>
    <hyperlink ref="AU48" r:id="rId273" display="http://abs.twimg.com/images/themes/theme1/bg.png"/>
    <hyperlink ref="AU49" r:id="rId274" display="http://abs.twimg.com/images/themes/theme16/bg.gif"/>
    <hyperlink ref="AU50" r:id="rId275" display="http://abs.twimg.com/images/themes/theme1/bg.png"/>
    <hyperlink ref="AU51" r:id="rId276" display="http://abs.twimg.com/images/themes/theme1/bg.png"/>
    <hyperlink ref="AU52" r:id="rId277" display="http://abs.twimg.com/images/themes/theme1/bg.png"/>
    <hyperlink ref="AU53" r:id="rId278" display="http://abs.twimg.com/images/themes/theme1/bg.png"/>
    <hyperlink ref="AU54" r:id="rId279" display="http://abs.twimg.com/images/themes/theme1/bg.png"/>
    <hyperlink ref="AU55" r:id="rId280" display="http://abs.twimg.com/images/themes/theme16/bg.gif"/>
    <hyperlink ref="AU56" r:id="rId281" display="http://abs.twimg.com/images/themes/theme1/bg.png"/>
    <hyperlink ref="AU57" r:id="rId282" display="http://abs.twimg.com/images/themes/theme1/bg.png"/>
    <hyperlink ref="AU58" r:id="rId283" display="http://abs.twimg.com/images/themes/theme1/bg.png"/>
    <hyperlink ref="AU59" r:id="rId284" display="http://abs.twimg.com/images/themes/theme4/bg.gif"/>
    <hyperlink ref="AU61" r:id="rId285" display="http://abs.twimg.com/images/themes/theme14/bg.gif"/>
    <hyperlink ref="AU62" r:id="rId286" display="http://abs.twimg.com/images/themes/theme1/bg.png"/>
    <hyperlink ref="AU63" r:id="rId287" display="http://abs.twimg.com/images/themes/theme1/bg.png"/>
    <hyperlink ref="AU65" r:id="rId288" display="http://abs.twimg.com/images/themes/theme1/bg.png"/>
    <hyperlink ref="AU66" r:id="rId289" display="http://abs.twimg.com/images/themes/theme1/bg.png"/>
    <hyperlink ref="AU69" r:id="rId290" display="http://abs.twimg.com/images/themes/theme1/bg.png"/>
    <hyperlink ref="AU70" r:id="rId291" display="http://abs.twimg.com/images/themes/theme1/bg.png"/>
    <hyperlink ref="AU71" r:id="rId292" display="http://abs.twimg.com/images/themes/theme1/bg.png"/>
    <hyperlink ref="AU72" r:id="rId293" display="http://abs.twimg.com/images/themes/theme1/bg.png"/>
    <hyperlink ref="AU73" r:id="rId294" display="http://abs.twimg.com/images/themes/theme1/bg.png"/>
    <hyperlink ref="AU74" r:id="rId295" display="http://abs.twimg.com/images/themes/theme1/bg.png"/>
    <hyperlink ref="AU76" r:id="rId296" display="http://abs.twimg.com/images/themes/theme18/bg.gif"/>
    <hyperlink ref="AU78" r:id="rId297" display="http://abs.twimg.com/images/themes/theme1/bg.png"/>
    <hyperlink ref="AU79" r:id="rId298" display="http://abs.twimg.com/images/themes/theme19/bg.gif"/>
    <hyperlink ref="AU80" r:id="rId299" display="http://abs.twimg.com/images/themes/theme1/bg.png"/>
    <hyperlink ref="AU82" r:id="rId300" display="http://abs.twimg.com/images/themes/theme1/bg.png"/>
    <hyperlink ref="AU83" r:id="rId301" display="http://abs.twimg.com/images/themes/theme18/bg.gif"/>
    <hyperlink ref="AU84" r:id="rId302" display="http://abs.twimg.com/images/themes/theme13/bg.gif"/>
    <hyperlink ref="AU85" r:id="rId303" display="http://abs.twimg.com/images/themes/theme1/bg.png"/>
    <hyperlink ref="AU86" r:id="rId304" display="http://abs.twimg.com/images/themes/theme1/bg.png"/>
    <hyperlink ref="AU87" r:id="rId305" display="http://abs.twimg.com/images/themes/theme1/bg.png"/>
    <hyperlink ref="AU88" r:id="rId306" display="http://abs.twimg.com/images/themes/theme1/bg.png"/>
    <hyperlink ref="AU89" r:id="rId307" display="http://abs.twimg.com/images/themes/theme13/bg.gif"/>
    <hyperlink ref="AU90" r:id="rId308" display="http://abs.twimg.com/images/themes/theme1/bg.png"/>
    <hyperlink ref="AU91" r:id="rId309" display="http://abs.twimg.com/images/themes/theme1/bg.png"/>
    <hyperlink ref="AU92" r:id="rId310" display="http://abs.twimg.com/images/themes/theme10/bg.gif"/>
    <hyperlink ref="AU93" r:id="rId311" display="http://abs.twimg.com/images/themes/theme1/bg.png"/>
    <hyperlink ref="AU94" r:id="rId312" display="http://abs.twimg.com/images/themes/theme18/bg.gif"/>
    <hyperlink ref="AU95" r:id="rId313" display="http://abs.twimg.com/images/themes/theme8/bg.gif"/>
    <hyperlink ref="AU96" r:id="rId314" display="http://abs.twimg.com/images/themes/theme1/bg.png"/>
    <hyperlink ref="AU98" r:id="rId315" display="http://abs.twimg.com/images/themes/theme1/bg.png"/>
    <hyperlink ref="AU99" r:id="rId316" display="http://abs.twimg.com/images/themes/theme1/bg.png"/>
    <hyperlink ref="AU100" r:id="rId317" display="http://abs.twimg.com/images/themes/theme3/bg.gif"/>
    <hyperlink ref="AU101" r:id="rId318" display="http://abs.twimg.com/images/themes/theme3/bg.gif"/>
    <hyperlink ref="AU102" r:id="rId319" display="http://abs.twimg.com/images/themes/theme1/bg.png"/>
    <hyperlink ref="AU103" r:id="rId320" display="http://abs.twimg.com/images/themes/theme1/bg.png"/>
    <hyperlink ref="AU104" r:id="rId321" display="http://abs.twimg.com/images/themes/theme1/bg.png"/>
    <hyperlink ref="AU105" r:id="rId322" display="http://abs.twimg.com/images/themes/theme14/bg.gif"/>
    <hyperlink ref="AU106" r:id="rId323" display="http://abs.twimg.com/images/themes/theme7/bg.gif"/>
    <hyperlink ref="AU107" r:id="rId324" display="http://abs.twimg.com/images/themes/theme1/bg.png"/>
    <hyperlink ref="AU108" r:id="rId325" display="http://abs.twimg.com/images/themes/theme14/bg.gif"/>
    <hyperlink ref="AU109" r:id="rId326" display="http://abs.twimg.com/images/themes/theme1/bg.png"/>
    <hyperlink ref="AU111" r:id="rId327" display="http://abs.twimg.com/images/themes/theme1/bg.png"/>
    <hyperlink ref="AU113" r:id="rId328" display="http://abs.twimg.com/images/themes/theme15/bg.png"/>
    <hyperlink ref="AU114" r:id="rId329" display="http://abs.twimg.com/images/themes/theme1/bg.png"/>
    <hyperlink ref="AU116" r:id="rId330" display="http://abs.twimg.com/images/themes/theme1/bg.png"/>
    <hyperlink ref="AU117" r:id="rId331" display="http://abs.twimg.com/images/themes/theme1/bg.png"/>
    <hyperlink ref="AU118" r:id="rId332" display="http://abs.twimg.com/images/themes/theme1/bg.png"/>
    <hyperlink ref="AU119" r:id="rId333" display="http://pbs.twimg.com/profile_background_images/556159962942939137/-cQud1f-.jpeg"/>
    <hyperlink ref="AU120" r:id="rId334" display="http://abs.twimg.com/images/themes/theme1/bg.png"/>
    <hyperlink ref="AU121" r:id="rId335" display="http://pbs.twimg.com/profile_background_images/378800000182178446/milAFs1E.jpeg"/>
    <hyperlink ref="AU122" r:id="rId336" display="http://abs.twimg.com/images/themes/theme1/bg.png"/>
    <hyperlink ref="AU123" r:id="rId337" display="http://abs.twimg.com/images/themes/theme15/bg.png"/>
    <hyperlink ref="AU127" r:id="rId338" display="http://abs.twimg.com/images/themes/theme1/bg.png"/>
    <hyperlink ref="AU128" r:id="rId339" display="http://abs.twimg.com/images/themes/theme1/bg.png"/>
    <hyperlink ref="AU129" r:id="rId340" display="http://abs.twimg.com/images/themes/theme1/bg.png"/>
    <hyperlink ref="AU130" r:id="rId341" display="http://abs.twimg.com/images/themes/theme1/bg.png"/>
    <hyperlink ref="AU131" r:id="rId342" display="http://pbs.twimg.com/profile_background_images/568182540771418112/CW4FH6fg.jpeg"/>
    <hyperlink ref="AU132" r:id="rId343" display="http://abs.twimg.com/images/themes/theme1/bg.png"/>
    <hyperlink ref="AU133" r:id="rId344" display="http://abs.twimg.com/images/themes/theme1/bg.png"/>
    <hyperlink ref="AU134" r:id="rId345" display="http://abs.twimg.com/images/themes/theme1/bg.png"/>
    <hyperlink ref="AU135" r:id="rId346" display="http://abs.twimg.com/images/themes/theme1/bg.png"/>
    <hyperlink ref="AU136" r:id="rId347" display="http://abs.twimg.com/images/themes/theme3/bg.gif"/>
    <hyperlink ref="AU137" r:id="rId348" display="http://abs.twimg.com/images/themes/theme1/bg.png"/>
    <hyperlink ref="AU138" r:id="rId349" display="http://abs.twimg.com/images/themes/theme1/bg.png"/>
    <hyperlink ref="AU141" r:id="rId350" display="http://abs.twimg.com/images/themes/theme1/bg.png"/>
    <hyperlink ref="AU142" r:id="rId351" display="http://abs.twimg.com/images/themes/theme1/bg.png"/>
    <hyperlink ref="AU143" r:id="rId352" display="http://abs.twimg.com/images/themes/theme1/bg.png"/>
    <hyperlink ref="AU144" r:id="rId353" display="http://abs.twimg.com/images/themes/theme1/bg.png"/>
    <hyperlink ref="AU145" r:id="rId354" display="http://abs.twimg.com/images/themes/theme1/bg.png"/>
    <hyperlink ref="AU146" r:id="rId355" display="http://abs.twimg.com/images/themes/theme18/bg.gif"/>
    <hyperlink ref="AU147" r:id="rId356" display="http://abs.twimg.com/images/themes/theme1/bg.png"/>
    <hyperlink ref="AU148" r:id="rId357" display="http://abs.twimg.com/images/themes/theme1/bg.png"/>
    <hyperlink ref="AU149" r:id="rId358" display="http://abs.twimg.com/images/themes/theme1/bg.png"/>
    <hyperlink ref="AU150" r:id="rId359" display="http://abs.twimg.com/images/themes/theme14/bg.gif"/>
    <hyperlink ref="AU151" r:id="rId360" display="http://abs.twimg.com/images/themes/theme1/bg.png"/>
    <hyperlink ref="F3" r:id="rId361" display="http://pbs.twimg.com/profile_images/1017529954303598592/eUA4X_Hl_normal.jpg"/>
    <hyperlink ref="F4" r:id="rId362" display="http://pbs.twimg.com/profile_images/575710168891068416/Qlil_XpE_normal.jpeg"/>
    <hyperlink ref="F5" r:id="rId363" display="http://pbs.twimg.com/profile_images/1099948116332007424/AheNENyh_normal.png"/>
    <hyperlink ref="F6" r:id="rId364" display="http://pbs.twimg.com/profile_images/1064623106420023296/HVjQsljc_normal.jpg"/>
    <hyperlink ref="F7" r:id="rId365" display="http://pbs.twimg.com/profile_images/1080839938810281985/IebSi9Td_normal.jpg"/>
    <hyperlink ref="F8" r:id="rId366" display="http://pbs.twimg.com/profile_images/474846040/Jimmy_s_Chop_normal.jpg"/>
    <hyperlink ref="F9" r:id="rId367" display="http://pbs.twimg.com/profile_images/905815547039948800/_h6kp09V_normal.jpg"/>
    <hyperlink ref="F10" r:id="rId368" display="http://pbs.twimg.com/profile_images/568714550/polar-bear-cub_917_normal.jpg"/>
    <hyperlink ref="F11" r:id="rId369" display="http://a0.twimg.com/profile_images/677882752/GatesArcticAvatar_normal.jpg"/>
    <hyperlink ref="F12" r:id="rId370" display="http://pbs.twimg.com/profile_images/3239669958/610b63583326dad9a7ccd392035f613d_normal.png"/>
    <hyperlink ref="F13" r:id="rId371" display="http://pbs.twimg.com/profile_images/963205911874494464/WnyZKSMk_normal.jpg"/>
    <hyperlink ref="F14" r:id="rId372" display="http://pbs.twimg.com/profile_images/1098689152865001474/Ml3WgUUc_normal.jpg"/>
    <hyperlink ref="F15" r:id="rId373" display="http://pbs.twimg.com/profile_images/1067487655674425346/UPp8Xo6d_normal.jpg"/>
    <hyperlink ref="F16" r:id="rId374" display="http://pbs.twimg.com/profile_images/1063111119487819776/dA8q2o6z_normal.jpg"/>
    <hyperlink ref="F17" r:id="rId375" display="http://pbs.twimg.com/profile_images/520131402923114497/TcyR6RHI_normal.png"/>
    <hyperlink ref="F18" r:id="rId376" display="http://pbs.twimg.com/profile_images/1112315007793094656/uQ1i1cHx_normal.jpg"/>
    <hyperlink ref="F19" r:id="rId377" display="http://pbs.twimg.com/profile_images/1076120480724250624/SpBLR7TU_normal.jpg"/>
    <hyperlink ref="F20" r:id="rId378" display="http://pbs.twimg.com/profile_images/1213890179/100_4578_normal.JPG"/>
    <hyperlink ref="F21" r:id="rId379" display="http://pbs.twimg.com/profile_images/1097245466918612992/z9XjNQWZ_normal.jpg"/>
    <hyperlink ref="F22" r:id="rId380" display="http://pbs.twimg.com/profile_images/2486591340/rzoz5up6z9qvhvr43gks_normal.jpeg"/>
    <hyperlink ref="F23" r:id="rId381" display="http://pbs.twimg.com/profile_images/1089616824289935360/YoEjXRR4_normal.jpg"/>
    <hyperlink ref="F24" r:id="rId382" display="http://pbs.twimg.com/profile_images/1003997150550855680/v1lp5h4o_normal.jpg"/>
    <hyperlink ref="F25" r:id="rId383" display="http://pbs.twimg.com/profile_images/474858073824043008/L0mTsV6K_normal.jpeg"/>
    <hyperlink ref="F26" r:id="rId384" display="http://pbs.twimg.com/profile_images/1107679342845456384/lJ-98xF2_normal.png"/>
    <hyperlink ref="F27" r:id="rId385" display="http://pbs.twimg.com/profile_images/974712320537649152/G-pw2hz5_normal.jpg"/>
    <hyperlink ref="F28" r:id="rId386" display="http://pbs.twimg.com/profile_images/1100803616649162753/JZGt4o2A_normal.png"/>
    <hyperlink ref="F29" r:id="rId387" display="http://pbs.twimg.com/profile_images/819219582976135168/xNtOPsAz_normal.jpg"/>
    <hyperlink ref="F30" r:id="rId388" display="http://pbs.twimg.com/profile_images/819288505218199554/SytQBVHz_normal.jpg"/>
    <hyperlink ref="F31" r:id="rId389" display="http://pbs.twimg.com/profile_images/988589186742738944/ZTNHSH--_normal.jpg"/>
    <hyperlink ref="F32" r:id="rId390" display="http://pbs.twimg.com/profile_images/968190728580018177/b_pPD2kP_normal.jpg"/>
    <hyperlink ref="F33" r:id="rId391" display="http://pbs.twimg.com/profile_images/865221777693134851/treodBIl_normal.jpg"/>
    <hyperlink ref="F34" r:id="rId392" display="http://pbs.twimg.com/profile_images/583760121043361792/_WCYWp28_normal.png"/>
    <hyperlink ref="F35" r:id="rId393" display="http://pbs.twimg.com/profile_images/923218232626044929/PJKe1Ynp_normal.jpg"/>
    <hyperlink ref="F36" r:id="rId394" display="http://pbs.twimg.com/profile_images/1001495083466838017/r81uT-Ac_normal.jpg"/>
    <hyperlink ref="F37" r:id="rId395" display="http://pbs.twimg.com/profile_images/1064845608085798913/8orJwLgA_normal.jpg"/>
    <hyperlink ref="F38" r:id="rId396" display="http://pbs.twimg.com/profile_images/1036492706640474112/BXWKIGhg_normal.jpg"/>
    <hyperlink ref="F39" r:id="rId397" display="http://pbs.twimg.com/profile_images/1143421020726026240/_dSQ-AQe_normal.jpg"/>
    <hyperlink ref="F40" r:id="rId398" display="http://pbs.twimg.com/profile_images/1012023812756406273/qfqTMULn_normal.jpg"/>
    <hyperlink ref="F41" r:id="rId399" display="http://pbs.twimg.com/profile_images/697144472161947648/L9anZaHy_normal.png"/>
    <hyperlink ref="F42" r:id="rId400" display="http://pbs.twimg.com/profile_images/1044755172143104000/oRbW99t3_normal.jpg"/>
    <hyperlink ref="F43" r:id="rId401" display="http://pbs.twimg.com/profile_images/1560299985/Portrait_of_Actress_Jeanne_Samary_1877_Renoir_normal.jpg"/>
    <hyperlink ref="F44" r:id="rId402" display="http://pbs.twimg.com/profile_images/988844202917285891/TjHV0yJU_normal.jpg"/>
    <hyperlink ref="F45" r:id="rId403" display="http://pbs.twimg.com/profile_images/1050378915880062977/_B6M6Fwt_normal.jpg"/>
    <hyperlink ref="F46" r:id="rId404" display="http://pbs.twimg.com/profile_images/885171092188532737/RN-Xynsf_normal.jpg"/>
    <hyperlink ref="F47" r:id="rId405" display="http://pbs.twimg.com/profile_images/505730164286697473/cSQlBKL2_normal.jpeg"/>
    <hyperlink ref="F48" r:id="rId406" display="http://pbs.twimg.com/profile_images/1080341111648878592/FWRHPmYt_normal.jpg"/>
    <hyperlink ref="F49" r:id="rId407" display="http://pbs.twimg.com/profile_images/1107654914505752576/JdmUQ8Rd_normal.jpg"/>
    <hyperlink ref="F50" r:id="rId408" display="http://pbs.twimg.com/profile_images/890776403284824064/qXiwCLdU_normal.jpg"/>
    <hyperlink ref="F51" r:id="rId409" display="http://pbs.twimg.com/profile_images/557660563061227520/CqScLjYS_normal.jpeg"/>
    <hyperlink ref="F52" r:id="rId410" display="http://pbs.twimg.com/profile_images/1099046614348423168/9JphVUab_normal.png"/>
    <hyperlink ref="F53" r:id="rId411" display="http://pbs.twimg.com/profile_images/888239396905926656/ngW9-TYT_normal.jpg"/>
    <hyperlink ref="F54" r:id="rId412" display="http://pbs.twimg.com/profile_images/3532580781/ac1355538eb02a6250f4cfd6b8d99415_normal.jpeg"/>
    <hyperlink ref="F55" r:id="rId413" display="http://pbs.twimg.com/profile_images/1032290871872344064/ihuNU6Ny_normal.jpg"/>
    <hyperlink ref="F56" r:id="rId414" display="http://pbs.twimg.com/profile_images/1142316455955959808/L-keg1ji_normal.png"/>
    <hyperlink ref="F57" r:id="rId415" display="http://pbs.twimg.com/profile_images/1026377172104237056/vwjvF3qI_normal.jpg"/>
    <hyperlink ref="F58" r:id="rId416" display="http://pbs.twimg.com/profile_images/1141319630524506112/Yvf027yS_normal.png"/>
    <hyperlink ref="F59" r:id="rId417" display="http://pbs.twimg.com/profile_images/1108021730591821824/xlPe3vnL_normal.jpg"/>
    <hyperlink ref="F60" r:id="rId418" display="http://abs.twimg.com/sticky/default_profile_images/default_profile_normal.png"/>
    <hyperlink ref="F61" r:id="rId419" display="http://pbs.twimg.com/profile_images/1075093493595410432/hS579RCi_normal.jpg"/>
    <hyperlink ref="F62" r:id="rId420" display="http://pbs.twimg.com/profile_images/967942406229430272/hmB2Ud0L_normal.jpg"/>
    <hyperlink ref="F63" r:id="rId421" display="http://pbs.twimg.com/profile_images/999992732574732288/lhKgG8zq_normal.jpg"/>
    <hyperlink ref="F64" r:id="rId422" display="http://pbs.twimg.com/profile_images/1050025879613648896/ATNntfAS_normal.jpg"/>
    <hyperlink ref="F65" r:id="rId423" display="http://pbs.twimg.com/profile_images/996532834520174592/R0makGIi_normal.jpg"/>
    <hyperlink ref="F66" r:id="rId424" display="http://pbs.twimg.com/profile_images/651965729277775873/P0aaXhqg_normal.jpg"/>
    <hyperlink ref="F67" r:id="rId425" display="http://pbs.twimg.com/profile_images/1076054771373502464/_7_esilY_normal.jpg"/>
    <hyperlink ref="F68" r:id="rId426" display="http://pbs.twimg.com/profile_images/1131342106256187394/1cmxZBI__normal.jpg"/>
    <hyperlink ref="F69" r:id="rId427" display="http://pbs.twimg.com/profile_images/1116785321566441474/cnGp_FKL_normal.jpg"/>
    <hyperlink ref="F70" r:id="rId428" display="http://pbs.twimg.com/profile_images/1082735713815281671/WcYiyxhX_normal.jpg"/>
    <hyperlink ref="F71" r:id="rId429" display="http://pbs.twimg.com/profile_images/1141028960295432193/G3CLSJyG_normal.png"/>
    <hyperlink ref="F72" r:id="rId430" display="http://pbs.twimg.com/profile_images/1107592015498436609/VjhcQgg4_normal.jpg"/>
    <hyperlink ref="F73" r:id="rId431" display="http://pbs.twimg.com/profile_images/2403364395/ukhbcj4krw1dbciyjz0m_normal.png"/>
    <hyperlink ref="F74" r:id="rId432" display="http://pbs.twimg.com/profile_images/740552184945741824/y_15j-Xx_normal.jpg"/>
    <hyperlink ref="F75" r:id="rId433" display="http://pbs.twimg.com/profile_images/1083969027465232384/CoG482At_normal.jpg"/>
    <hyperlink ref="F76" r:id="rId434" display="http://pbs.twimg.com/profile_images/955235376364273664/HgXXFu-0_normal.jpg"/>
    <hyperlink ref="F77" r:id="rId435" display="http://pbs.twimg.com/profile_images/730720805688987650/kgcGFb_x_normal.jpg"/>
    <hyperlink ref="F78" r:id="rId436" display="http://pbs.twimg.com/profile_images/1066017381049356288/dm8fC_rj_normal.jpg"/>
    <hyperlink ref="F79" r:id="rId437" display="http://pbs.twimg.com/profile_images/1083930643078234113/HIKhrF2v_normal.jpg"/>
    <hyperlink ref="F80" r:id="rId438" display="http://pbs.twimg.com/profile_images/663002244988731396/WibhK3QN_normal.jpg"/>
    <hyperlink ref="F81" r:id="rId439" display="http://pbs.twimg.com/profile_images/1135002754601160705/NwU6_RtC_normal.jpg"/>
    <hyperlink ref="F82" r:id="rId440" display="http://pbs.twimg.com/profile_images/884762247242936321/xoZAe4sB_normal.jpg"/>
    <hyperlink ref="F83" r:id="rId441" display="http://pbs.twimg.com/profile_images/1131323837956657153/0ABUdf_w_normal.jpg"/>
    <hyperlink ref="F84" r:id="rId442" display="http://pbs.twimg.com/profile_images/942774839688929281/z10ILesH_normal.jpg"/>
    <hyperlink ref="F85" r:id="rId443" display="http://pbs.twimg.com/profile_images/663108463992528896/ER8oiZr4_normal.jpg"/>
    <hyperlink ref="F86" r:id="rId444" display="http://pbs.twimg.com/profile_images/1092113397204713472/ngWYChj__normal.jpg"/>
    <hyperlink ref="F87" r:id="rId445" display="http://pbs.twimg.com/profile_images/996767066509033473/dl40Jxcm_normal.jpg"/>
    <hyperlink ref="F88" r:id="rId446" display="http://pbs.twimg.com/profile_images/934717921816993793/H1vB6P7o_normal.jpg"/>
    <hyperlink ref="F89" r:id="rId447" display="http://abs.twimg.com/sticky/default_profile_images/default_profile_normal.png"/>
    <hyperlink ref="F90" r:id="rId448" display="http://pbs.twimg.com/profile_images/565710210614824960/_tjijrkv_normal.jpeg"/>
    <hyperlink ref="F91" r:id="rId449" display="http://pbs.twimg.com/profile_images/776249184785604608/OugBYEvC_normal.jpg"/>
    <hyperlink ref="F92" r:id="rId450" display="http://pbs.twimg.com/profile_images/934170907697917952/ksB9X__p_normal.jpg"/>
    <hyperlink ref="F93" r:id="rId451" display="http://pbs.twimg.com/profile_images/979031010594705409/LiCzuBSA_normal.jpg"/>
    <hyperlink ref="F94" r:id="rId452" display="http://pbs.twimg.com/profile_images/884767856742871040/jxArvVgf_normal.jpg"/>
    <hyperlink ref="F95" r:id="rId453" display="http://pbs.twimg.com/profile_images/871521500892864514/LztNJw3u_normal.jpg"/>
    <hyperlink ref="F96" r:id="rId454" display="http://pbs.twimg.com/profile_images/1107052514078121985/vmjW9CiZ_normal.jpg"/>
    <hyperlink ref="F97" r:id="rId455" display="http://pbs.twimg.com/profile_images/1071969365971623936/Eq9ub3x6_normal.jpg"/>
    <hyperlink ref="F98" r:id="rId456" display="http://pbs.twimg.com/profile_images/1073285439975448576/UciML71Z_normal.jpg"/>
    <hyperlink ref="F99" r:id="rId457" display="http://pbs.twimg.com/profile_images/640080595771650048/LwcAZQ97_normal.jpg"/>
    <hyperlink ref="F100" r:id="rId458" display="http://pbs.twimg.com/profile_images/917869485331066880/6wHKyYIR_normal.jpg"/>
    <hyperlink ref="F101" r:id="rId459" display="http://pbs.twimg.com/profile_images/909815567007305728/jKde7vgo_normal.jpg"/>
    <hyperlink ref="F102" r:id="rId460" display="http://pbs.twimg.com/profile_images/1104185604655513600/i4OaGpuc_normal.png"/>
    <hyperlink ref="F103" r:id="rId461" display="http://pbs.twimg.com/profile_images/882020699694649344/dj5NMo0T_normal.jpg"/>
    <hyperlink ref="F104" r:id="rId462" display="http://pbs.twimg.com/profile_images/953310297510604801/cEwG--Vx_normal.jpg"/>
    <hyperlink ref="F105" r:id="rId463" display="http://pbs.twimg.com/profile_images/524265132776366080/VQUsfaOn_normal.png"/>
    <hyperlink ref="F106" r:id="rId464" display="http://pbs.twimg.com/profile_images/512527814394785792/MQJ46cVq_normal.jpeg"/>
    <hyperlink ref="F107" r:id="rId465" display="http://pbs.twimg.com/profile_images/822379248056795139/s1sqOXyr_normal.jpg"/>
    <hyperlink ref="F108" r:id="rId466" display="http://pbs.twimg.com/profile_images/849618212501299200/6vxWcbtW_normal.jpg"/>
    <hyperlink ref="F109" r:id="rId467" display="http://pbs.twimg.com/profile_images/1138060146662354946/6jR-b4Yy_normal.png"/>
    <hyperlink ref="F110" r:id="rId468" display="http://pbs.twimg.com/profile_images/1091433862767562762/4L77wuBe_normal.jpg"/>
    <hyperlink ref="F111" r:id="rId469" display="http://pbs.twimg.com/profile_images/1083381989363892224/EU6gbdVK_normal.jpg"/>
    <hyperlink ref="F112" r:id="rId470" display="http://pbs.twimg.com/profile_images/841429728657580036/_KAJv8es_normal.jpg"/>
    <hyperlink ref="F113" r:id="rId471" display="http://pbs.twimg.com/profile_images/818590633245876224/L0YigwdX_normal.jpg"/>
    <hyperlink ref="F114" r:id="rId472" display="http://pbs.twimg.com/profile_images/1115716354475208704/3lpwlX40_normal.png"/>
    <hyperlink ref="F115" r:id="rId473" display="http://pbs.twimg.com/profile_images/951161235403190272/4_vjPXRB_normal.jpg"/>
    <hyperlink ref="F116" r:id="rId474" display="http://pbs.twimg.com/profile_images/1093530496682856448/APbcmSRq_normal.jpg"/>
    <hyperlink ref="F117" r:id="rId475" display="http://pbs.twimg.com/profile_images/550384687030747136/Ptw7w-It_normal.jpeg"/>
    <hyperlink ref="F118" r:id="rId476" display="http://pbs.twimg.com/profile_images/717147228511412224/SLKyohM__normal.jpg"/>
    <hyperlink ref="F119" r:id="rId477" display="http://pbs.twimg.com/profile_images/539423470400962560/_PRvi0k9_normal.jpeg"/>
    <hyperlink ref="F120" r:id="rId478" display="http://pbs.twimg.com/profile_images/785916814484185088/Ro5hqHiZ_normal.jpg"/>
    <hyperlink ref="F121" r:id="rId479" display="http://pbs.twimg.com/profile_images/3288533497/f7234eab0d3e8e5d0390704e3c167fd5_normal.jpeg"/>
    <hyperlink ref="F122" r:id="rId480" display="http://pbs.twimg.com/profile_images/1010315616958332928/1Mv2fcbI_normal.jpg"/>
    <hyperlink ref="F123" r:id="rId481" display="http://pbs.twimg.com/profile_images/951291890522968065/mMnaUvzl_normal.jpg"/>
    <hyperlink ref="F124" r:id="rId482" display="http://pbs.twimg.com/profile_images/948591553798434818/L9A8m_jM_normal.jpg"/>
    <hyperlink ref="F125" r:id="rId483" display="http://pbs.twimg.com/profile_images/858099323254558720/dSqPtzP9_normal.jpg"/>
    <hyperlink ref="F126" r:id="rId484" display="http://pbs.twimg.com/profile_images/1017122729357553666/KqO-IE6p_normal.jpg"/>
    <hyperlink ref="F127" r:id="rId485" display="http://pbs.twimg.com/profile_images/592504457788657665/ba8j4HE8_normal.jpg"/>
    <hyperlink ref="F128" r:id="rId486" display="http://pbs.twimg.com/profile_images/1100845568035700737/W3Uu0gxy_normal.png"/>
    <hyperlink ref="F129" r:id="rId487" display="http://pbs.twimg.com/profile_images/916607835219341312/N3Kvjke2_normal.jpg"/>
    <hyperlink ref="F130" r:id="rId488" display="http://pbs.twimg.com/profile_images/693148621680685056/HGPl-FO0_normal.jpg"/>
    <hyperlink ref="F131" r:id="rId489" display="http://pbs.twimg.com/profile_images/529829150257713152/GBfYstiW_normal.jpeg"/>
    <hyperlink ref="F132" r:id="rId490" display="http://abs.twimg.com/sticky/default_profile_images/default_profile_0_normal.png"/>
    <hyperlink ref="F133" r:id="rId491" display="http://pbs.twimg.com/profile_images/811353360062365696/sXanaj3u_normal.jpg"/>
    <hyperlink ref="F134" r:id="rId492" display="http://pbs.twimg.com/profile_images/874720780222779392/Ly7sJa9t_normal.jpg"/>
    <hyperlink ref="F135" r:id="rId493" display="http://pbs.twimg.com/profile_images/878362054922391552/ueEjNnUG_normal.jpg"/>
    <hyperlink ref="F136" r:id="rId494" display="http://pbs.twimg.com/profile_images/736740064244338688/b0gOXHXn_normal.jpg"/>
    <hyperlink ref="F137" r:id="rId495" display="http://abs.twimg.com/sticky/default_profile_images/default_profile_normal.png"/>
    <hyperlink ref="F138" r:id="rId496" display="http://abs.twimg.com/sticky/default_profile_images/default_profile_normal.png"/>
    <hyperlink ref="F139" r:id="rId497" display="http://pbs.twimg.com/profile_images/1127132143778435072/GAYJhAkv_normal.jpg"/>
    <hyperlink ref="F140" r:id="rId498" display="http://pbs.twimg.com/profile_images/1080643131341762560/JHIdKOkJ_normal.jpg"/>
    <hyperlink ref="F141" r:id="rId499" display="http://pbs.twimg.com/profile_images/378800000211546819/6070491cdceac8992856a9bf6f560a99_normal.jpeg"/>
    <hyperlink ref="F142" r:id="rId500" display="http://pbs.twimg.com/profile_images/998535803406991360/AE-Sv8dQ_normal.jpg"/>
    <hyperlink ref="F143" r:id="rId501" display="http://pbs.twimg.com/profile_images/2226982413/kosmos-twitter1__4__normal.jpg"/>
    <hyperlink ref="F144" r:id="rId502" display="http://pbs.twimg.com/profile_images/708329500291911680/_71LUvj8_normal.jpg"/>
    <hyperlink ref="F145" r:id="rId503" display="http://pbs.twimg.com/profile_images/1080349350478307333/LxVcrT2x_normal.jpg"/>
    <hyperlink ref="F146" r:id="rId504" display="http://pbs.twimg.com/profile_images/925097802950098944/pEOlF0bX_normal.jpg"/>
    <hyperlink ref="F147" r:id="rId505" display="http://pbs.twimg.com/profile_images/747103658572058625/coqmtme__normal.jpg"/>
    <hyperlink ref="F148" r:id="rId506" display="http://pbs.twimg.com/profile_images/589122789757456384/TkXG2qZz_normal.jpg"/>
    <hyperlink ref="F149" r:id="rId507" display="http://pbs.twimg.com/profile_images/1100633701510189057/2P3KryMn_normal.png"/>
    <hyperlink ref="F150" r:id="rId508" display="http://pbs.twimg.com/profile_images/827670409076170755/kTSmNrUZ_normal.jpg"/>
    <hyperlink ref="F151" r:id="rId509" display="http://pbs.twimg.com/profile_images/645342433715183616/QFxDcgxW_normal.jpg"/>
    <hyperlink ref="AX3" r:id="rId510" display="https://twitter.com/matdanglobal"/>
    <hyperlink ref="AX4" r:id="rId511" display="https://twitter.com/worldoil"/>
    <hyperlink ref="AX5" r:id="rId512" display="https://twitter.com/mckinseyindia"/>
    <hyperlink ref="AX6" r:id="rId513" display="https://twitter.com/katetracy__"/>
    <hyperlink ref="AX7" r:id="rId514" display="https://twitter.com/lonelywhale"/>
    <hyperlink ref="AX8" r:id="rId515" display="https://twitter.com/jimkchin"/>
    <hyperlink ref="AX9" r:id="rId516" display="https://twitter.com/seasave"/>
    <hyperlink ref="AX10" r:id="rId517" display="https://twitter.com/polarbeartrust"/>
    <hyperlink ref="AX11" r:id="rId518" display="https://twitter.com/gatesarcticnps"/>
    <hyperlink ref="AX12" r:id="rId519" display="https://twitter.com/arcticseatours"/>
    <hyperlink ref="AX13" r:id="rId520" display="https://twitter.com/gofossilfree"/>
    <hyperlink ref="AX14" r:id="rId521" display="https://twitter.com/goingsgds"/>
    <hyperlink ref="AX15" r:id="rId522" display="https://twitter.com/donnawhitbread"/>
    <hyperlink ref="AX16" r:id="rId523" display="https://twitter.com/teleacoustics"/>
    <hyperlink ref="AX17" r:id="rId524" display="https://twitter.com/caroljd1964"/>
    <hyperlink ref="AX18" r:id="rId525" display="https://twitter.com/love_leitrim"/>
    <hyperlink ref="AX19" r:id="rId526" display="https://twitter.com/nhnaireland"/>
    <hyperlink ref="AX20" r:id="rId527" display="https://twitter.com/majorcafan"/>
    <hyperlink ref="AX21" r:id="rId528" display="https://twitter.com/millennium_boy1"/>
    <hyperlink ref="AX22" r:id="rId529" display="https://twitter.com/thriftbee"/>
    <hyperlink ref="AX23" r:id="rId530" display="https://twitter.com/younggreens"/>
    <hyperlink ref="AX24" r:id="rId531" display="https://twitter.com/davewalshphoto"/>
    <hyperlink ref="AX25" r:id="rId532" display="https://twitter.com/eamonderry"/>
    <hyperlink ref="AX26" r:id="rId533" display="https://twitter.com/ecoclare"/>
    <hyperlink ref="AX27" r:id="rId534" display="https://twitter.com/ginosocialist"/>
    <hyperlink ref="AX28" r:id="rId535" display="https://twitter.com/pbp_gillian"/>
    <hyperlink ref="AX29" r:id="rId536" display="https://twitter.com/danny_dullea"/>
    <hyperlink ref="AX30" r:id="rId537" display="https://twitter.com/megkuster"/>
    <hyperlink ref="AX31" r:id="rId538" display="https://twitter.com/marcineiaoliver"/>
    <hyperlink ref="AX32" r:id="rId539" display="https://twitter.com/ourocean"/>
    <hyperlink ref="AX33" r:id="rId540" display="https://twitter.com/reprooney"/>
    <hyperlink ref="AX34" r:id="rId541" display="https://twitter.com/path2positive"/>
    <hyperlink ref="AX35" r:id="rId542" display="https://twitter.com/greentoneenviro"/>
    <hyperlink ref="AX36" r:id="rId543" display="https://twitter.com/pb4p"/>
    <hyperlink ref="AX37" r:id="rId544" display="https://twitter.com/scc_ireland"/>
    <hyperlink ref="AX38" r:id="rId545" display="https://twitter.com/seriousclits"/>
    <hyperlink ref="AX39" r:id="rId546" display="https://twitter.com/jgrandausa"/>
    <hyperlink ref="AX40" r:id="rId547" display="https://twitter.com/sdmexicoexpo"/>
    <hyperlink ref="AX41" r:id="rId548" display="https://twitter.com/bseegov"/>
    <hyperlink ref="AX42" r:id="rId549" display="https://twitter.com/cisnerosardura"/>
    <hyperlink ref="AX43" r:id="rId550" display="https://twitter.com/desderamona"/>
    <hyperlink ref="AX44" r:id="rId551" display="https://twitter.com/mickeefl"/>
    <hyperlink ref="AX45" r:id="rId552" display="https://twitter.com/goodlorde"/>
    <hyperlink ref="AX46" r:id="rId553" display="https://twitter.com/nrdc_af"/>
    <hyperlink ref="AX47" r:id="rId554" display="https://twitter.com/adams_alex101"/>
    <hyperlink ref="AX48" r:id="rId555" display="https://twitter.com/jonbearca"/>
    <hyperlink ref="AX49" r:id="rId556" display="https://twitter.com/marilucflores"/>
    <hyperlink ref="AX50" r:id="rId557" display="https://twitter.com/thankyousurfing"/>
    <hyperlink ref="AX51" r:id="rId558" display="https://twitter.com/bradfwells"/>
    <hyperlink ref="AX52" r:id="rId559" display="https://twitter.com/wsl"/>
    <hyperlink ref="AX53" r:id="rId560" display="https://twitter.com/tcgreenberg"/>
    <hyperlink ref="AX54" r:id="rId561" display="https://twitter.com/petestauffer"/>
    <hyperlink ref="AX55" r:id="rId562" display="https://twitter.com/surfrider"/>
    <hyperlink ref="AX56" r:id="rId563" display="https://twitter.com/mckinsey"/>
    <hyperlink ref="AX57" r:id="rId564" display="https://twitter.com/abbwana"/>
    <hyperlink ref="AX58" r:id="rId565" display="https://twitter.com/elisabeast"/>
    <hyperlink ref="AX59" r:id="rId566" display="https://twitter.com/bigjmcc"/>
    <hyperlink ref="AX60" r:id="rId567" display="https://twitter.com/mahonebaymyers"/>
    <hyperlink ref="AX61" r:id="rId568" display="https://twitter.com/leomckayjr"/>
    <hyperlink ref="AX62" r:id="rId569" display="https://twitter.com/murrant_fred"/>
    <hyperlink ref="AX63" r:id="rId570" display="https://twitter.com/aquaterraenergy"/>
    <hyperlink ref="AX64" r:id="rId571" display="https://twitter.com/craigmain73"/>
    <hyperlink ref="AX65" r:id="rId572" display="https://twitter.com/braingymza"/>
    <hyperlink ref="AX66" r:id="rId573" display="https://twitter.com/spectrum1995"/>
    <hyperlink ref="AX67" r:id="rId574" display="https://twitter.com/jessica30050419"/>
    <hyperlink ref="AX68" r:id="rId575" display="https://twitter.com/marion12moore"/>
    <hyperlink ref="AX69" r:id="rId576" display="https://twitter.com/seamusoregan"/>
    <hyperlink ref="AX70" r:id="rId577" display="https://twitter.com/bernjordanmp"/>
    <hyperlink ref="AX71" r:id="rId578" display="https://twitter.com/cathmckenna"/>
    <hyperlink ref="AX72" r:id="rId579" display="https://twitter.com/cnlopb"/>
    <hyperlink ref="AX73" r:id="rId580" display="https://twitter.com/cnsopb"/>
    <hyperlink ref="AX74" r:id="rId581" display="https://twitter.com/oilgascanada"/>
    <hyperlink ref="AX75" r:id="rId582" display="https://twitter.com/globalnka"/>
    <hyperlink ref="AX76" r:id="rId583" display="https://twitter.com/bd_cda"/>
    <hyperlink ref="AX77" r:id="rId584" display="https://twitter.com/350montana"/>
    <hyperlink ref="AX78" r:id="rId585" display="https://twitter.com/svsmktg"/>
    <hyperlink ref="AX79" r:id="rId586" display="https://twitter.com/oceanpinesmd"/>
    <hyperlink ref="AX80" r:id="rId587" display="https://twitter.com/scottewen13"/>
    <hyperlink ref="AX81" r:id="rId588" display="https://twitter.com/johnbro02552835"/>
    <hyperlink ref="AX82" r:id="rId589" display="https://twitter.com/oeg_offshore"/>
    <hyperlink ref="AX83" r:id="rId590" display="https://twitter.com/melisheath"/>
    <hyperlink ref="AX84" r:id="rId591" display="https://twitter.com/cleanenergyorg"/>
    <hyperlink ref="AX85" r:id="rId592" display="https://twitter.com/stratasadvisors"/>
    <hyperlink ref="AX86" r:id="rId593" display="https://twitter.com/lenvermillion"/>
    <hyperlink ref="AX87" r:id="rId594" display="https://twitter.com/spetweets"/>
    <hyperlink ref="AX88" r:id="rId595" display="https://twitter.com/shell"/>
    <hyperlink ref="AX89" r:id="rId596" display="https://twitter.com/askgro"/>
    <hyperlink ref="AX90" r:id="rId597" display="https://twitter.com/danbacher"/>
    <hyperlink ref="AX91" r:id="rId598" display="https://twitter.com/laurielitman"/>
    <hyperlink ref="AX92" r:id="rId599" display="https://twitter.com/reddpups"/>
    <hyperlink ref="AX93" r:id="rId600" display="https://twitter.com/nrdems"/>
    <hyperlink ref="AX94" r:id="rId601" display="https://twitter.com/wildlifeaction"/>
    <hyperlink ref="AX95" r:id="rId602" display="https://twitter.com/11patience"/>
    <hyperlink ref="AX96" r:id="rId603" display="https://twitter.com/maryjobrooks"/>
    <hyperlink ref="AX97" r:id="rId604" display="https://twitter.com/lisamarieharpe1"/>
    <hyperlink ref="AX98" r:id="rId605" display="https://twitter.com/langfieldjoshua"/>
    <hyperlink ref="AX99" r:id="rId606" display="https://twitter.com/theshippingguru"/>
    <hyperlink ref="AX100" r:id="rId607" display="https://twitter.com/creativegreeniu"/>
    <hyperlink ref="AX101" r:id="rId608" display="https://twitter.com/technavio"/>
    <hyperlink ref="AX102" r:id="rId609" display="https://twitter.com/chevron"/>
    <hyperlink ref="AX103" r:id="rId610" display="https://twitter.com/bhgeco"/>
    <hyperlink ref="AX104" r:id="rId611" display="https://twitter.com/vallourec"/>
    <hyperlink ref="AX105" r:id="rId612" display="https://twitter.com/novglobal"/>
    <hyperlink ref="AX106" r:id="rId613" display="https://twitter.com/blondrocker1967"/>
    <hyperlink ref="AX107" r:id="rId614" display="https://twitter.com/kevindk82"/>
    <hyperlink ref="AX108" r:id="rId615" display="https://twitter.com/briankempga"/>
    <hyperlink ref="AX109" r:id="rId616" display="https://twitter.com/govrondesantis"/>
    <hyperlink ref="AX110" r:id="rId617" display="https://twitter.com/govkemp"/>
    <hyperlink ref="AX111" r:id="rId618" display="https://twitter.com/henrymcmaster"/>
    <hyperlink ref="AX112" r:id="rId619" display="https://twitter.com/nc_governor"/>
    <hyperlink ref="AX113" r:id="rId620" display="https://twitter.com/johncarneyde"/>
    <hyperlink ref="AX114" r:id="rId621" display="https://twitter.com/governorva"/>
    <hyperlink ref="AX115" r:id="rId622" display="https://twitter.com/govmurphy"/>
    <hyperlink ref="AX116" r:id="rId623" display="https://twitter.com/billgalvano"/>
    <hyperlink ref="AX117" r:id="rId624" display="https://twitter.com/repjoseoliva"/>
    <hyperlink ref="AX118" r:id="rId625" display="https://twitter.com/harveypeeler"/>
    <hyperlink ref="AX119" r:id="rId626" display="https://twitter.com/schousespeaker"/>
    <hyperlink ref="AX120" r:id="rId627" display="https://twitter.com/nchousespeaker"/>
    <hyperlink ref="AX121" r:id="rId628" display="https://twitter.com/senatornewman"/>
    <hyperlink ref="AX122" r:id="rId629" display="https://twitter.com/speakercox"/>
    <hyperlink ref="AX123" r:id="rId630" display="https://twitter.com/njsenatepres"/>
    <hyperlink ref="AX124" r:id="rId631" display="https://twitter.com/speakercoughlin"/>
    <hyperlink ref="AX125" r:id="rId632" display="https://twitter.com/waterdesal"/>
    <hyperlink ref="AX126" r:id="rId633" display="https://twitter.com/uswatermaker"/>
    <hyperlink ref="AX127" r:id="rId634" display="https://twitter.com/tomshrader"/>
    <hyperlink ref="AX128" r:id="rId635" display="https://twitter.com/cprblog"/>
    <hyperlink ref="AX129" r:id="rId636" display="https://twitter.com/craigrussell10"/>
    <hyperlink ref="AX130" r:id="rId637" display="https://twitter.com/bluebizcouncil"/>
    <hyperlink ref="AX131" r:id="rId638" display="https://twitter.com/guykovner"/>
    <hyperlink ref="AX132" r:id="rId639" display="https://twitter.com/pressdemocrat"/>
    <hyperlink ref="AX133" r:id="rId640" display="https://twitter.com/ca_waterkeepers"/>
    <hyperlink ref="AX134" r:id="rId641" display="https://twitter.com/wolfiemouse"/>
    <hyperlink ref="AX135" r:id="rId642" display="https://twitter.com/cclsvn"/>
    <hyperlink ref="AX136" r:id="rId643" display="https://twitter.com/theresa_reel"/>
    <hyperlink ref="AX137" r:id="rId644" display="https://twitter.com/grannygrande"/>
    <hyperlink ref="AX138" r:id="rId645" display="https://twitter.com/jamescounihan1"/>
    <hyperlink ref="AX139" r:id="rId646" display="https://twitter.com/artyghok21"/>
    <hyperlink ref="AX140" r:id="rId647" display="https://twitter.com/repcunningham"/>
    <hyperlink ref="AX141" r:id="rId648" display="https://twitter.com/daisypl"/>
    <hyperlink ref="AX142" r:id="rId649" display="https://twitter.com/bgiinsights"/>
    <hyperlink ref="AX143" r:id="rId650" display="https://twitter.com/kosmosenergy"/>
    <hyperlink ref="AX144" r:id="rId651" display="https://twitter.com/arvind_1994"/>
    <hyperlink ref="AX145" r:id="rId652" display="https://twitter.com/geewhizpat"/>
    <hyperlink ref="AX146" r:id="rId653" display="https://twitter.com/consumerwd"/>
    <hyperlink ref="AX147" r:id="rId654" display="https://twitter.com/natcounterpunch"/>
    <hyperlink ref="AX148" r:id="rId655" display="https://twitter.com/resourceslf"/>
    <hyperlink ref="AX149" r:id="rId656" display="https://twitter.com/egypsofficial"/>
    <hyperlink ref="AX150" r:id="rId657" display="https://twitter.com/rheasuh"/>
    <hyperlink ref="AX151" r:id="rId658" display="https://twitter.com/crudecalendars"/>
  </hyperlinks>
  <printOptions/>
  <pageMargins left="0.7" right="0.7" top="0.75" bottom="0.75" header="0.3" footer="0.3"/>
  <pageSetup horizontalDpi="600" verticalDpi="600" orientation="portrait" r:id="rId662"/>
  <legacyDrawing r:id="rId660"/>
  <tableParts>
    <tablePart r:id="rId66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2312</v>
      </c>
      <c r="Z2" s="13" t="s">
        <v>2332</v>
      </c>
      <c r="AA2" s="13" t="s">
        <v>2385</v>
      </c>
      <c r="AB2" s="13" t="s">
        <v>2491</v>
      </c>
      <c r="AC2" s="13" t="s">
        <v>2614</v>
      </c>
      <c r="AD2" s="13" t="s">
        <v>2660</v>
      </c>
      <c r="AE2" s="13" t="s">
        <v>2662</v>
      </c>
      <c r="AF2" s="13" t="s">
        <v>2687</v>
      </c>
      <c r="AG2" s="117" t="s">
        <v>3213</v>
      </c>
      <c r="AH2" s="117" t="s">
        <v>3214</v>
      </c>
      <c r="AI2" s="117" t="s">
        <v>3215</v>
      </c>
      <c r="AJ2" s="117" t="s">
        <v>3216</v>
      </c>
      <c r="AK2" s="117" t="s">
        <v>3217</v>
      </c>
      <c r="AL2" s="117" t="s">
        <v>3218</v>
      </c>
      <c r="AM2" s="117" t="s">
        <v>3219</v>
      </c>
      <c r="AN2" s="117" t="s">
        <v>3220</v>
      </c>
      <c r="AO2" s="117" t="s">
        <v>3223</v>
      </c>
    </row>
    <row r="3" spans="1:41" ht="15">
      <c r="A3" s="87" t="s">
        <v>2241</v>
      </c>
      <c r="B3" s="65" t="s">
        <v>2267</v>
      </c>
      <c r="C3" s="65" t="s">
        <v>56</v>
      </c>
      <c r="D3" s="103"/>
      <c r="E3" s="102"/>
      <c r="F3" s="104" t="s">
        <v>3286</v>
      </c>
      <c r="G3" s="105"/>
      <c r="H3" s="105"/>
      <c r="I3" s="106">
        <v>3</v>
      </c>
      <c r="J3" s="107"/>
      <c r="K3" s="48">
        <v>18</v>
      </c>
      <c r="L3" s="48">
        <v>0</v>
      </c>
      <c r="M3" s="48">
        <v>114</v>
      </c>
      <c r="N3" s="48">
        <v>114</v>
      </c>
      <c r="O3" s="48">
        <v>0</v>
      </c>
      <c r="P3" s="49">
        <v>0</v>
      </c>
      <c r="Q3" s="49">
        <v>0</v>
      </c>
      <c r="R3" s="48">
        <v>1</v>
      </c>
      <c r="S3" s="48">
        <v>0</v>
      </c>
      <c r="T3" s="48">
        <v>18</v>
      </c>
      <c r="U3" s="48">
        <v>114</v>
      </c>
      <c r="V3" s="48">
        <v>2</v>
      </c>
      <c r="W3" s="49">
        <v>1.783951</v>
      </c>
      <c r="X3" s="49">
        <v>0.05555555555555555</v>
      </c>
      <c r="Y3" s="78" t="s">
        <v>2313</v>
      </c>
      <c r="Z3" s="78" t="s">
        <v>2333</v>
      </c>
      <c r="AA3" s="78" t="s">
        <v>602</v>
      </c>
      <c r="AB3" s="84" t="s">
        <v>2492</v>
      </c>
      <c r="AC3" s="84" t="s">
        <v>2615</v>
      </c>
      <c r="AD3" s="84" t="s">
        <v>2661</v>
      </c>
      <c r="AE3" s="84" t="s">
        <v>2663</v>
      </c>
      <c r="AF3" s="84" t="s">
        <v>2688</v>
      </c>
      <c r="AG3" s="120">
        <v>32</v>
      </c>
      <c r="AH3" s="123">
        <v>8.625336927223719</v>
      </c>
      <c r="AI3" s="120">
        <v>0</v>
      </c>
      <c r="AJ3" s="123">
        <v>0</v>
      </c>
      <c r="AK3" s="120">
        <v>0</v>
      </c>
      <c r="AL3" s="123">
        <v>0</v>
      </c>
      <c r="AM3" s="120">
        <v>339</v>
      </c>
      <c r="AN3" s="123">
        <v>91.37466307277629</v>
      </c>
      <c r="AO3" s="120">
        <v>371</v>
      </c>
    </row>
    <row r="4" spans="1:41" ht="15">
      <c r="A4" s="87" t="s">
        <v>2242</v>
      </c>
      <c r="B4" s="65" t="s">
        <v>2268</v>
      </c>
      <c r="C4" s="65" t="s">
        <v>56</v>
      </c>
      <c r="D4" s="109"/>
      <c r="E4" s="108"/>
      <c r="F4" s="110" t="s">
        <v>3287</v>
      </c>
      <c r="G4" s="111"/>
      <c r="H4" s="111"/>
      <c r="I4" s="112">
        <v>4</v>
      </c>
      <c r="J4" s="113"/>
      <c r="K4" s="48">
        <v>16</v>
      </c>
      <c r="L4" s="48">
        <v>14</v>
      </c>
      <c r="M4" s="48">
        <v>4</v>
      </c>
      <c r="N4" s="48">
        <v>18</v>
      </c>
      <c r="O4" s="48">
        <v>2</v>
      </c>
      <c r="P4" s="49">
        <v>0</v>
      </c>
      <c r="Q4" s="49">
        <v>0</v>
      </c>
      <c r="R4" s="48">
        <v>1</v>
      </c>
      <c r="S4" s="48">
        <v>0</v>
      </c>
      <c r="T4" s="48">
        <v>16</v>
      </c>
      <c r="U4" s="48">
        <v>18</v>
      </c>
      <c r="V4" s="48">
        <v>2</v>
      </c>
      <c r="W4" s="49">
        <v>1.757813</v>
      </c>
      <c r="X4" s="49">
        <v>0.0625</v>
      </c>
      <c r="Y4" s="78"/>
      <c r="Z4" s="78"/>
      <c r="AA4" s="78" t="s">
        <v>2386</v>
      </c>
      <c r="AB4" s="84" t="s">
        <v>2493</v>
      </c>
      <c r="AC4" s="84" t="s">
        <v>2616</v>
      </c>
      <c r="AD4" s="84"/>
      <c r="AE4" s="84" t="s">
        <v>237</v>
      </c>
      <c r="AF4" s="84" t="s">
        <v>2689</v>
      </c>
      <c r="AG4" s="120">
        <v>0</v>
      </c>
      <c r="AH4" s="123">
        <v>0</v>
      </c>
      <c r="AI4" s="120">
        <v>1</v>
      </c>
      <c r="AJ4" s="123">
        <v>0.24213075060532688</v>
      </c>
      <c r="AK4" s="120">
        <v>0</v>
      </c>
      <c r="AL4" s="123">
        <v>0</v>
      </c>
      <c r="AM4" s="120">
        <v>412</v>
      </c>
      <c r="AN4" s="123">
        <v>99.75786924939467</v>
      </c>
      <c r="AO4" s="120">
        <v>413</v>
      </c>
    </row>
    <row r="5" spans="1:41" ht="15">
      <c r="A5" s="87" t="s">
        <v>2243</v>
      </c>
      <c r="B5" s="65" t="s">
        <v>2269</v>
      </c>
      <c r="C5" s="65" t="s">
        <v>56</v>
      </c>
      <c r="D5" s="109"/>
      <c r="E5" s="108"/>
      <c r="F5" s="110" t="s">
        <v>3288</v>
      </c>
      <c r="G5" s="111"/>
      <c r="H5" s="111"/>
      <c r="I5" s="112">
        <v>5</v>
      </c>
      <c r="J5" s="113"/>
      <c r="K5" s="48">
        <v>13</v>
      </c>
      <c r="L5" s="48">
        <v>13</v>
      </c>
      <c r="M5" s="48">
        <v>0</v>
      </c>
      <c r="N5" s="48">
        <v>13</v>
      </c>
      <c r="O5" s="48">
        <v>13</v>
      </c>
      <c r="P5" s="49" t="s">
        <v>3224</v>
      </c>
      <c r="Q5" s="49" t="s">
        <v>3224</v>
      </c>
      <c r="R5" s="48">
        <v>13</v>
      </c>
      <c r="S5" s="48">
        <v>13</v>
      </c>
      <c r="T5" s="48">
        <v>1</v>
      </c>
      <c r="U5" s="48">
        <v>1</v>
      </c>
      <c r="V5" s="48">
        <v>0</v>
      </c>
      <c r="W5" s="49">
        <v>0</v>
      </c>
      <c r="X5" s="49">
        <v>0</v>
      </c>
      <c r="Y5" s="78" t="s">
        <v>2314</v>
      </c>
      <c r="Z5" s="78" t="s">
        <v>2334</v>
      </c>
      <c r="AA5" s="78" t="s">
        <v>2387</v>
      </c>
      <c r="AB5" s="84" t="s">
        <v>2494</v>
      </c>
      <c r="AC5" s="84" t="s">
        <v>2617</v>
      </c>
      <c r="AD5" s="84"/>
      <c r="AE5" s="84"/>
      <c r="AF5" s="84" t="s">
        <v>2690</v>
      </c>
      <c r="AG5" s="120">
        <v>5</v>
      </c>
      <c r="AH5" s="123">
        <v>1.9607843137254901</v>
      </c>
      <c r="AI5" s="120">
        <v>1</v>
      </c>
      <c r="AJ5" s="123">
        <v>0.39215686274509803</v>
      </c>
      <c r="AK5" s="120">
        <v>0</v>
      </c>
      <c r="AL5" s="123">
        <v>0</v>
      </c>
      <c r="AM5" s="120">
        <v>249</v>
      </c>
      <c r="AN5" s="123">
        <v>97.6470588235294</v>
      </c>
      <c r="AO5" s="120">
        <v>255</v>
      </c>
    </row>
    <row r="6" spans="1:41" ht="15">
      <c r="A6" s="87" t="s">
        <v>2244</v>
      </c>
      <c r="B6" s="65" t="s">
        <v>2270</v>
      </c>
      <c r="C6" s="65" t="s">
        <v>56</v>
      </c>
      <c r="D6" s="109"/>
      <c r="E6" s="108"/>
      <c r="F6" s="110" t="s">
        <v>3289</v>
      </c>
      <c r="G6" s="111"/>
      <c r="H6" s="111"/>
      <c r="I6" s="112">
        <v>6</v>
      </c>
      <c r="J6" s="113"/>
      <c r="K6" s="48">
        <v>12</v>
      </c>
      <c r="L6" s="48">
        <v>11</v>
      </c>
      <c r="M6" s="48">
        <v>16</v>
      </c>
      <c r="N6" s="48">
        <v>27</v>
      </c>
      <c r="O6" s="48">
        <v>2</v>
      </c>
      <c r="P6" s="49">
        <v>0</v>
      </c>
      <c r="Q6" s="49">
        <v>0</v>
      </c>
      <c r="R6" s="48">
        <v>1</v>
      </c>
      <c r="S6" s="48">
        <v>0</v>
      </c>
      <c r="T6" s="48">
        <v>12</v>
      </c>
      <c r="U6" s="48">
        <v>27</v>
      </c>
      <c r="V6" s="48">
        <v>2</v>
      </c>
      <c r="W6" s="49">
        <v>1.611111</v>
      </c>
      <c r="X6" s="49">
        <v>0.12121212121212122</v>
      </c>
      <c r="Y6" s="78" t="s">
        <v>2315</v>
      </c>
      <c r="Z6" s="78" t="s">
        <v>529</v>
      </c>
      <c r="AA6" s="78" t="s">
        <v>2388</v>
      </c>
      <c r="AB6" s="84" t="s">
        <v>2495</v>
      </c>
      <c r="AC6" s="84" t="s">
        <v>2618</v>
      </c>
      <c r="AD6" s="84"/>
      <c r="AE6" s="84" t="s">
        <v>2664</v>
      </c>
      <c r="AF6" s="84" t="s">
        <v>2691</v>
      </c>
      <c r="AG6" s="120">
        <v>0</v>
      </c>
      <c r="AH6" s="123">
        <v>0</v>
      </c>
      <c r="AI6" s="120">
        <v>0</v>
      </c>
      <c r="AJ6" s="123">
        <v>0</v>
      </c>
      <c r="AK6" s="120">
        <v>0</v>
      </c>
      <c r="AL6" s="123">
        <v>0</v>
      </c>
      <c r="AM6" s="120">
        <v>113</v>
      </c>
      <c r="AN6" s="123">
        <v>100</v>
      </c>
      <c r="AO6" s="120">
        <v>113</v>
      </c>
    </row>
    <row r="7" spans="1:41" ht="15">
      <c r="A7" s="87" t="s">
        <v>2245</v>
      </c>
      <c r="B7" s="65" t="s">
        <v>2271</v>
      </c>
      <c r="C7" s="65" t="s">
        <v>56</v>
      </c>
      <c r="D7" s="109"/>
      <c r="E7" s="108"/>
      <c r="F7" s="110" t="s">
        <v>3290</v>
      </c>
      <c r="G7" s="111"/>
      <c r="H7" s="111"/>
      <c r="I7" s="112">
        <v>7</v>
      </c>
      <c r="J7" s="113"/>
      <c r="K7" s="48">
        <v>10</v>
      </c>
      <c r="L7" s="48">
        <v>9</v>
      </c>
      <c r="M7" s="48">
        <v>0</v>
      </c>
      <c r="N7" s="48">
        <v>9</v>
      </c>
      <c r="O7" s="48">
        <v>0</v>
      </c>
      <c r="P7" s="49">
        <v>0</v>
      </c>
      <c r="Q7" s="49">
        <v>0</v>
      </c>
      <c r="R7" s="48">
        <v>1</v>
      </c>
      <c r="S7" s="48">
        <v>0</v>
      </c>
      <c r="T7" s="48">
        <v>10</v>
      </c>
      <c r="U7" s="48">
        <v>9</v>
      </c>
      <c r="V7" s="48">
        <v>2</v>
      </c>
      <c r="W7" s="49">
        <v>1.62</v>
      </c>
      <c r="X7" s="49">
        <v>0.1</v>
      </c>
      <c r="Y7" s="78" t="s">
        <v>510</v>
      </c>
      <c r="Z7" s="78" t="s">
        <v>551</v>
      </c>
      <c r="AA7" s="78" t="s">
        <v>616</v>
      </c>
      <c r="AB7" s="84" t="s">
        <v>2496</v>
      </c>
      <c r="AC7" s="84" t="s">
        <v>2619</v>
      </c>
      <c r="AD7" s="84"/>
      <c r="AE7" s="84" t="s">
        <v>2665</v>
      </c>
      <c r="AF7" s="84" t="s">
        <v>2692</v>
      </c>
      <c r="AG7" s="120">
        <v>8</v>
      </c>
      <c r="AH7" s="123">
        <v>4.545454545454546</v>
      </c>
      <c r="AI7" s="120">
        <v>0</v>
      </c>
      <c r="AJ7" s="123">
        <v>0</v>
      </c>
      <c r="AK7" s="120">
        <v>0</v>
      </c>
      <c r="AL7" s="123">
        <v>0</v>
      </c>
      <c r="AM7" s="120">
        <v>168</v>
      </c>
      <c r="AN7" s="123">
        <v>95.45454545454545</v>
      </c>
      <c r="AO7" s="120">
        <v>176</v>
      </c>
    </row>
    <row r="8" spans="1:41" ht="15">
      <c r="A8" s="87" t="s">
        <v>2246</v>
      </c>
      <c r="B8" s="65" t="s">
        <v>2272</v>
      </c>
      <c r="C8" s="65" t="s">
        <v>56</v>
      </c>
      <c r="D8" s="109"/>
      <c r="E8" s="108"/>
      <c r="F8" s="110" t="s">
        <v>3291</v>
      </c>
      <c r="G8" s="111"/>
      <c r="H8" s="111"/>
      <c r="I8" s="112">
        <v>8</v>
      </c>
      <c r="J8" s="113"/>
      <c r="K8" s="48">
        <v>8</v>
      </c>
      <c r="L8" s="48">
        <v>5</v>
      </c>
      <c r="M8" s="48">
        <v>31</v>
      </c>
      <c r="N8" s="48">
        <v>36</v>
      </c>
      <c r="O8" s="48">
        <v>24</v>
      </c>
      <c r="P8" s="49">
        <v>0</v>
      </c>
      <c r="Q8" s="49">
        <v>0</v>
      </c>
      <c r="R8" s="48">
        <v>1</v>
      </c>
      <c r="S8" s="48">
        <v>0</v>
      </c>
      <c r="T8" s="48">
        <v>8</v>
      </c>
      <c r="U8" s="48">
        <v>36</v>
      </c>
      <c r="V8" s="48">
        <v>2</v>
      </c>
      <c r="W8" s="49">
        <v>1.53125</v>
      </c>
      <c r="X8" s="49">
        <v>0.125</v>
      </c>
      <c r="Y8" s="78" t="s">
        <v>2316</v>
      </c>
      <c r="Z8" s="78" t="s">
        <v>2335</v>
      </c>
      <c r="AA8" s="78" t="s">
        <v>2389</v>
      </c>
      <c r="AB8" s="84" t="s">
        <v>2497</v>
      </c>
      <c r="AC8" s="84" t="s">
        <v>2620</v>
      </c>
      <c r="AD8" s="84"/>
      <c r="AE8" s="84" t="s">
        <v>2666</v>
      </c>
      <c r="AF8" s="84" t="s">
        <v>2693</v>
      </c>
      <c r="AG8" s="120">
        <v>52</v>
      </c>
      <c r="AH8" s="123">
        <v>5.128205128205129</v>
      </c>
      <c r="AI8" s="120">
        <v>21</v>
      </c>
      <c r="AJ8" s="123">
        <v>2.0710059171597632</v>
      </c>
      <c r="AK8" s="120">
        <v>0</v>
      </c>
      <c r="AL8" s="123">
        <v>0</v>
      </c>
      <c r="AM8" s="120">
        <v>941</v>
      </c>
      <c r="AN8" s="123">
        <v>92.80078895463511</v>
      </c>
      <c r="AO8" s="120">
        <v>1014</v>
      </c>
    </row>
    <row r="9" spans="1:41" ht="15">
      <c r="A9" s="87" t="s">
        <v>2247</v>
      </c>
      <c r="B9" s="65" t="s">
        <v>2273</v>
      </c>
      <c r="C9" s="65" t="s">
        <v>56</v>
      </c>
      <c r="D9" s="109"/>
      <c r="E9" s="108"/>
      <c r="F9" s="110" t="s">
        <v>3292</v>
      </c>
      <c r="G9" s="111"/>
      <c r="H9" s="111"/>
      <c r="I9" s="112">
        <v>9</v>
      </c>
      <c r="J9" s="113"/>
      <c r="K9" s="48">
        <v>8</v>
      </c>
      <c r="L9" s="48">
        <v>7</v>
      </c>
      <c r="M9" s="48">
        <v>0</v>
      </c>
      <c r="N9" s="48">
        <v>7</v>
      </c>
      <c r="O9" s="48">
        <v>0</v>
      </c>
      <c r="P9" s="49">
        <v>0</v>
      </c>
      <c r="Q9" s="49">
        <v>0</v>
      </c>
      <c r="R9" s="48">
        <v>1</v>
      </c>
      <c r="S9" s="48">
        <v>0</v>
      </c>
      <c r="T9" s="48">
        <v>8</v>
      </c>
      <c r="U9" s="48">
        <v>7</v>
      </c>
      <c r="V9" s="48">
        <v>2</v>
      </c>
      <c r="W9" s="49">
        <v>1.53125</v>
      </c>
      <c r="X9" s="49">
        <v>0.125</v>
      </c>
      <c r="Y9" s="78" t="s">
        <v>478</v>
      </c>
      <c r="Z9" s="78" t="s">
        <v>527</v>
      </c>
      <c r="AA9" s="78" t="s">
        <v>562</v>
      </c>
      <c r="AB9" s="84" t="s">
        <v>2498</v>
      </c>
      <c r="AC9" s="84" t="s">
        <v>2621</v>
      </c>
      <c r="AD9" s="84"/>
      <c r="AE9" s="84" t="s">
        <v>2667</v>
      </c>
      <c r="AF9" s="84" t="s">
        <v>2694</v>
      </c>
      <c r="AG9" s="120">
        <v>3</v>
      </c>
      <c r="AH9" s="123">
        <v>4.761904761904762</v>
      </c>
      <c r="AI9" s="120">
        <v>0</v>
      </c>
      <c r="AJ9" s="123">
        <v>0</v>
      </c>
      <c r="AK9" s="120">
        <v>0</v>
      </c>
      <c r="AL9" s="123">
        <v>0</v>
      </c>
      <c r="AM9" s="120">
        <v>60</v>
      </c>
      <c r="AN9" s="123">
        <v>95.23809523809524</v>
      </c>
      <c r="AO9" s="120">
        <v>63</v>
      </c>
    </row>
    <row r="10" spans="1:41" ht="14.25" customHeight="1">
      <c r="A10" s="87" t="s">
        <v>2248</v>
      </c>
      <c r="B10" s="65" t="s">
        <v>2274</v>
      </c>
      <c r="C10" s="65" t="s">
        <v>56</v>
      </c>
      <c r="D10" s="109"/>
      <c r="E10" s="108"/>
      <c r="F10" s="110" t="s">
        <v>3293</v>
      </c>
      <c r="G10" s="111"/>
      <c r="H10" s="111"/>
      <c r="I10" s="112">
        <v>10</v>
      </c>
      <c r="J10" s="113"/>
      <c r="K10" s="48">
        <v>7</v>
      </c>
      <c r="L10" s="48">
        <v>11</v>
      </c>
      <c r="M10" s="48">
        <v>0</v>
      </c>
      <c r="N10" s="48">
        <v>11</v>
      </c>
      <c r="O10" s="48">
        <v>0</v>
      </c>
      <c r="P10" s="49">
        <v>0</v>
      </c>
      <c r="Q10" s="49">
        <v>0</v>
      </c>
      <c r="R10" s="48">
        <v>1</v>
      </c>
      <c r="S10" s="48">
        <v>0</v>
      </c>
      <c r="T10" s="48">
        <v>7</v>
      </c>
      <c r="U10" s="48">
        <v>11</v>
      </c>
      <c r="V10" s="48">
        <v>2</v>
      </c>
      <c r="W10" s="49">
        <v>1.265306</v>
      </c>
      <c r="X10" s="49">
        <v>0.2619047619047619</v>
      </c>
      <c r="Y10" s="78" t="s">
        <v>495</v>
      </c>
      <c r="Z10" s="78" t="s">
        <v>540</v>
      </c>
      <c r="AA10" s="78" t="s">
        <v>596</v>
      </c>
      <c r="AB10" s="84" t="s">
        <v>2499</v>
      </c>
      <c r="AC10" s="84" t="s">
        <v>2622</v>
      </c>
      <c r="AD10" s="84"/>
      <c r="AE10" s="84" t="s">
        <v>2668</v>
      </c>
      <c r="AF10" s="84" t="s">
        <v>2695</v>
      </c>
      <c r="AG10" s="120">
        <v>7</v>
      </c>
      <c r="AH10" s="123">
        <v>5.46875</v>
      </c>
      <c r="AI10" s="120">
        <v>1</v>
      </c>
      <c r="AJ10" s="123">
        <v>0.78125</v>
      </c>
      <c r="AK10" s="120">
        <v>0</v>
      </c>
      <c r="AL10" s="123">
        <v>0</v>
      </c>
      <c r="AM10" s="120">
        <v>120</v>
      </c>
      <c r="AN10" s="123">
        <v>93.75</v>
      </c>
      <c r="AO10" s="120">
        <v>128</v>
      </c>
    </row>
    <row r="11" spans="1:41" ht="15">
      <c r="A11" s="87" t="s">
        <v>2249</v>
      </c>
      <c r="B11" s="65" t="s">
        <v>2275</v>
      </c>
      <c r="C11" s="65" t="s">
        <v>56</v>
      </c>
      <c r="D11" s="109"/>
      <c r="E11" s="108"/>
      <c r="F11" s="110" t="s">
        <v>2249</v>
      </c>
      <c r="G11" s="111"/>
      <c r="H11" s="111"/>
      <c r="I11" s="112">
        <v>11</v>
      </c>
      <c r="J11" s="113"/>
      <c r="K11" s="48">
        <v>7</v>
      </c>
      <c r="L11" s="48">
        <v>6</v>
      </c>
      <c r="M11" s="48">
        <v>0</v>
      </c>
      <c r="N11" s="48">
        <v>6</v>
      </c>
      <c r="O11" s="48">
        <v>0</v>
      </c>
      <c r="P11" s="49">
        <v>0</v>
      </c>
      <c r="Q11" s="49">
        <v>0</v>
      </c>
      <c r="R11" s="48">
        <v>1</v>
      </c>
      <c r="S11" s="48">
        <v>0</v>
      </c>
      <c r="T11" s="48">
        <v>7</v>
      </c>
      <c r="U11" s="48">
        <v>6</v>
      </c>
      <c r="V11" s="48">
        <v>2</v>
      </c>
      <c r="W11" s="49">
        <v>1.469388</v>
      </c>
      <c r="X11" s="49">
        <v>0.14285714285714285</v>
      </c>
      <c r="Y11" s="78"/>
      <c r="Z11" s="78"/>
      <c r="AA11" s="78" t="s">
        <v>574</v>
      </c>
      <c r="AB11" s="84" t="s">
        <v>1101</v>
      </c>
      <c r="AC11" s="84" t="s">
        <v>1101</v>
      </c>
      <c r="AD11" s="84"/>
      <c r="AE11" s="84" t="s">
        <v>2669</v>
      </c>
      <c r="AF11" s="84" t="s">
        <v>2696</v>
      </c>
      <c r="AG11" s="120">
        <v>1</v>
      </c>
      <c r="AH11" s="123">
        <v>2.4390243902439024</v>
      </c>
      <c r="AI11" s="120">
        <v>0</v>
      </c>
      <c r="AJ11" s="123">
        <v>0</v>
      </c>
      <c r="AK11" s="120">
        <v>0</v>
      </c>
      <c r="AL11" s="123">
        <v>0</v>
      </c>
      <c r="AM11" s="120">
        <v>40</v>
      </c>
      <c r="AN11" s="123">
        <v>97.5609756097561</v>
      </c>
      <c r="AO11" s="120">
        <v>41</v>
      </c>
    </row>
    <row r="12" spans="1:41" ht="15">
      <c r="A12" s="87" t="s">
        <v>2250</v>
      </c>
      <c r="B12" s="65" t="s">
        <v>2276</v>
      </c>
      <c r="C12" s="65" t="s">
        <v>56</v>
      </c>
      <c r="D12" s="109"/>
      <c r="E12" s="108"/>
      <c r="F12" s="110" t="s">
        <v>3294</v>
      </c>
      <c r="G12" s="111"/>
      <c r="H12" s="111"/>
      <c r="I12" s="112">
        <v>12</v>
      </c>
      <c r="J12" s="113"/>
      <c r="K12" s="48">
        <v>5</v>
      </c>
      <c r="L12" s="48">
        <v>5</v>
      </c>
      <c r="M12" s="48">
        <v>0</v>
      </c>
      <c r="N12" s="48">
        <v>5</v>
      </c>
      <c r="O12" s="48">
        <v>1</v>
      </c>
      <c r="P12" s="49">
        <v>0</v>
      </c>
      <c r="Q12" s="49">
        <v>0</v>
      </c>
      <c r="R12" s="48">
        <v>1</v>
      </c>
      <c r="S12" s="48">
        <v>0</v>
      </c>
      <c r="T12" s="48">
        <v>5</v>
      </c>
      <c r="U12" s="48">
        <v>5</v>
      </c>
      <c r="V12" s="48">
        <v>2</v>
      </c>
      <c r="W12" s="49">
        <v>1.28</v>
      </c>
      <c r="X12" s="49">
        <v>0.2</v>
      </c>
      <c r="Y12" s="78" t="s">
        <v>2317</v>
      </c>
      <c r="Z12" s="78" t="s">
        <v>2336</v>
      </c>
      <c r="AA12" s="78" t="s">
        <v>640</v>
      </c>
      <c r="AB12" s="84" t="s">
        <v>2500</v>
      </c>
      <c r="AC12" s="84" t="s">
        <v>2623</v>
      </c>
      <c r="AD12" s="84"/>
      <c r="AE12" s="84" t="s">
        <v>2670</v>
      </c>
      <c r="AF12" s="84" t="s">
        <v>2697</v>
      </c>
      <c r="AG12" s="120">
        <v>3</v>
      </c>
      <c r="AH12" s="123">
        <v>2.2222222222222223</v>
      </c>
      <c r="AI12" s="120">
        <v>2</v>
      </c>
      <c r="AJ12" s="123">
        <v>1.4814814814814814</v>
      </c>
      <c r="AK12" s="120">
        <v>0</v>
      </c>
      <c r="AL12" s="123">
        <v>0</v>
      </c>
      <c r="AM12" s="120">
        <v>130</v>
      </c>
      <c r="AN12" s="123">
        <v>96.29629629629629</v>
      </c>
      <c r="AO12" s="120">
        <v>135</v>
      </c>
    </row>
    <row r="13" spans="1:41" ht="15">
      <c r="A13" s="87" t="s">
        <v>2251</v>
      </c>
      <c r="B13" s="65" t="s">
        <v>2277</v>
      </c>
      <c r="C13" s="65" t="s">
        <v>56</v>
      </c>
      <c r="D13" s="109"/>
      <c r="E13" s="108"/>
      <c r="F13" s="110" t="s">
        <v>3295</v>
      </c>
      <c r="G13" s="111"/>
      <c r="H13" s="111"/>
      <c r="I13" s="112">
        <v>13</v>
      </c>
      <c r="J13" s="113"/>
      <c r="K13" s="48">
        <v>5</v>
      </c>
      <c r="L13" s="48">
        <v>5</v>
      </c>
      <c r="M13" s="48">
        <v>0</v>
      </c>
      <c r="N13" s="48">
        <v>5</v>
      </c>
      <c r="O13" s="48">
        <v>1</v>
      </c>
      <c r="P13" s="49">
        <v>0</v>
      </c>
      <c r="Q13" s="49">
        <v>0</v>
      </c>
      <c r="R13" s="48">
        <v>1</v>
      </c>
      <c r="S13" s="48">
        <v>0</v>
      </c>
      <c r="T13" s="48">
        <v>5</v>
      </c>
      <c r="U13" s="48">
        <v>5</v>
      </c>
      <c r="V13" s="48">
        <v>2</v>
      </c>
      <c r="W13" s="49">
        <v>1.28</v>
      </c>
      <c r="X13" s="49">
        <v>0.2</v>
      </c>
      <c r="Y13" s="78" t="s">
        <v>2318</v>
      </c>
      <c r="Z13" s="78" t="s">
        <v>541</v>
      </c>
      <c r="AA13" s="78" t="s">
        <v>2390</v>
      </c>
      <c r="AB13" s="84" t="s">
        <v>2501</v>
      </c>
      <c r="AC13" s="84" t="s">
        <v>2624</v>
      </c>
      <c r="AD13" s="84"/>
      <c r="AE13" s="84" t="s">
        <v>2671</v>
      </c>
      <c r="AF13" s="84" t="s">
        <v>2698</v>
      </c>
      <c r="AG13" s="120">
        <v>3</v>
      </c>
      <c r="AH13" s="123">
        <v>3.4482758620689653</v>
      </c>
      <c r="AI13" s="120">
        <v>0</v>
      </c>
      <c r="AJ13" s="123">
        <v>0</v>
      </c>
      <c r="AK13" s="120">
        <v>0</v>
      </c>
      <c r="AL13" s="123">
        <v>0</v>
      </c>
      <c r="AM13" s="120">
        <v>84</v>
      </c>
      <c r="AN13" s="123">
        <v>96.55172413793103</v>
      </c>
      <c r="AO13" s="120">
        <v>87</v>
      </c>
    </row>
    <row r="14" spans="1:41" ht="15">
      <c r="A14" s="87" t="s">
        <v>2252</v>
      </c>
      <c r="B14" s="65" t="s">
        <v>2278</v>
      </c>
      <c r="C14" s="65" t="s">
        <v>56</v>
      </c>
      <c r="D14" s="109"/>
      <c r="E14" s="108"/>
      <c r="F14" s="110" t="s">
        <v>3296</v>
      </c>
      <c r="G14" s="111"/>
      <c r="H14" s="111"/>
      <c r="I14" s="112">
        <v>14</v>
      </c>
      <c r="J14" s="113"/>
      <c r="K14" s="48">
        <v>4</v>
      </c>
      <c r="L14" s="48">
        <v>5</v>
      </c>
      <c r="M14" s="48">
        <v>0</v>
      </c>
      <c r="N14" s="48">
        <v>5</v>
      </c>
      <c r="O14" s="48">
        <v>1</v>
      </c>
      <c r="P14" s="49">
        <v>0</v>
      </c>
      <c r="Q14" s="49">
        <v>0</v>
      </c>
      <c r="R14" s="48">
        <v>1</v>
      </c>
      <c r="S14" s="48">
        <v>0</v>
      </c>
      <c r="T14" s="48">
        <v>4</v>
      </c>
      <c r="U14" s="48">
        <v>5</v>
      </c>
      <c r="V14" s="48">
        <v>2</v>
      </c>
      <c r="W14" s="49">
        <v>1</v>
      </c>
      <c r="X14" s="49">
        <v>0.3333333333333333</v>
      </c>
      <c r="Y14" s="78" t="s">
        <v>2319</v>
      </c>
      <c r="Z14" s="78" t="s">
        <v>2337</v>
      </c>
      <c r="AA14" s="78" t="s">
        <v>2391</v>
      </c>
      <c r="AB14" s="84" t="s">
        <v>2502</v>
      </c>
      <c r="AC14" s="84" t="s">
        <v>2625</v>
      </c>
      <c r="AD14" s="84"/>
      <c r="AE14" s="84" t="s">
        <v>2672</v>
      </c>
      <c r="AF14" s="84" t="s">
        <v>2699</v>
      </c>
      <c r="AG14" s="120">
        <v>10</v>
      </c>
      <c r="AH14" s="123">
        <v>8.928571428571429</v>
      </c>
      <c r="AI14" s="120">
        <v>1</v>
      </c>
      <c r="AJ14" s="123">
        <v>0.8928571428571429</v>
      </c>
      <c r="AK14" s="120">
        <v>0</v>
      </c>
      <c r="AL14" s="123">
        <v>0</v>
      </c>
      <c r="AM14" s="120">
        <v>101</v>
      </c>
      <c r="AN14" s="123">
        <v>90.17857142857143</v>
      </c>
      <c r="AO14" s="120">
        <v>112</v>
      </c>
    </row>
    <row r="15" spans="1:41" ht="15">
      <c r="A15" s="87" t="s">
        <v>2253</v>
      </c>
      <c r="B15" s="65" t="s">
        <v>2267</v>
      </c>
      <c r="C15" s="65" t="s">
        <v>59</v>
      </c>
      <c r="D15" s="109"/>
      <c r="E15" s="108"/>
      <c r="F15" s="110" t="s">
        <v>3297</v>
      </c>
      <c r="G15" s="111"/>
      <c r="H15" s="111"/>
      <c r="I15" s="112">
        <v>15</v>
      </c>
      <c r="J15" s="113"/>
      <c r="K15" s="48">
        <v>4</v>
      </c>
      <c r="L15" s="48">
        <v>4</v>
      </c>
      <c r="M15" s="48">
        <v>0</v>
      </c>
      <c r="N15" s="48">
        <v>4</v>
      </c>
      <c r="O15" s="48">
        <v>0</v>
      </c>
      <c r="P15" s="49">
        <v>0</v>
      </c>
      <c r="Q15" s="49">
        <v>0</v>
      </c>
      <c r="R15" s="48">
        <v>1</v>
      </c>
      <c r="S15" s="48">
        <v>0</v>
      </c>
      <c r="T15" s="48">
        <v>4</v>
      </c>
      <c r="U15" s="48">
        <v>4</v>
      </c>
      <c r="V15" s="48">
        <v>2</v>
      </c>
      <c r="W15" s="49">
        <v>1</v>
      </c>
      <c r="X15" s="49">
        <v>0.3333333333333333</v>
      </c>
      <c r="Y15" s="78" t="s">
        <v>476</v>
      </c>
      <c r="Z15" s="78" t="s">
        <v>525</v>
      </c>
      <c r="AA15" s="78" t="s">
        <v>559</v>
      </c>
      <c r="AB15" s="84" t="s">
        <v>2503</v>
      </c>
      <c r="AC15" s="84" t="s">
        <v>2626</v>
      </c>
      <c r="AD15" s="84"/>
      <c r="AE15" s="84" t="s">
        <v>2673</v>
      </c>
      <c r="AF15" s="84" t="s">
        <v>2700</v>
      </c>
      <c r="AG15" s="120">
        <v>4</v>
      </c>
      <c r="AH15" s="123">
        <v>10.256410256410257</v>
      </c>
      <c r="AI15" s="120">
        <v>0</v>
      </c>
      <c r="AJ15" s="123">
        <v>0</v>
      </c>
      <c r="AK15" s="120">
        <v>0</v>
      </c>
      <c r="AL15" s="123">
        <v>0</v>
      </c>
      <c r="AM15" s="120">
        <v>35</v>
      </c>
      <c r="AN15" s="123">
        <v>89.74358974358974</v>
      </c>
      <c r="AO15" s="120">
        <v>39</v>
      </c>
    </row>
    <row r="16" spans="1:41" ht="15">
      <c r="A16" s="87" t="s">
        <v>2254</v>
      </c>
      <c r="B16" s="65" t="s">
        <v>2268</v>
      </c>
      <c r="C16" s="65" t="s">
        <v>59</v>
      </c>
      <c r="D16" s="109"/>
      <c r="E16" s="108"/>
      <c r="F16" s="110" t="s">
        <v>3298</v>
      </c>
      <c r="G16" s="111"/>
      <c r="H16" s="111"/>
      <c r="I16" s="112">
        <v>16</v>
      </c>
      <c r="J16" s="113"/>
      <c r="K16" s="48">
        <v>3</v>
      </c>
      <c r="L16" s="48">
        <v>3</v>
      </c>
      <c r="M16" s="48">
        <v>0</v>
      </c>
      <c r="N16" s="48">
        <v>3</v>
      </c>
      <c r="O16" s="48">
        <v>0</v>
      </c>
      <c r="P16" s="49">
        <v>0</v>
      </c>
      <c r="Q16" s="49">
        <v>0</v>
      </c>
      <c r="R16" s="48">
        <v>1</v>
      </c>
      <c r="S16" s="48">
        <v>0</v>
      </c>
      <c r="T16" s="48">
        <v>3</v>
      </c>
      <c r="U16" s="48">
        <v>3</v>
      </c>
      <c r="V16" s="48">
        <v>1</v>
      </c>
      <c r="W16" s="49">
        <v>0.666667</v>
      </c>
      <c r="X16" s="49">
        <v>0.5</v>
      </c>
      <c r="Y16" s="78"/>
      <c r="Z16" s="78"/>
      <c r="AA16" s="78" t="s">
        <v>621</v>
      </c>
      <c r="AB16" s="84" t="s">
        <v>2504</v>
      </c>
      <c r="AC16" s="84" t="s">
        <v>2627</v>
      </c>
      <c r="AD16" s="84"/>
      <c r="AE16" s="84" t="s">
        <v>2674</v>
      </c>
      <c r="AF16" s="84" t="s">
        <v>2701</v>
      </c>
      <c r="AG16" s="120">
        <v>4</v>
      </c>
      <c r="AH16" s="123">
        <v>10.526315789473685</v>
      </c>
      <c r="AI16" s="120">
        <v>0</v>
      </c>
      <c r="AJ16" s="123">
        <v>0</v>
      </c>
      <c r="AK16" s="120">
        <v>0</v>
      </c>
      <c r="AL16" s="123">
        <v>0</v>
      </c>
      <c r="AM16" s="120">
        <v>34</v>
      </c>
      <c r="AN16" s="123">
        <v>89.47368421052632</v>
      </c>
      <c r="AO16" s="120">
        <v>38</v>
      </c>
    </row>
    <row r="17" spans="1:41" ht="15">
      <c r="A17" s="87" t="s">
        <v>2255</v>
      </c>
      <c r="B17" s="65" t="s">
        <v>2269</v>
      </c>
      <c r="C17" s="65" t="s">
        <v>59</v>
      </c>
      <c r="D17" s="109"/>
      <c r="E17" s="108"/>
      <c r="F17" s="110" t="s">
        <v>3299</v>
      </c>
      <c r="G17" s="111"/>
      <c r="H17" s="111"/>
      <c r="I17" s="112">
        <v>17</v>
      </c>
      <c r="J17" s="113"/>
      <c r="K17" s="48">
        <v>3</v>
      </c>
      <c r="L17" s="48">
        <v>2</v>
      </c>
      <c r="M17" s="48">
        <v>2</v>
      </c>
      <c r="N17" s="48">
        <v>4</v>
      </c>
      <c r="O17" s="48">
        <v>2</v>
      </c>
      <c r="P17" s="49">
        <v>0</v>
      </c>
      <c r="Q17" s="49">
        <v>0</v>
      </c>
      <c r="R17" s="48">
        <v>1</v>
      </c>
      <c r="S17" s="48">
        <v>0</v>
      </c>
      <c r="T17" s="48">
        <v>3</v>
      </c>
      <c r="U17" s="48">
        <v>4</v>
      </c>
      <c r="V17" s="48">
        <v>2</v>
      </c>
      <c r="W17" s="49">
        <v>0.888889</v>
      </c>
      <c r="X17" s="49">
        <v>0.3333333333333333</v>
      </c>
      <c r="Y17" s="78" t="s">
        <v>509</v>
      </c>
      <c r="Z17" s="78" t="s">
        <v>550</v>
      </c>
      <c r="AA17" s="78" t="s">
        <v>2392</v>
      </c>
      <c r="AB17" s="84" t="s">
        <v>2505</v>
      </c>
      <c r="AC17" s="84" t="s">
        <v>2628</v>
      </c>
      <c r="AD17" s="84"/>
      <c r="AE17" s="84" t="s">
        <v>289</v>
      </c>
      <c r="AF17" s="84" t="s">
        <v>2702</v>
      </c>
      <c r="AG17" s="120">
        <v>3</v>
      </c>
      <c r="AH17" s="123">
        <v>2.4</v>
      </c>
      <c r="AI17" s="120">
        <v>0</v>
      </c>
      <c r="AJ17" s="123">
        <v>0</v>
      </c>
      <c r="AK17" s="120">
        <v>0</v>
      </c>
      <c r="AL17" s="123">
        <v>0</v>
      </c>
      <c r="AM17" s="120">
        <v>122</v>
      </c>
      <c r="AN17" s="123">
        <v>97.6</v>
      </c>
      <c r="AO17" s="120">
        <v>125</v>
      </c>
    </row>
    <row r="18" spans="1:41" ht="15">
      <c r="A18" s="87" t="s">
        <v>2256</v>
      </c>
      <c r="B18" s="65" t="s">
        <v>2270</v>
      </c>
      <c r="C18" s="65" t="s">
        <v>59</v>
      </c>
      <c r="D18" s="109"/>
      <c r="E18" s="108"/>
      <c r="F18" s="110" t="s">
        <v>3300</v>
      </c>
      <c r="G18" s="111"/>
      <c r="H18" s="111"/>
      <c r="I18" s="112">
        <v>18</v>
      </c>
      <c r="J18" s="113"/>
      <c r="K18" s="48">
        <v>3</v>
      </c>
      <c r="L18" s="48">
        <v>1</v>
      </c>
      <c r="M18" s="48">
        <v>14</v>
      </c>
      <c r="N18" s="48">
        <v>15</v>
      </c>
      <c r="O18" s="48">
        <v>7</v>
      </c>
      <c r="P18" s="49">
        <v>0</v>
      </c>
      <c r="Q18" s="49">
        <v>0</v>
      </c>
      <c r="R18" s="48">
        <v>1</v>
      </c>
      <c r="S18" s="48">
        <v>0</v>
      </c>
      <c r="T18" s="48">
        <v>3</v>
      </c>
      <c r="U18" s="48">
        <v>15</v>
      </c>
      <c r="V18" s="48">
        <v>2</v>
      </c>
      <c r="W18" s="49">
        <v>0.888889</v>
      </c>
      <c r="X18" s="49">
        <v>0.3333333333333333</v>
      </c>
      <c r="Y18" s="78" t="s">
        <v>2320</v>
      </c>
      <c r="Z18" s="78" t="s">
        <v>2338</v>
      </c>
      <c r="AA18" s="78" t="s">
        <v>2393</v>
      </c>
      <c r="AB18" s="84" t="s">
        <v>2506</v>
      </c>
      <c r="AC18" s="84" t="s">
        <v>2629</v>
      </c>
      <c r="AD18" s="84"/>
      <c r="AE18" s="84" t="s">
        <v>286</v>
      </c>
      <c r="AF18" s="84" t="s">
        <v>2703</v>
      </c>
      <c r="AG18" s="120">
        <v>6</v>
      </c>
      <c r="AH18" s="123">
        <v>2.3255813953488373</v>
      </c>
      <c r="AI18" s="120">
        <v>0</v>
      </c>
      <c r="AJ18" s="123">
        <v>0</v>
      </c>
      <c r="AK18" s="120">
        <v>0</v>
      </c>
      <c r="AL18" s="123">
        <v>0</v>
      </c>
      <c r="AM18" s="120">
        <v>252</v>
      </c>
      <c r="AN18" s="123">
        <v>97.67441860465117</v>
      </c>
      <c r="AO18" s="120">
        <v>258</v>
      </c>
    </row>
    <row r="19" spans="1:41" ht="15">
      <c r="A19" s="87" t="s">
        <v>2257</v>
      </c>
      <c r="B19" s="65" t="s">
        <v>2271</v>
      </c>
      <c r="C19" s="65" t="s">
        <v>59</v>
      </c>
      <c r="D19" s="109"/>
      <c r="E19" s="108"/>
      <c r="F19" s="110" t="s">
        <v>3301</v>
      </c>
      <c r="G19" s="111"/>
      <c r="H19" s="111"/>
      <c r="I19" s="112">
        <v>19</v>
      </c>
      <c r="J19" s="113"/>
      <c r="K19" s="48">
        <v>3</v>
      </c>
      <c r="L19" s="48">
        <v>2</v>
      </c>
      <c r="M19" s="48">
        <v>2</v>
      </c>
      <c r="N19" s="48">
        <v>4</v>
      </c>
      <c r="O19" s="48">
        <v>2</v>
      </c>
      <c r="P19" s="49">
        <v>0</v>
      </c>
      <c r="Q19" s="49">
        <v>0</v>
      </c>
      <c r="R19" s="48">
        <v>1</v>
      </c>
      <c r="S19" s="48">
        <v>0</v>
      </c>
      <c r="T19" s="48">
        <v>3</v>
      </c>
      <c r="U19" s="48">
        <v>4</v>
      </c>
      <c r="V19" s="48">
        <v>2</v>
      </c>
      <c r="W19" s="49">
        <v>0.888889</v>
      </c>
      <c r="X19" s="49">
        <v>0.3333333333333333</v>
      </c>
      <c r="Y19" s="78" t="s">
        <v>485</v>
      </c>
      <c r="Z19" s="78" t="s">
        <v>534</v>
      </c>
      <c r="AA19" s="78" t="s">
        <v>2394</v>
      </c>
      <c r="AB19" s="84" t="s">
        <v>2507</v>
      </c>
      <c r="AC19" s="84" t="s">
        <v>2630</v>
      </c>
      <c r="AD19" s="84"/>
      <c r="AE19" s="84" t="s">
        <v>257</v>
      </c>
      <c r="AF19" s="84" t="s">
        <v>2704</v>
      </c>
      <c r="AG19" s="120">
        <v>3</v>
      </c>
      <c r="AH19" s="123">
        <v>3.061224489795918</v>
      </c>
      <c r="AI19" s="120">
        <v>0</v>
      </c>
      <c r="AJ19" s="123">
        <v>0</v>
      </c>
      <c r="AK19" s="120">
        <v>0</v>
      </c>
      <c r="AL19" s="123">
        <v>0</v>
      </c>
      <c r="AM19" s="120">
        <v>95</v>
      </c>
      <c r="AN19" s="123">
        <v>96.93877551020408</v>
      </c>
      <c r="AO19" s="120">
        <v>98</v>
      </c>
    </row>
    <row r="20" spans="1:41" ht="15">
      <c r="A20" s="87" t="s">
        <v>2258</v>
      </c>
      <c r="B20" s="65" t="s">
        <v>2272</v>
      </c>
      <c r="C20" s="65" t="s">
        <v>59</v>
      </c>
      <c r="D20" s="109"/>
      <c r="E20" s="108"/>
      <c r="F20" s="110" t="s">
        <v>3302</v>
      </c>
      <c r="G20" s="111"/>
      <c r="H20" s="111"/>
      <c r="I20" s="112">
        <v>20</v>
      </c>
      <c r="J20" s="113"/>
      <c r="K20" s="48">
        <v>3</v>
      </c>
      <c r="L20" s="48">
        <v>3</v>
      </c>
      <c r="M20" s="48">
        <v>0</v>
      </c>
      <c r="N20" s="48">
        <v>3</v>
      </c>
      <c r="O20" s="48">
        <v>0</v>
      </c>
      <c r="P20" s="49">
        <v>0</v>
      </c>
      <c r="Q20" s="49">
        <v>0</v>
      </c>
      <c r="R20" s="48">
        <v>1</v>
      </c>
      <c r="S20" s="48">
        <v>0</v>
      </c>
      <c r="T20" s="48">
        <v>3</v>
      </c>
      <c r="U20" s="48">
        <v>3</v>
      </c>
      <c r="V20" s="48">
        <v>1</v>
      </c>
      <c r="W20" s="49">
        <v>0.666667</v>
      </c>
      <c r="X20" s="49">
        <v>0.5</v>
      </c>
      <c r="Y20" s="78"/>
      <c r="Z20" s="78"/>
      <c r="AA20" s="78" t="s">
        <v>567</v>
      </c>
      <c r="AB20" s="84" t="s">
        <v>2508</v>
      </c>
      <c r="AC20" s="84" t="s">
        <v>2631</v>
      </c>
      <c r="AD20" s="84"/>
      <c r="AE20" s="84" t="s">
        <v>2675</v>
      </c>
      <c r="AF20" s="84" t="s">
        <v>2705</v>
      </c>
      <c r="AG20" s="120">
        <v>4</v>
      </c>
      <c r="AH20" s="123">
        <v>7.6923076923076925</v>
      </c>
      <c r="AI20" s="120">
        <v>0</v>
      </c>
      <c r="AJ20" s="123">
        <v>0</v>
      </c>
      <c r="AK20" s="120">
        <v>0</v>
      </c>
      <c r="AL20" s="123">
        <v>0</v>
      </c>
      <c r="AM20" s="120">
        <v>48</v>
      </c>
      <c r="AN20" s="123">
        <v>92.3076923076923</v>
      </c>
      <c r="AO20" s="120">
        <v>52</v>
      </c>
    </row>
    <row r="21" spans="1:41" ht="15">
      <c r="A21" s="87" t="s">
        <v>2259</v>
      </c>
      <c r="B21" s="65" t="s">
        <v>2273</v>
      </c>
      <c r="C21" s="65" t="s">
        <v>59</v>
      </c>
      <c r="D21" s="109"/>
      <c r="E21" s="108"/>
      <c r="F21" s="110" t="s">
        <v>2259</v>
      </c>
      <c r="G21" s="111"/>
      <c r="H21" s="111"/>
      <c r="I21" s="112">
        <v>21</v>
      </c>
      <c r="J21" s="113"/>
      <c r="K21" s="48">
        <v>3</v>
      </c>
      <c r="L21" s="48">
        <v>2</v>
      </c>
      <c r="M21" s="48">
        <v>0</v>
      </c>
      <c r="N21" s="48">
        <v>2</v>
      </c>
      <c r="O21" s="48">
        <v>0</v>
      </c>
      <c r="P21" s="49">
        <v>0</v>
      </c>
      <c r="Q21" s="49">
        <v>0</v>
      </c>
      <c r="R21" s="48">
        <v>1</v>
      </c>
      <c r="S21" s="48">
        <v>0</v>
      </c>
      <c r="T21" s="48">
        <v>3</v>
      </c>
      <c r="U21" s="48">
        <v>2</v>
      </c>
      <c r="V21" s="48">
        <v>2</v>
      </c>
      <c r="W21" s="49">
        <v>0.888889</v>
      </c>
      <c r="X21" s="49">
        <v>0.3333333333333333</v>
      </c>
      <c r="Y21" s="78"/>
      <c r="Z21" s="78"/>
      <c r="AA21" s="78" t="s">
        <v>561</v>
      </c>
      <c r="AB21" s="84" t="s">
        <v>1101</v>
      </c>
      <c r="AC21" s="84" t="s">
        <v>1101</v>
      </c>
      <c r="AD21" s="84" t="s">
        <v>311</v>
      </c>
      <c r="AE21" s="84" t="s">
        <v>310</v>
      </c>
      <c r="AF21" s="84" t="s">
        <v>2706</v>
      </c>
      <c r="AG21" s="120">
        <v>1</v>
      </c>
      <c r="AH21" s="123">
        <v>2.5</v>
      </c>
      <c r="AI21" s="120">
        <v>1</v>
      </c>
      <c r="AJ21" s="123">
        <v>2.5</v>
      </c>
      <c r="AK21" s="120">
        <v>0</v>
      </c>
      <c r="AL21" s="123">
        <v>0</v>
      </c>
      <c r="AM21" s="120">
        <v>38</v>
      </c>
      <c r="AN21" s="123">
        <v>95</v>
      </c>
      <c r="AO21" s="120">
        <v>40</v>
      </c>
    </row>
    <row r="22" spans="1:41" ht="15">
      <c r="A22" s="87" t="s">
        <v>2260</v>
      </c>
      <c r="B22" s="65" t="s">
        <v>2274</v>
      </c>
      <c r="C22" s="65" t="s">
        <v>59</v>
      </c>
      <c r="D22" s="109"/>
      <c r="E22" s="108"/>
      <c r="F22" s="110" t="s">
        <v>2260</v>
      </c>
      <c r="G22" s="111"/>
      <c r="H22" s="111"/>
      <c r="I22" s="112">
        <v>22</v>
      </c>
      <c r="J22" s="113"/>
      <c r="K22" s="48">
        <v>2</v>
      </c>
      <c r="L22" s="48">
        <v>1</v>
      </c>
      <c r="M22" s="48">
        <v>0</v>
      </c>
      <c r="N22" s="48">
        <v>1</v>
      </c>
      <c r="O22" s="48">
        <v>0</v>
      </c>
      <c r="P22" s="49">
        <v>0</v>
      </c>
      <c r="Q22" s="49">
        <v>0</v>
      </c>
      <c r="R22" s="48">
        <v>1</v>
      </c>
      <c r="S22" s="48">
        <v>0</v>
      </c>
      <c r="T22" s="48">
        <v>2</v>
      </c>
      <c r="U22" s="48">
        <v>1</v>
      </c>
      <c r="V22" s="48">
        <v>1</v>
      </c>
      <c r="W22" s="49">
        <v>0.5</v>
      </c>
      <c r="X22" s="49">
        <v>0.5</v>
      </c>
      <c r="Y22" s="78" t="s">
        <v>494</v>
      </c>
      <c r="Z22" s="78" t="s">
        <v>539</v>
      </c>
      <c r="AA22" s="78" t="s">
        <v>592</v>
      </c>
      <c r="AB22" s="84" t="s">
        <v>1101</v>
      </c>
      <c r="AC22" s="84" t="s">
        <v>1101</v>
      </c>
      <c r="AD22" s="84"/>
      <c r="AE22" s="84" t="s">
        <v>331</v>
      </c>
      <c r="AF22" s="84" t="s">
        <v>2707</v>
      </c>
      <c r="AG22" s="120">
        <v>0</v>
      </c>
      <c r="AH22" s="123">
        <v>0</v>
      </c>
      <c r="AI22" s="120">
        <v>0</v>
      </c>
      <c r="AJ22" s="123">
        <v>0</v>
      </c>
      <c r="AK22" s="120">
        <v>0</v>
      </c>
      <c r="AL22" s="123">
        <v>0</v>
      </c>
      <c r="AM22" s="120">
        <v>28</v>
      </c>
      <c r="AN22" s="123">
        <v>100</v>
      </c>
      <c r="AO22" s="120">
        <v>28</v>
      </c>
    </row>
    <row r="23" spans="1:41" ht="15">
      <c r="A23" s="87" t="s">
        <v>2261</v>
      </c>
      <c r="B23" s="65" t="s">
        <v>2275</v>
      </c>
      <c r="C23" s="65" t="s">
        <v>59</v>
      </c>
      <c r="D23" s="109"/>
      <c r="E23" s="108"/>
      <c r="F23" s="110" t="s">
        <v>3303</v>
      </c>
      <c r="G23" s="111"/>
      <c r="H23" s="111"/>
      <c r="I23" s="112">
        <v>23</v>
      </c>
      <c r="J23" s="113"/>
      <c r="K23" s="48">
        <v>2</v>
      </c>
      <c r="L23" s="48">
        <v>2</v>
      </c>
      <c r="M23" s="48">
        <v>0</v>
      </c>
      <c r="N23" s="48">
        <v>2</v>
      </c>
      <c r="O23" s="48">
        <v>1</v>
      </c>
      <c r="P23" s="49">
        <v>0</v>
      </c>
      <c r="Q23" s="49">
        <v>0</v>
      </c>
      <c r="R23" s="48">
        <v>1</v>
      </c>
      <c r="S23" s="48">
        <v>0</v>
      </c>
      <c r="T23" s="48">
        <v>2</v>
      </c>
      <c r="U23" s="48">
        <v>2</v>
      </c>
      <c r="V23" s="48">
        <v>1</v>
      </c>
      <c r="W23" s="49">
        <v>0.5</v>
      </c>
      <c r="X23" s="49">
        <v>0.5</v>
      </c>
      <c r="Y23" s="78" t="s">
        <v>493</v>
      </c>
      <c r="Z23" s="78" t="s">
        <v>538</v>
      </c>
      <c r="AA23" s="78" t="s">
        <v>2395</v>
      </c>
      <c r="AB23" s="84" t="s">
        <v>2509</v>
      </c>
      <c r="AC23" s="84" t="s">
        <v>2632</v>
      </c>
      <c r="AD23" s="84"/>
      <c r="AE23" s="84" t="s">
        <v>269</v>
      </c>
      <c r="AF23" s="84" t="s">
        <v>2708</v>
      </c>
      <c r="AG23" s="120">
        <v>0</v>
      </c>
      <c r="AH23" s="123">
        <v>0</v>
      </c>
      <c r="AI23" s="120">
        <v>0</v>
      </c>
      <c r="AJ23" s="123">
        <v>0</v>
      </c>
      <c r="AK23" s="120">
        <v>0</v>
      </c>
      <c r="AL23" s="123">
        <v>0</v>
      </c>
      <c r="AM23" s="120">
        <v>49</v>
      </c>
      <c r="AN23" s="123">
        <v>100</v>
      </c>
      <c r="AO23" s="120">
        <v>49</v>
      </c>
    </row>
    <row r="24" spans="1:41" ht="15">
      <c r="A24" s="87" t="s">
        <v>2262</v>
      </c>
      <c r="B24" s="65" t="s">
        <v>2276</v>
      </c>
      <c r="C24" s="65" t="s">
        <v>59</v>
      </c>
      <c r="D24" s="109"/>
      <c r="E24" s="108"/>
      <c r="F24" s="110" t="s">
        <v>3304</v>
      </c>
      <c r="G24" s="111"/>
      <c r="H24" s="111"/>
      <c r="I24" s="112">
        <v>24</v>
      </c>
      <c r="J24" s="113"/>
      <c r="K24" s="48">
        <v>2</v>
      </c>
      <c r="L24" s="48">
        <v>2</v>
      </c>
      <c r="M24" s="48">
        <v>0</v>
      </c>
      <c r="N24" s="48">
        <v>2</v>
      </c>
      <c r="O24" s="48">
        <v>1</v>
      </c>
      <c r="P24" s="49">
        <v>0</v>
      </c>
      <c r="Q24" s="49">
        <v>0</v>
      </c>
      <c r="R24" s="48">
        <v>1</v>
      </c>
      <c r="S24" s="48">
        <v>0</v>
      </c>
      <c r="T24" s="48">
        <v>2</v>
      </c>
      <c r="U24" s="48">
        <v>2</v>
      </c>
      <c r="V24" s="48">
        <v>1</v>
      </c>
      <c r="W24" s="49">
        <v>0.5</v>
      </c>
      <c r="X24" s="49">
        <v>0.5</v>
      </c>
      <c r="Y24" s="78" t="s">
        <v>490</v>
      </c>
      <c r="Z24" s="78" t="s">
        <v>536</v>
      </c>
      <c r="AA24" s="78" t="s">
        <v>585</v>
      </c>
      <c r="AB24" s="84" t="s">
        <v>2510</v>
      </c>
      <c r="AC24" s="84" t="s">
        <v>2633</v>
      </c>
      <c r="AD24" s="84"/>
      <c r="AE24" s="84" t="s">
        <v>262</v>
      </c>
      <c r="AF24" s="84" t="s">
        <v>2709</v>
      </c>
      <c r="AG24" s="120">
        <v>0</v>
      </c>
      <c r="AH24" s="123">
        <v>0</v>
      </c>
      <c r="AI24" s="120">
        <v>0</v>
      </c>
      <c r="AJ24" s="123">
        <v>0</v>
      </c>
      <c r="AK24" s="120">
        <v>0</v>
      </c>
      <c r="AL24" s="123">
        <v>0</v>
      </c>
      <c r="AM24" s="120">
        <v>43</v>
      </c>
      <c r="AN24" s="123">
        <v>100</v>
      </c>
      <c r="AO24" s="120">
        <v>43</v>
      </c>
    </row>
    <row r="25" spans="1:41" ht="15">
      <c r="A25" s="87" t="s">
        <v>2263</v>
      </c>
      <c r="B25" s="65" t="s">
        <v>2277</v>
      </c>
      <c r="C25" s="65" t="s">
        <v>59</v>
      </c>
      <c r="D25" s="109"/>
      <c r="E25" s="108"/>
      <c r="F25" s="110" t="s">
        <v>3305</v>
      </c>
      <c r="G25" s="111"/>
      <c r="H25" s="111"/>
      <c r="I25" s="112">
        <v>25</v>
      </c>
      <c r="J25" s="113"/>
      <c r="K25" s="48">
        <v>2</v>
      </c>
      <c r="L25" s="48">
        <v>2</v>
      </c>
      <c r="M25" s="48">
        <v>0</v>
      </c>
      <c r="N25" s="48">
        <v>2</v>
      </c>
      <c r="O25" s="48">
        <v>1</v>
      </c>
      <c r="P25" s="49">
        <v>0</v>
      </c>
      <c r="Q25" s="49">
        <v>0</v>
      </c>
      <c r="R25" s="48">
        <v>1</v>
      </c>
      <c r="S25" s="48">
        <v>0</v>
      </c>
      <c r="T25" s="48">
        <v>2</v>
      </c>
      <c r="U25" s="48">
        <v>2</v>
      </c>
      <c r="V25" s="48">
        <v>1</v>
      </c>
      <c r="W25" s="49">
        <v>0.5</v>
      </c>
      <c r="X25" s="49">
        <v>0.5</v>
      </c>
      <c r="Y25" s="78" t="s">
        <v>484</v>
      </c>
      <c r="Z25" s="78" t="s">
        <v>533</v>
      </c>
      <c r="AA25" s="78" t="s">
        <v>577</v>
      </c>
      <c r="AB25" s="84" t="s">
        <v>2511</v>
      </c>
      <c r="AC25" s="84" t="s">
        <v>2634</v>
      </c>
      <c r="AD25" s="84"/>
      <c r="AE25" s="84" t="s">
        <v>254</v>
      </c>
      <c r="AF25" s="84" t="s">
        <v>2710</v>
      </c>
      <c r="AG25" s="120">
        <v>2</v>
      </c>
      <c r="AH25" s="123">
        <v>3.389830508474576</v>
      </c>
      <c r="AI25" s="120">
        <v>0</v>
      </c>
      <c r="AJ25" s="123">
        <v>0</v>
      </c>
      <c r="AK25" s="120">
        <v>0</v>
      </c>
      <c r="AL25" s="123">
        <v>0</v>
      </c>
      <c r="AM25" s="120">
        <v>57</v>
      </c>
      <c r="AN25" s="123">
        <v>96.61016949152543</v>
      </c>
      <c r="AO25" s="120">
        <v>59</v>
      </c>
    </row>
    <row r="26" spans="1:41" ht="15">
      <c r="A26" s="87" t="s">
        <v>2264</v>
      </c>
      <c r="B26" s="65" t="s">
        <v>2278</v>
      </c>
      <c r="C26" s="65" t="s">
        <v>59</v>
      </c>
      <c r="D26" s="109"/>
      <c r="E26" s="108"/>
      <c r="F26" s="110" t="s">
        <v>3306</v>
      </c>
      <c r="G26" s="111"/>
      <c r="H26" s="111"/>
      <c r="I26" s="112">
        <v>26</v>
      </c>
      <c r="J26" s="113"/>
      <c r="K26" s="48">
        <v>2</v>
      </c>
      <c r="L26" s="48">
        <v>2</v>
      </c>
      <c r="M26" s="48">
        <v>0</v>
      </c>
      <c r="N26" s="48">
        <v>2</v>
      </c>
      <c r="O26" s="48">
        <v>1</v>
      </c>
      <c r="P26" s="49">
        <v>0</v>
      </c>
      <c r="Q26" s="49">
        <v>0</v>
      </c>
      <c r="R26" s="48">
        <v>1</v>
      </c>
      <c r="S26" s="48">
        <v>0</v>
      </c>
      <c r="T26" s="48">
        <v>2</v>
      </c>
      <c r="U26" s="48">
        <v>2</v>
      </c>
      <c r="V26" s="48">
        <v>1</v>
      </c>
      <c r="W26" s="49">
        <v>0.5</v>
      </c>
      <c r="X26" s="49">
        <v>0.5</v>
      </c>
      <c r="Y26" s="78" t="s">
        <v>477</v>
      </c>
      <c r="Z26" s="78" t="s">
        <v>526</v>
      </c>
      <c r="AA26" s="78" t="s">
        <v>560</v>
      </c>
      <c r="AB26" s="84" t="s">
        <v>2512</v>
      </c>
      <c r="AC26" s="84" t="s">
        <v>2635</v>
      </c>
      <c r="AD26" s="84"/>
      <c r="AE26" s="84" t="s">
        <v>248</v>
      </c>
      <c r="AF26" s="84" t="s">
        <v>2711</v>
      </c>
      <c r="AG26" s="120">
        <v>0</v>
      </c>
      <c r="AH26" s="123">
        <v>0</v>
      </c>
      <c r="AI26" s="120">
        <v>0</v>
      </c>
      <c r="AJ26" s="123">
        <v>0</v>
      </c>
      <c r="AK26" s="120">
        <v>0</v>
      </c>
      <c r="AL26" s="123">
        <v>0</v>
      </c>
      <c r="AM26" s="120">
        <v>31</v>
      </c>
      <c r="AN26" s="123">
        <v>100</v>
      </c>
      <c r="AO26" s="120">
        <v>31</v>
      </c>
    </row>
    <row r="27" spans="1:41" ht="15">
      <c r="A27" s="87" t="s">
        <v>2265</v>
      </c>
      <c r="B27" s="65" t="s">
        <v>2267</v>
      </c>
      <c r="C27" s="65" t="s">
        <v>61</v>
      </c>
      <c r="D27" s="109"/>
      <c r="E27" s="108"/>
      <c r="F27" s="110" t="s">
        <v>3307</v>
      </c>
      <c r="G27" s="111"/>
      <c r="H27" s="111"/>
      <c r="I27" s="112">
        <v>27</v>
      </c>
      <c r="J27" s="113"/>
      <c r="K27" s="48">
        <v>2</v>
      </c>
      <c r="L27" s="48">
        <v>2</v>
      </c>
      <c r="M27" s="48">
        <v>0</v>
      </c>
      <c r="N27" s="48">
        <v>2</v>
      </c>
      <c r="O27" s="48">
        <v>1</v>
      </c>
      <c r="P27" s="49">
        <v>0</v>
      </c>
      <c r="Q27" s="49">
        <v>0</v>
      </c>
      <c r="R27" s="48">
        <v>1</v>
      </c>
      <c r="S27" s="48">
        <v>0</v>
      </c>
      <c r="T27" s="48">
        <v>2</v>
      </c>
      <c r="U27" s="48">
        <v>2</v>
      </c>
      <c r="V27" s="48">
        <v>1</v>
      </c>
      <c r="W27" s="49">
        <v>0.5</v>
      </c>
      <c r="X27" s="49">
        <v>0.5</v>
      </c>
      <c r="Y27" s="78" t="s">
        <v>483</v>
      </c>
      <c r="Z27" s="78" t="s">
        <v>532</v>
      </c>
      <c r="AA27" s="78" t="s">
        <v>572</v>
      </c>
      <c r="AB27" s="84" t="s">
        <v>2513</v>
      </c>
      <c r="AC27" s="84" t="s">
        <v>2636</v>
      </c>
      <c r="AD27" s="84"/>
      <c r="AE27" s="84" t="s">
        <v>242</v>
      </c>
      <c r="AF27" s="84" t="s">
        <v>2712</v>
      </c>
      <c r="AG27" s="120">
        <v>2</v>
      </c>
      <c r="AH27" s="123">
        <v>11.764705882352942</v>
      </c>
      <c r="AI27" s="120">
        <v>0</v>
      </c>
      <c r="AJ27" s="123">
        <v>0</v>
      </c>
      <c r="AK27" s="120">
        <v>0</v>
      </c>
      <c r="AL27" s="123">
        <v>0</v>
      </c>
      <c r="AM27" s="120">
        <v>15</v>
      </c>
      <c r="AN27" s="123">
        <v>88.23529411764706</v>
      </c>
      <c r="AO27" s="120">
        <v>17</v>
      </c>
    </row>
    <row r="28" spans="1:41" ht="15">
      <c r="A28" s="87" t="s">
        <v>2266</v>
      </c>
      <c r="B28" s="65" t="s">
        <v>2268</v>
      </c>
      <c r="C28" s="65" t="s">
        <v>61</v>
      </c>
      <c r="D28" s="109"/>
      <c r="E28" s="108"/>
      <c r="F28" s="110" t="s">
        <v>3308</v>
      </c>
      <c r="G28" s="111"/>
      <c r="H28" s="111"/>
      <c r="I28" s="112">
        <v>28</v>
      </c>
      <c r="J28" s="113"/>
      <c r="K28" s="48">
        <v>2</v>
      </c>
      <c r="L28" s="48">
        <v>2</v>
      </c>
      <c r="M28" s="48">
        <v>0</v>
      </c>
      <c r="N28" s="48">
        <v>2</v>
      </c>
      <c r="O28" s="48">
        <v>1</v>
      </c>
      <c r="P28" s="49">
        <v>0</v>
      </c>
      <c r="Q28" s="49">
        <v>0</v>
      </c>
      <c r="R28" s="48">
        <v>1</v>
      </c>
      <c r="S28" s="48">
        <v>0</v>
      </c>
      <c r="T28" s="48">
        <v>2</v>
      </c>
      <c r="U28" s="48">
        <v>2</v>
      </c>
      <c r="V28" s="48">
        <v>1</v>
      </c>
      <c r="W28" s="49">
        <v>0.5</v>
      </c>
      <c r="X28" s="49">
        <v>0.5</v>
      </c>
      <c r="Y28" s="78" t="s">
        <v>481</v>
      </c>
      <c r="Z28" s="78" t="s">
        <v>531</v>
      </c>
      <c r="AA28" s="78" t="s">
        <v>570</v>
      </c>
      <c r="AB28" s="84" t="s">
        <v>2514</v>
      </c>
      <c r="AC28" s="84" t="s">
        <v>2637</v>
      </c>
      <c r="AD28" s="84"/>
      <c r="AE28" s="84" t="s">
        <v>239</v>
      </c>
      <c r="AF28" s="84" t="s">
        <v>2713</v>
      </c>
      <c r="AG28" s="120">
        <v>0</v>
      </c>
      <c r="AH28" s="123">
        <v>0</v>
      </c>
      <c r="AI28" s="120">
        <v>0</v>
      </c>
      <c r="AJ28" s="123">
        <v>0</v>
      </c>
      <c r="AK28" s="120">
        <v>0</v>
      </c>
      <c r="AL28" s="123">
        <v>0</v>
      </c>
      <c r="AM28" s="120">
        <v>42</v>
      </c>
      <c r="AN28" s="123">
        <v>100</v>
      </c>
      <c r="AO28" s="120">
        <v>42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2241</v>
      </c>
      <c r="B2" s="84" t="s">
        <v>284</v>
      </c>
      <c r="C2" s="78">
        <f>VLOOKUP(GroupVertices[[#This Row],[Vertex]],Vertices[],MATCH("ID",Vertices[[#Headers],[Vertex]:[Vertex Content Word Count]],0),FALSE)</f>
        <v>107</v>
      </c>
    </row>
    <row r="3" spans="1:3" ht="15">
      <c r="A3" s="78" t="s">
        <v>2241</v>
      </c>
      <c r="B3" s="84" t="s">
        <v>353</v>
      </c>
      <c r="C3" s="78">
        <f>VLOOKUP(GroupVertices[[#This Row],[Vertex]],Vertices[],MATCH("ID",Vertices[[#Headers],[Vertex]:[Vertex Content Word Count]],0),FALSE)</f>
        <v>124</v>
      </c>
    </row>
    <row r="4" spans="1:3" ht="15">
      <c r="A4" s="78" t="s">
        <v>2241</v>
      </c>
      <c r="B4" s="84" t="s">
        <v>352</v>
      </c>
      <c r="C4" s="78">
        <f>VLOOKUP(GroupVertices[[#This Row],[Vertex]],Vertices[],MATCH("ID",Vertices[[#Headers],[Vertex]:[Vertex Content Word Count]],0),FALSE)</f>
        <v>123</v>
      </c>
    </row>
    <row r="5" spans="1:3" ht="15">
      <c r="A5" s="78" t="s">
        <v>2241</v>
      </c>
      <c r="B5" s="84" t="s">
        <v>351</v>
      </c>
      <c r="C5" s="78">
        <f>VLOOKUP(GroupVertices[[#This Row],[Vertex]],Vertices[],MATCH("ID",Vertices[[#Headers],[Vertex]:[Vertex Content Word Count]],0),FALSE)</f>
        <v>122</v>
      </c>
    </row>
    <row r="6" spans="1:3" ht="15">
      <c r="A6" s="78" t="s">
        <v>2241</v>
      </c>
      <c r="B6" s="84" t="s">
        <v>350</v>
      </c>
      <c r="C6" s="78">
        <f>VLOOKUP(GroupVertices[[#This Row],[Vertex]],Vertices[],MATCH("ID",Vertices[[#Headers],[Vertex]:[Vertex Content Word Count]],0),FALSE)</f>
        <v>121</v>
      </c>
    </row>
    <row r="7" spans="1:3" ht="15">
      <c r="A7" s="78" t="s">
        <v>2241</v>
      </c>
      <c r="B7" s="84" t="s">
        <v>349</v>
      </c>
      <c r="C7" s="78">
        <f>VLOOKUP(GroupVertices[[#This Row],[Vertex]],Vertices[],MATCH("ID",Vertices[[#Headers],[Vertex]:[Vertex Content Word Count]],0),FALSE)</f>
        <v>120</v>
      </c>
    </row>
    <row r="8" spans="1:3" ht="15">
      <c r="A8" s="78" t="s">
        <v>2241</v>
      </c>
      <c r="B8" s="84" t="s">
        <v>348</v>
      </c>
      <c r="C8" s="78">
        <f>VLOOKUP(GroupVertices[[#This Row],[Vertex]],Vertices[],MATCH("ID",Vertices[[#Headers],[Vertex]:[Vertex Content Word Count]],0),FALSE)</f>
        <v>119</v>
      </c>
    </row>
    <row r="9" spans="1:3" ht="15">
      <c r="A9" s="78" t="s">
        <v>2241</v>
      </c>
      <c r="B9" s="84" t="s">
        <v>347</v>
      </c>
      <c r="C9" s="78">
        <f>VLOOKUP(GroupVertices[[#This Row],[Vertex]],Vertices[],MATCH("ID",Vertices[[#Headers],[Vertex]:[Vertex Content Word Count]],0),FALSE)</f>
        <v>118</v>
      </c>
    </row>
    <row r="10" spans="1:3" ht="15">
      <c r="A10" s="78" t="s">
        <v>2241</v>
      </c>
      <c r="B10" s="84" t="s">
        <v>346</v>
      </c>
      <c r="C10" s="78">
        <f>VLOOKUP(GroupVertices[[#This Row],[Vertex]],Vertices[],MATCH("ID",Vertices[[#Headers],[Vertex]:[Vertex Content Word Count]],0),FALSE)</f>
        <v>117</v>
      </c>
    </row>
    <row r="11" spans="1:3" ht="15">
      <c r="A11" s="78" t="s">
        <v>2241</v>
      </c>
      <c r="B11" s="84" t="s">
        <v>345</v>
      </c>
      <c r="C11" s="78">
        <f>VLOOKUP(GroupVertices[[#This Row],[Vertex]],Vertices[],MATCH("ID",Vertices[[#Headers],[Vertex]:[Vertex Content Word Count]],0),FALSE)</f>
        <v>116</v>
      </c>
    </row>
    <row r="12" spans="1:3" ht="15">
      <c r="A12" s="78" t="s">
        <v>2241</v>
      </c>
      <c r="B12" s="84" t="s">
        <v>344</v>
      </c>
      <c r="C12" s="78">
        <f>VLOOKUP(GroupVertices[[#This Row],[Vertex]],Vertices[],MATCH("ID",Vertices[[#Headers],[Vertex]:[Vertex Content Word Count]],0),FALSE)</f>
        <v>115</v>
      </c>
    </row>
    <row r="13" spans="1:3" ht="15">
      <c r="A13" s="78" t="s">
        <v>2241</v>
      </c>
      <c r="B13" s="84" t="s">
        <v>343</v>
      </c>
      <c r="C13" s="78">
        <f>VLOOKUP(GroupVertices[[#This Row],[Vertex]],Vertices[],MATCH("ID",Vertices[[#Headers],[Vertex]:[Vertex Content Word Count]],0),FALSE)</f>
        <v>114</v>
      </c>
    </row>
    <row r="14" spans="1:3" ht="15">
      <c r="A14" s="78" t="s">
        <v>2241</v>
      </c>
      <c r="B14" s="84" t="s">
        <v>342</v>
      </c>
      <c r="C14" s="78">
        <f>VLOOKUP(GroupVertices[[#This Row],[Vertex]],Vertices[],MATCH("ID",Vertices[[#Headers],[Vertex]:[Vertex Content Word Count]],0),FALSE)</f>
        <v>113</v>
      </c>
    </row>
    <row r="15" spans="1:3" ht="15">
      <c r="A15" s="78" t="s">
        <v>2241</v>
      </c>
      <c r="B15" s="84" t="s">
        <v>341</v>
      </c>
      <c r="C15" s="78">
        <f>VLOOKUP(GroupVertices[[#This Row],[Vertex]],Vertices[],MATCH("ID",Vertices[[#Headers],[Vertex]:[Vertex Content Word Count]],0),FALSE)</f>
        <v>112</v>
      </c>
    </row>
    <row r="16" spans="1:3" ht="15">
      <c r="A16" s="78" t="s">
        <v>2241</v>
      </c>
      <c r="B16" s="84" t="s">
        <v>340</v>
      </c>
      <c r="C16" s="78">
        <f>VLOOKUP(GroupVertices[[#This Row],[Vertex]],Vertices[],MATCH("ID",Vertices[[#Headers],[Vertex]:[Vertex Content Word Count]],0),FALSE)</f>
        <v>111</v>
      </c>
    </row>
    <row r="17" spans="1:3" ht="15">
      <c r="A17" s="78" t="s">
        <v>2241</v>
      </c>
      <c r="B17" s="84" t="s">
        <v>339</v>
      </c>
      <c r="C17" s="78">
        <f>VLOOKUP(GroupVertices[[#This Row],[Vertex]],Vertices[],MATCH("ID",Vertices[[#Headers],[Vertex]:[Vertex Content Word Count]],0),FALSE)</f>
        <v>110</v>
      </c>
    </row>
    <row r="18" spans="1:3" ht="15">
      <c r="A18" s="78" t="s">
        <v>2241</v>
      </c>
      <c r="B18" s="84" t="s">
        <v>338</v>
      </c>
      <c r="C18" s="78">
        <f>VLOOKUP(GroupVertices[[#This Row],[Vertex]],Vertices[],MATCH("ID",Vertices[[#Headers],[Vertex]:[Vertex Content Word Count]],0),FALSE)</f>
        <v>109</v>
      </c>
    </row>
    <row r="19" spans="1:3" ht="15">
      <c r="A19" s="78" t="s">
        <v>2241</v>
      </c>
      <c r="B19" s="84" t="s">
        <v>337</v>
      </c>
      <c r="C19" s="78">
        <f>VLOOKUP(GroupVertices[[#This Row],[Vertex]],Vertices[],MATCH("ID",Vertices[[#Headers],[Vertex]:[Vertex Content Word Count]],0),FALSE)</f>
        <v>108</v>
      </c>
    </row>
    <row r="20" spans="1:3" ht="15">
      <c r="A20" s="78" t="s">
        <v>2242</v>
      </c>
      <c r="B20" s="84" t="s">
        <v>238</v>
      </c>
      <c r="C20" s="78">
        <f>VLOOKUP(GroupVertices[[#This Row],[Vertex]],Vertices[],MATCH("ID",Vertices[[#Headers],[Vertex]:[Vertex Content Word Count]],0),FALSE)</f>
        <v>38</v>
      </c>
    </row>
    <row r="21" spans="1:3" ht="15">
      <c r="A21" s="78" t="s">
        <v>2242</v>
      </c>
      <c r="B21" s="84" t="s">
        <v>237</v>
      </c>
      <c r="C21" s="78">
        <f>VLOOKUP(GroupVertices[[#This Row],[Vertex]],Vertices[],MATCH("ID",Vertices[[#Headers],[Vertex]:[Vertex Content Word Count]],0),FALSE)</f>
        <v>19</v>
      </c>
    </row>
    <row r="22" spans="1:3" ht="15">
      <c r="A22" s="78" t="s">
        <v>2242</v>
      </c>
      <c r="B22" s="84" t="s">
        <v>236</v>
      </c>
      <c r="C22" s="78">
        <f>VLOOKUP(GroupVertices[[#This Row],[Vertex]],Vertices[],MATCH("ID",Vertices[[#Headers],[Vertex]:[Vertex Content Word Count]],0),FALSE)</f>
        <v>37</v>
      </c>
    </row>
    <row r="23" spans="1:3" ht="15">
      <c r="A23" s="78" t="s">
        <v>2242</v>
      </c>
      <c r="B23" s="84" t="s">
        <v>235</v>
      </c>
      <c r="C23" s="78">
        <f>VLOOKUP(GroupVertices[[#This Row],[Vertex]],Vertices[],MATCH("ID",Vertices[[#Headers],[Vertex]:[Vertex Content Word Count]],0),FALSE)</f>
        <v>36</v>
      </c>
    </row>
    <row r="24" spans="1:3" ht="15">
      <c r="A24" s="78" t="s">
        <v>2242</v>
      </c>
      <c r="B24" s="84" t="s">
        <v>230</v>
      </c>
      <c r="C24" s="78">
        <f>VLOOKUP(GroupVertices[[#This Row],[Vertex]],Vertices[],MATCH("ID",Vertices[[#Headers],[Vertex]:[Vertex Content Word Count]],0),FALSE)</f>
        <v>30</v>
      </c>
    </row>
    <row r="25" spans="1:3" ht="15">
      <c r="A25" s="78" t="s">
        <v>2242</v>
      </c>
      <c r="B25" s="84" t="s">
        <v>229</v>
      </c>
      <c r="C25" s="78">
        <f>VLOOKUP(GroupVertices[[#This Row],[Vertex]],Vertices[],MATCH("ID",Vertices[[#Headers],[Vertex]:[Vertex Content Word Count]],0),FALSE)</f>
        <v>29</v>
      </c>
    </row>
    <row r="26" spans="1:3" ht="15">
      <c r="A26" s="78" t="s">
        <v>2242</v>
      </c>
      <c r="B26" s="84" t="s">
        <v>228</v>
      </c>
      <c r="C26" s="78">
        <f>VLOOKUP(GroupVertices[[#This Row],[Vertex]],Vertices[],MATCH("ID",Vertices[[#Headers],[Vertex]:[Vertex Content Word Count]],0),FALSE)</f>
        <v>28</v>
      </c>
    </row>
    <row r="27" spans="1:3" ht="15">
      <c r="A27" s="78" t="s">
        <v>2242</v>
      </c>
      <c r="B27" s="84" t="s">
        <v>227</v>
      </c>
      <c r="C27" s="78">
        <f>VLOOKUP(GroupVertices[[#This Row],[Vertex]],Vertices[],MATCH("ID",Vertices[[#Headers],[Vertex]:[Vertex Content Word Count]],0),FALSE)</f>
        <v>27</v>
      </c>
    </row>
    <row r="28" spans="1:3" ht="15">
      <c r="A28" s="78" t="s">
        <v>2242</v>
      </c>
      <c r="B28" s="84" t="s">
        <v>226</v>
      </c>
      <c r="C28" s="78">
        <f>VLOOKUP(GroupVertices[[#This Row],[Vertex]],Vertices[],MATCH("ID",Vertices[[#Headers],[Vertex]:[Vertex Content Word Count]],0),FALSE)</f>
        <v>26</v>
      </c>
    </row>
    <row r="29" spans="1:3" ht="15">
      <c r="A29" s="78" t="s">
        <v>2242</v>
      </c>
      <c r="B29" s="84" t="s">
        <v>225</v>
      </c>
      <c r="C29" s="78">
        <f>VLOOKUP(GroupVertices[[#This Row],[Vertex]],Vertices[],MATCH("ID",Vertices[[#Headers],[Vertex]:[Vertex Content Word Count]],0),FALSE)</f>
        <v>25</v>
      </c>
    </row>
    <row r="30" spans="1:3" ht="15">
      <c r="A30" s="78" t="s">
        <v>2242</v>
      </c>
      <c r="B30" s="84" t="s">
        <v>224</v>
      </c>
      <c r="C30" s="78">
        <f>VLOOKUP(GroupVertices[[#This Row],[Vertex]],Vertices[],MATCH("ID",Vertices[[#Headers],[Vertex]:[Vertex Content Word Count]],0),FALSE)</f>
        <v>24</v>
      </c>
    </row>
    <row r="31" spans="1:3" ht="15">
      <c r="A31" s="78" t="s">
        <v>2242</v>
      </c>
      <c r="B31" s="84" t="s">
        <v>223</v>
      </c>
      <c r="C31" s="78">
        <f>VLOOKUP(GroupVertices[[#This Row],[Vertex]],Vertices[],MATCH("ID",Vertices[[#Headers],[Vertex]:[Vertex Content Word Count]],0),FALSE)</f>
        <v>23</v>
      </c>
    </row>
    <row r="32" spans="1:3" ht="15">
      <c r="A32" s="78" t="s">
        <v>2242</v>
      </c>
      <c r="B32" s="84" t="s">
        <v>222</v>
      </c>
      <c r="C32" s="78">
        <f>VLOOKUP(GroupVertices[[#This Row],[Vertex]],Vertices[],MATCH("ID",Vertices[[#Headers],[Vertex]:[Vertex Content Word Count]],0),FALSE)</f>
        <v>22</v>
      </c>
    </row>
    <row r="33" spans="1:3" ht="15">
      <c r="A33" s="78" t="s">
        <v>2242</v>
      </c>
      <c r="B33" s="84" t="s">
        <v>221</v>
      </c>
      <c r="C33" s="78">
        <f>VLOOKUP(GroupVertices[[#This Row],[Vertex]],Vertices[],MATCH("ID",Vertices[[#Headers],[Vertex]:[Vertex Content Word Count]],0),FALSE)</f>
        <v>21</v>
      </c>
    </row>
    <row r="34" spans="1:3" ht="15">
      <c r="A34" s="78" t="s">
        <v>2242</v>
      </c>
      <c r="B34" s="84" t="s">
        <v>220</v>
      </c>
      <c r="C34" s="78">
        <f>VLOOKUP(GroupVertices[[#This Row],[Vertex]],Vertices[],MATCH("ID",Vertices[[#Headers],[Vertex]:[Vertex Content Word Count]],0),FALSE)</f>
        <v>20</v>
      </c>
    </row>
    <row r="35" spans="1:3" ht="15">
      <c r="A35" s="78" t="s">
        <v>2242</v>
      </c>
      <c r="B35" s="84" t="s">
        <v>219</v>
      </c>
      <c r="C35" s="78">
        <f>VLOOKUP(GroupVertices[[#This Row],[Vertex]],Vertices[],MATCH("ID",Vertices[[#Headers],[Vertex]:[Vertex Content Word Count]],0),FALSE)</f>
        <v>18</v>
      </c>
    </row>
    <row r="36" spans="1:3" ht="15">
      <c r="A36" s="78" t="s">
        <v>2243</v>
      </c>
      <c r="B36" s="84" t="s">
        <v>213</v>
      </c>
      <c r="C36" s="78">
        <f>VLOOKUP(GroupVertices[[#This Row],[Vertex]],Vertices[],MATCH("ID",Vertices[[#Headers],[Vertex]:[Vertex Content Word Count]],0),FALSE)</f>
        <v>5</v>
      </c>
    </row>
    <row r="37" spans="1:3" ht="15">
      <c r="A37" s="78" t="s">
        <v>2243</v>
      </c>
      <c r="B37" s="84" t="s">
        <v>217</v>
      </c>
      <c r="C37" s="78">
        <f>VLOOKUP(GroupVertices[[#This Row],[Vertex]],Vertices[],MATCH("ID",Vertices[[#Headers],[Vertex]:[Vertex Content Word Count]],0),FALSE)</f>
        <v>16</v>
      </c>
    </row>
    <row r="38" spans="1:3" ht="15">
      <c r="A38" s="78" t="s">
        <v>2243</v>
      </c>
      <c r="B38" s="84" t="s">
        <v>231</v>
      </c>
      <c r="C38" s="78">
        <f>VLOOKUP(GroupVertices[[#This Row],[Vertex]],Vertices[],MATCH("ID",Vertices[[#Headers],[Vertex]:[Vertex Content Word Count]],0),FALSE)</f>
        <v>31</v>
      </c>
    </row>
    <row r="39" spans="1:3" ht="15">
      <c r="A39" s="78" t="s">
        <v>2243</v>
      </c>
      <c r="B39" s="84" t="s">
        <v>234</v>
      </c>
      <c r="C39" s="78">
        <f>VLOOKUP(GroupVertices[[#This Row],[Vertex]],Vertices[],MATCH("ID",Vertices[[#Headers],[Vertex]:[Vertex Content Word Count]],0),FALSE)</f>
        <v>35</v>
      </c>
    </row>
    <row r="40" spans="1:3" ht="15">
      <c r="A40" s="78" t="s">
        <v>2243</v>
      </c>
      <c r="B40" s="84" t="s">
        <v>261</v>
      </c>
      <c r="C40" s="78">
        <f>VLOOKUP(GroupVertices[[#This Row],[Vertex]],Vertices[],MATCH("ID",Vertices[[#Headers],[Vertex]:[Vertex Content Word Count]],0),FALSE)</f>
        <v>75</v>
      </c>
    </row>
    <row r="41" spans="1:3" ht="15">
      <c r="A41" s="78" t="s">
        <v>2243</v>
      </c>
      <c r="B41" s="84" t="s">
        <v>264</v>
      </c>
      <c r="C41" s="78">
        <f>VLOOKUP(GroupVertices[[#This Row],[Vertex]],Vertices[],MATCH("ID",Vertices[[#Headers],[Vertex]:[Vertex Content Word Count]],0),FALSE)</f>
        <v>78</v>
      </c>
    </row>
    <row r="42" spans="1:3" ht="15">
      <c r="A42" s="78" t="s">
        <v>2243</v>
      </c>
      <c r="B42" s="84" t="s">
        <v>265</v>
      </c>
      <c r="C42" s="78">
        <f>VLOOKUP(GroupVertices[[#This Row],[Vertex]],Vertices[],MATCH("ID",Vertices[[#Headers],[Vertex]:[Vertex Content Word Count]],0),FALSE)</f>
        <v>79</v>
      </c>
    </row>
    <row r="43" spans="1:3" ht="15">
      <c r="A43" s="78" t="s">
        <v>2243</v>
      </c>
      <c r="B43" s="84" t="s">
        <v>266</v>
      </c>
      <c r="C43" s="78">
        <f>VLOOKUP(GroupVertices[[#This Row],[Vertex]],Vertices[],MATCH("ID",Vertices[[#Headers],[Vertex]:[Vertex Content Word Count]],0),FALSE)</f>
        <v>80</v>
      </c>
    </row>
    <row r="44" spans="1:3" ht="15">
      <c r="A44" s="78" t="s">
        <v>2243</v>
      </c>
      <c r="B44" s="84" t="s">
        <v>280</v>
      </c>
      <c r="C44" s="78">
        <f>VLOOKUP(GroupVertices[[#This Row],[Vertex]],Vertices[],MATCH("ID",Vertices[[#Headers],[Vertex]:[Vertex Content Word Count]],0),FALSE)</f>
        <v>99</v>
      </c>
    </row>
    <row r="45" spans="1:3" ht="15">
      <c r="A45" s="78" t="s">
        <v>2243</v>
      </c>
      <c r="B45" s="84" t="s">
        <v>283</v>
      </c>
      <c r="C45" s="78">
        <f>VLOOKUP(GroupVertices[[#This Row],[Vertex]],Vertices[],MATCH("ID",Vertices[[#Headers],[Vertex]:[Vertex Content Word Count]],0),FALSE)</f>
        <v>106</v>
      </c>
    </row>
    <row r="46" spans="1:3" ht="15">
      <c r="A46" s="78" t="s">
        <v>2243</v>
      </c>
      <c r="B46" s="84" t="s">
        <v>288</v>
      </c>
      <c r="C46" s="78">
        <f>VLOOKUP(GroupVertices[[#This Row],[Vertex]],Vertices[],MATCH("ID",Vertices[[#Headers],[Vertex]:[Vertex Content Word Count]],0),FALSE)</f>
        <v>128</v>
      </c>
    </row>
    <row r="47" spans="1:3" ht="15">
      <c r="A47" s="78" t="s">
        <v>2243</v>
      </c>
      <c r="B47" s="84" t="s">
        <v>306</v>
      </c>
      <c r="C47" s="78">
        <f>VLOOKUP(GroupVertices[[#This Row],[Vertex]],Vertices[],MATCH("ID",Vertices[[#Headers],[Vertex]:[Vertex Content Word Count]],0),FALSE)</f>
        <v>149</v>
      </c>
    </row>
    <row r="48" spans="1:3" ht="15">
      <c r="A48" s="78" t="s">
        <v>2243</v>
      </c>
      <c r="B48" s="84" t="s">
        <v>308</v>
      </c>
      <c r="C48" s="78">
        <f>VLOOKUP(GroupVertices[[#This Row],[Vertex]],Vertices[],MATCH("ID",Vertices[[#Headers],[Vertex]:[Vertex Content Word Count]],0),FALSE)</f>
        <v>151</v>
      </c>
    </row>
    <row r="49" spans="1:3" ht="15">
      <c r="A49" s="78" t="s">
        <v>2244</v>
      </c>
      <c r="B49" s="84" t="s">
        <v>260</v>
      </c>
      <c r="C49" s="78">
        <f>VLOOKUP(GroupVertices[[#This Row],[Vertex]],Vertices[],MATCH("ID",Vertices[[#Headers],[Vertex]:[Vertex Content Word Count]],0),FALSE)</f>
        <v>59</v>
      </c>
    </row>
    <row r="50" spans="1:3" ht="15">
      <c r="A50" s="78" t="s">
        <v>2244</v>
      </c>
      <c r="B50" s="84" t="s">
        <v>330</v>
      </c>
      <c r="C50" s="78">
        <f>VLOOKUP(GroupVertices[[#This Row],[Vertex]],Vertices[],MATCH("ID",Vertices[[#Headers],[Vertex]:[Vertex Content Word Count]],0),FALSE)</f>
        <v>74</v>
      </c>
    </row>
    <row r="51" spans="1:3" ht="15">
      <c r="A51" s="78" t="s">
        <v>2244</v>
      </c>
      <c r="B51" s="84" t="s">
        <v>329</v>
      </c>
      <c r="C51" s="78">
        <f>VLOOKUP(GroupVertices[[#This Row],[Vertex]],Vertices[],MATCH("ID",Vertices[[#Headers],[Vertex]:[Vertex Content Word Count]],0),FALSE)</f>
        <v>73</v>
      </c>
    </row>
    <row r="52" spans="1:3" ht="15">
      <c r="A52" s="78" t="s">
        <v>2244</v>
      </c>
      <c r="B52" s="84" t="s">
        <v>259</v>
      </c>
      <c r="C52" s="78">
        <f>VLOOKUP(GroupVertices[[#This Row],[Vertex]],Vertices[],MATCH("ID",Vertices[[#Headers],[Vertex]:[Vertex Content Word Count]],0),FALSE)</f>
        <v>68</v>
      </c>
    </row>
    <row r="53" spans="1:3" ht="15">
      <c r="A53" s="78" t="s">
        <v>2244</v>
      </c>
      <c r="B53" s="84" t="s">
        <v>328</v>
      </c>
      <c r="C53" s="78">
        <f>VLOOKUP(GroupVertices[[#This Row],[Vertex]],Vertices[],MATCH("ID",Vertices[[#Headers],[Vertex]:[Vertex Content Word Count]],0),FALSE)</f>
        <v>72</v>
      </c>
    </row>
    <row r="54" spans="1:3" ht="15">
      <c r="A54" s="78" t="s">
        <v>2244</v>
      </c>
      <c r="B54" s="84" t="s">
        <v>327</v>
      </c>
      <c r="C54" s="78">
        <f>VLOOKUP(GroupVertices[[#This Row],[Vertex]],Vertices[],MATCH("ID",Vertices[[#Headers],[Vertex]:[Vertex Content Word Count]],0),FALSE)</f>
        <v>71</v>
      </c>
    </row>
    <row r="55" spans="1:3" ht="15">
      <c r="A55" s="78" t="s">
        <v>2244</v>
      </c>
      <c r="B55" s="84" t="s">
        <v>326</v>
      </c>
      <c r="C55" s="78">
        <f>VLOOKUP(GroupVertices[[#This Row],[Vertex]],Vertices[],MATCH("ID",Vertices[[#Headers],[Vertex]:[Vertex Content Word Count]],0),FALSE)</f>
        <v>70</v>
      </c>
    </row>
    <row r="56" spans="1:3" ht="15">
      <c r="A56" s="78" t="s">
        <v>2244</v>
      </c>
      <c r="B56" s="84" t="s">
        <v>325</v>
      </c>
      <c r="C56" s="78">
        <f>VLOOKUP(GroupVertices[[#This Row],[Vertex]],Vertices[],MATCH("ID",Vertices[[#Headers],[Vertex]:[Vertex Content Word Count]],0),FALSE)</f>
        <v>69</v>
      </c>
    </row>
    <row r="57" spans="1:3" ht="15">
      <c r="A57" s="78" t="s">
        <v>2244</v>
      </c>
      <c r="B57" s="84" t="s">
        <v>253</v>
      </c>
      <c r="C57" s="78">
        <f>VLOOKUP(GroupVertices[[#This Row],[Vertex]],Vertices[],MATCH("ID",Vertices[[#Headers],[Vertex]:[Vertex Content Word Count]],0),FALSE)</f>
        <v>62</v>
      </c>
    </row>
    <row r="58" spans="1:3" ht="15">
      <c r="A58" s="78" t="s">
        <v>2244</v>
      </c>
      <c r="B58" s="84" t="s">
        <v>252</v>
      </c>
      <c r="C58" s="78">
        <f>VLOOKUP(GroupVertices[[#This Row],[Vertex]],Vertices[],MATCH("ID",Vertices[[#Headers],[Vertex]:[Vertex Content Word Count]],0),FALSE)</f>
        <v>61</v>
      </c>
    </row>
    <row r="59" spans="1:3" ht="15">
      <c r="A59" s="78" t="s">
        <v>2244</v>
      </c>
      <c r="B59" s="84" t="s">
        <v>251</v>
      </c>
      <c r="C59" s="78">
        <f>VLOOKUP(GroupVertices[[#This Row],[Vertex]],Vertices[],MATCH("ID",Vertices[[#Headers],[Vertex]:[Vertex Content Word Count]],0),FALSE)</f>
        <v>60</v>
      </c>
    </row>
    <row r="60" spans="1:3" ht="15">
      <c r="A60" s="78" t="s">
        <v>2244</v>
      </c>
      <c r="B60" s="84" t="s">
        <v>250</v>
      </c>
      <c r="C60" s="78">
        <f>VLOOKUP(GroupVertices[[#This Row],[Vertex]],Vertices[],MATCH("ID",Vertices[[#Headers],[Vertex]:[Vertex Content Word Count]],0),FALSE)</f>
        <v>58</v>
      </c>
    </row>
    <row r="61" spans="1:3" ht="15">
      <c r="A61" s="78" t="s">
        <v>2245</v>
      </c>
      <c r="B61" s="84" t="s">
        <v>298</v>
      </c>
      <c r="C61" s="78">
        <f>VLOOKUP(GroupVertices[[#This Row],[Vertex]],Vertices[],MATCH("ID",Vertices[[#Headers],[Vertex]:[Vertex Content Word Count]],0),FALSE)</f>
        <v>139</v>
      </c>
    </row>
    <row r="62" spans="1:3" ht="15">
      <c r="A62" s="78" t="s">
        <v>2245</v>
      </c>
      <c r="B62" s="84" t="s">
        <v>291</v>
      </c>
      <c r="C62" s="78">
        <f>VLOOKUP(GroupVertices[[#This Row],[Vertex]],Vertices[],MATCH("ID",Vertices[[#Headers],[Vertex]:[Vertex Content Word Count]],0),FALSE)</f>
        <v>130</v>
      </c>
    </row>
    <row r="63" spans="1:3" ht="15">
      <c r="A63" s="78" t="s">
        <v>2245</v>
      </c>
      <c r="B63" s="84" t="s">
        <v>297</v>
      </c>
      <c r="C63" s="78">
        <f>VLOOKUP(GroupVertices[[#This Row],[Vertex]],Vertices[],MATCH("ID",Vertices[[#Headers],[Vertex]:[Vertex Content Word Count]],0),FALSE)</f>
        <v>138</v>
      </c>
    </row>
    <row r="64" spans="1:3" ht="15">
      <c r="A64" s="78" t="s">
        <v>2245</v>
      </c>
      <c r="B64" s="84" t="s">
        <v>296</v>
      </c>
      <c r="C64" s="78">
        <f>VLOOKUP(GroupVertices[[#This Row],[Vertex]],Vertices[],MATCH("ID",Vertices[[#Headers],[Vertex]:[Vertex Content Word Count]],0),FALSE)</f>
        <v>137</v>
      </c>
    </row>
    <row r="65" spans="1:3" ht="15">
      <c r="A65" s="78" t="s">
        <v>2245</v>
      </c>
      <c r="B65" s="84" t="s">
        <v>295</v>
      </c>
      <c r="C65" s="78">
        <f>VLOOKUP(GroupVertices[[#This Row],[Vertex]],Vertices[],MATCH("ID",Vertices[[#Headers],[Vertex]:[Vertex Content Word Count]],0),FALSE)</f>
        <v>136</v>
      </c>
    </row>
    <row r="66" spans="1:3" ht="15">
      <c r="A66" s="78" t="s">
        <v>2245</v>
      </c>
      <c r="B66" s="84" t="s">
        <v>294</v>
      </c>
      <c r="C66" s="78">
        <f>VLOOKUP(GroupVertices[[#This Row],[Vertex]],Vertices[],MATCH("ID",Vertices[[#Headers],[Vertex]:[Vertex Content Word Count]],0),FALSE)</f>
        <v>135</v>
      </c>
    </row>
    <row r="67" spans="1:3" ht="15">
      <c r="A67" s="78" t="s">
        <v>2245</v>
      </c>
      <c r="B67" s="84" t="s">
        <v>293</v>
      </c>
      <c r="C67" s="78">
        <f>VLOOKUP(GroupVertices[[#This Row],[Vertex]],Vertices[],MATCH("ID",Vertices[[#Headers],[Vertex]:[Vertex Content Word Count]],0),FALSE)</f>
        <v>134</v>
      </c>
    </row>
    <row r="68" spans="1:3" ht="15">
      <c r="A68" s="78" t="s">
        <v>2245</v>
      </c>
      <c r="B68" s="84" t="s">
        <v>292</v>
      </c>
      <c r="C68" s="78">
        <f>VLOOKUP(GroupVertices[[#This Row],[Vertex]],Vertices[],MATCH("ID",Vertices[[#Headers],[Vertex]:[Vertex Content Word Count]],0),FALSE)</f>
        <v>133</v>
      </c>
    </row>
    <row r="69" spans="1:3" ht="15">
      <c r="A69" s="78" t="s">
        <v>2245</v>
      </c>
      <c r="B69" s="84" t="s">
        <v>355</v>
      </c>
      <c r="C69" s="78">
        <f>VLOOKUP(GroupVertices[[#This Row],[Vertex]],Vertices[],MATCH("ID",Vertices[[#Headers],[Vertex]:[Vertex Content Word Count]],0),FALSE)</f>
        <v>132</v>
      </c>
    </row>
    <row r="70" spans="1:3" ht="15">
      <c r="A70" s="78" t="s">
        <v>2245</v>
      </c>
      <c r="B70" s="84" t="s">
        <v>354</v>
      </c>
      <c r="C70" s="78">
        <f>VLOOKUP(GroupVertices[[#This Row],[Vertex]],Vertices[],MATCH("ID",Vertices[[#Headers],[Vertex]:[Vertex Content Word Count]],0),FALSE)</f>
        <v>131</v>
      </c>
    </row>
    <row r="71" spans="1:3" ht="15">
      <c r="A71" s="78" t="s">
        <v>2246</v>
      </c>
      <c r="B71" s="84" t="s">
        <v>304</v>
      </c>
      <c r="C71" s="78">
        <f>VLOOKUP(GroupVertices[[#This Row],[Vertex]],Vertices[],MATCH("ID",Vertices[[#Headers],[Vertex]:[Vertex Content Word Count]],0),FALSE)</f>
        <v>90</v>
      </c>
    </row>
    <row r="72" spans="1:3" ht="15">
      <c r="A72" s="78" t="s">
        <v>2246</v>
      </c>
      <c r="B72" s="84" t="s">
        <v>305</v>
      </c>
      <c r="C72" s="78">
        <f>VLOOKUP(GroupVertices[[#This Row],[Vertex]],Vertices[],MATCH("ID",Vertices[[#Headers],[Vertex]:[Vertex Content Word Count]],0),FALSE)</f>
        <v>148</v>
      </c>
    </row>
    <row r="73" spans="1:3" ht="15">
      <c r="A73" s="78" t="s">
        <v>2246</v>
      </c>
      <c r="B73" s="84" t="s">
        <v>359</v>
      </c>
      <c r="C73" s="78">
        <f>VLOOKUP(GroupVertices[[#This Row],[Vertex]],Vertices[],MATCH("ID",Vertices[[#Headers],[Vertex]:[Vertex Content Word Count]],0),FALSE)</f>
        <v>147</v>
      </c>
    </row>
    <row r="74" spans="1:3" ht="15">
      <c r="A74" s="78" t="s">
        <v>2246</v>
      </c>
      <c r="B74" s="84" t="s">
        <v>358</v>
      </c>
      <c r="C74" s="78">
        <f>VLOOKUP(GroupVertices[[#This Row],[Vertex]],Vertices[],MATCH("ID",Vertices[[#Headers],[Vertex]:[Vertex Content Word Count]],0),FALSE)</f>
        <v>146</v>
      </c>
    </row>
    <row r="75" spans="1:3" ht="15">
      <c r="A75" s="78" t="s">
        <v>2246</v>
      </c>
      <c r="B75" s="84" t="s">
        <v>303</v>
      </c>
      <c r="C75" s="78">
        <f>VLOOKUP(GroupVertices[[#This Row],[Vertex]],Vertices[],MATCH("ID",Vertices[[#Headers],[Vertex]:[Vertex Content Word Count]],0),FALSE)</f>
        <v>145</v>
      </c>
    </row>
    <row r="76" spans="1:3" ht="15">
      <c r="A76" s="78" t="s">
        <v>2246</v>
      </c>
      <c r="B76" s="84" t="s">
        <v>281</v>
      </c>
      <c r="C76" s="78">
        <f>VLOOKUP(GroupVertices[[#This Row],[Vertex]],Vertices[],MATCH("ID",Vertices[[#Headers],[Vertex]:[Vertex Content Word Count]],0),FALSE)</f>
        <v>100</v>
      </c>
    </row>
    <row r="77" spans="1:3" ht="15">
      <c r="A77" s="78" t="s">
        <v>2246</v>
      </c>
      <c r="B77" s="84" t="s">
        <v>273</v>
      </c>
      <c r="C77" s="78">
        <f>VLOOKUP(GroupVertices[[#This Row],[Vertex]],Vertices[],MATCH("ID",Vertices[[#Headers],[Vertex]:[Vertex Content Word Count]],0),FALSE)</f>
        <v>91</v>
      </c>
    </row>
    <row r="78" spans="1:3" ht="15">
      <c r="A78" s="78" t="s">
        <v>2246</v>
      </c>
      <c r="B78" s="84" t="s">
        <v>272</v>
      </c>
      <c r="C78" s="78">
        <f>VLOOKUP(GroupVertices[[#This Row],[Vertex]],Vertices[],MATCH("ID",Vertices[[#Headers],[Vertex]:[Vertex Content Word Count]],0),FALSE)</f>
        <v>89</v>
      </c>
    </row>
    <row r="79" spans="1:3" ht="15">
      <c r="A79" s="78" t="s">
        <v>2247</v>
      </c>
      <c r="B79" s="84" t="s">
        <v>218</v>
      </c>
      <c r="C79" s="78">
        <f>VLOOKUP(GroupVertices[[#This Row],[Vertex]],Vertices[],MATCH("ID",Vertices[[#Headers],[Vertex]:[Vertex Content Word Count]],0),FALSE)</f>
        <v>17</v>
      </c>
    </row>
    <row r="80" spans="1:3" ht="15">
      <c r="A80" s="78" t="s">
        <v>2247</v>
      </c>
      <c r="B80" s="84" t="s">
        <v>215</v>
      </c>
      <c r="C80" s="78">
        <f>VLOOKUP(GroupVertices[[#This Row],[Vertex]],Vertices[],MATCH("ID",Vertices[[#Headers],[Vertex]:[Vertex Content Word Count]],0),FALSE)</f>
        <v>9</v>
      </c>
    </row>
    <row r="81" spans="1:3" ht="15">
      <c r="A81" s="78" t="s">
        <v>2247</v>
      </c>
      <c r="B81" s="84" t="s">
        <v>216</v>
      </c>
      <c r="C81" s="78">
        <f>VLOOKUP(GroupVertices[[#This Row],[Vertex]],Vertices[],MATCH("ID",Vertices[[#Headers],[Vertex]:[Vertex Content Word Count]],0),FALSE)</f>
        <v>15</v>
      </c>
    </row>
    <row r="82" spans="1:3" ht="15">
      <c r="A82" s="78" t="s">
        <v>2247</v>
      </c>
      <c r="B82" s="84" t="s">
        <v>316</v>
      </c>
      <c r="C82" s="78">
        <f>VLOOKUP(GroupVertices[[#This Row],[Vertex]],Vertices[],MATCH("ID",Vertices[[#Headers],[Vertex]:[Vertex Content Word Count]],0),FALSE)</f>
        <v>14</v>
      </c>
    </row>
    <row r="83" spans="1:3" ht="15">
      <c r="A83" s="78" t="s">
        <v>2247</v>
      </c>
      <c r="B83" s="84" t="s">
        <v>315</v>
      </c>
      <c r="C83" s="78">
        <f>VLOOKUP(GroupVertices[[#This Row],[Vertex]],Vertices[],MATCH("ID",Vertices[[#Headers],[Vertex]:[Vertex Content Word Count]],0),FALSE)</f>
        <v>13</v>
      </c>
    </row>
    <row r="84" spans="1:3" ht="15">
      <c r="A84" s="78" t="s">
        <v>2247</v>
      </c>
      <c r="B84" s="84" t="s">
        <v>314</v>
      </c>
      <c r="C84" s="78">
        <f>VLOOKUP(GroupVertices[[#This Row],[Vertex]],Vertices[],MATCH("ID",Vertices[[#Headers],[Vertex]:[Vertex Content Word Count]],0),FALSE)</f>
        <v>12</v>
      </c>
    </row>
    <row r="85" spans="1:3" ht="15">
      <c r="A85" s="78" t="s">
        <v>2247</v>
      </c>
      <c r="B85" s="84" t="s">
        <v>313</v>
      </c>
      <c r="C85" s="78">
        <f>VLOOKUP(GroupVertices[[#This Row],[Vertex]],Vertices[],MATCH("ID",Vertices[[#Headers],[Vertex]:[Vertex Content Word Count]],0),FALSE)</f>
        <v>11</v>
      </c>
    </row>
    <row r="86" spans="1:3" ht="15">
      <c r="A86" s="78" t="s">
        <v>2247</v>
      </c>
      <c r="B86" s="84" t="s">
        <v>312</v>
      </c>
      <c r="C86" s="78">
        <f>VLOOKUP(GroupVertices[[#This Row],[Vertex]],Vertices[],MATCH("ID",Vertices[[#Headers],[Vertex]:[Vertex Content Word Count]],0),FALSE)</f>
        <v>10</v>
      </c>
    </row>
    <row r="87" spans="1:3" ht="15">
      <c r="A87" s="78" t="s">
        <v>2248</v>
      </c>
      <c r="B87" s="84" t="s">
        <v>279</v>
      </c>
      <c r="C87" s="78">
        <f>VLOOKUP(GroupVertices[[#This Row],[Vertex]],Vertices[],MATCH("ID",Vertices[[#Headers],[Vertex]:[Vertex Content Word Count]],0),FALSE)</f>
        <v>98</v>
      </c>
    </row>
    <row r="88" spans="1:3" ht="15">
      <c r="A88" s="78" t="s">
        <v>2248</v>
      </c>
      <c r="B88" s="84" t="s">
        <v>278</v>
      </c>
      <c r="C88" s="78">
        <f>VLOOKUP(GroupVertices[[#This Row],[Vertex]],Vertices[],MATCH("ID",Vertices[[#Headers],[Vertex]:[Vertex Content Word Count]],0),FALSE)</f>
        <v>94</v>
      </c>
    </row>
    <row r="89" spans="1:3" ht="15">
      <c r="A89" s="78" t="s">
        <v>2248</v>
      </c>
      <c r="B89" s="84" t="s">
        <v>332</v>
      </c>
      <c r="C89" s="78">
        <f>VLOOKUP(GroupVertices[[#This Row],[Vertex]],Vertices[],MATCH("ID",Vertices[[#Headers],[Vertex]:[Vertex Content Word Count]],0),FALSE)</f>
        <v>93</v>
      </c>
    </row>
    <row r="90" spans="1:3" ht="15">
      <c r="A90" s="78" t="s">
        <v>2248</v>
      </c>
      <c r="B90" s="84" t="s">
        <v>277</v>
      </c>
      <c r="C90" s="78">
        <f>VLOOKUP(GroupVertices[[#This Row],[Vertex]],Vertices[],MATCH("ID",Vertices[[#Headers],[Vertex]:[Vertex Content Word Count]],0),FALSE)</f>
        <v>97</v>
      </c>
    </row>
    <row r="91" spans="1:3" ht="15">
      <c r="A91" s="78" t="s">
        <v>2248</v>
      </c>
      <c r="B91" s="84" t="s">
        <v>276</v>
      </c>
      <c r="C91" s="78">
        <f>VLOOKUP(GroupVertices[[#This Row],[Vertex]],Vertices[],MATCH("ID",Vertices[[#Headers],[Vertex]:[Vertex Content Word Count]],0),FALSE)</f>
        <v>96</v>
      </c>
    </row>
    <row r="92" spans="1:3" ht="15">
      <c r="A92" s="78" t="s">
        <v>2248</v>
      </c>
      <c r="B92" s="84" t="s">
        <v>275</v>
      </c>
      <c r="C92" s="78">
        <f>VLOOKUP(GroupVertices[[#This Row],[Vertex]],Vertices[],MATCH("ID",Vertices[[#Headers],[Vertex]:[Vertex Content Word Count]],0),FALSE)</f>
        <v>95</v>
      </c>
    </row>
    <row r="93" spans="1:3" ht="15">
      <c r="A93" s="78" t="s">
        <v>2248</v>
      </c>
      <c r="B93" s="84" t="s">
        <v>274</v>
      </c>
      <c r="C93" s="78">
        <f>VLOOKUP(GroupVertices[[#This Row],[Vertex]],Vertices[],MATCH("ID",Vertices[[#Headers],[Vertex]:[Vertex Content Word Count]],0),FALSE)</f>
        <v>92</v>
      </c>
    </row>
    <row r="94" spans="1:3" ht="15">
      <c r="A94" s="78" t="s">
        <v>2249</v>
      </c>
      <c r="B94" s="84" t="s">
        <v>247</v>
      </c>
      <c r="C94" s="78">
        <f>VLOOKUP(GroupVertices[[#This Row],[Vertex]],Vertices[],MATCH("ID",Vertices[[#Headers],[Vertex]:[Vertex Content Word Count]],0),FALSE)</f>
        <v>49</v>
      </c>
    </row>
    <row r="95" spans="1:3" ht="15">
      <c r="A95" s="78" t="s">
        <v>2249</v>
      </c>
      <c r="B95" s="84" t="s">
        <v>324</v>
      </c>
      <c r="C95" s="78">
        <f>VLOOKUP(GroupVertices[[#This Row],[Vertex]],Vertices[],MATCH("ID",Vertices[[#Headers],[Vertex]:[Vertex Content Word Count]],0),FALSE)</f>
        <v>55</v>
      </c>
    </row>
    <row r="96" spans="1:3" ht="15">
      <c r="A96" s="78" t="s">
        <v>2249</v>
      </c>
      <c r="B96" s="84" t="s">
        <v>323</v>
      </c>
      <c r="C96" s="78">
        <f>VLOOKUP(GroupVertices[[#This Row],[Vertex]],Vertices[],MATCH("ID",Vertices[[#Headers],[Vertex]:[Vertex Content Word Count]],0),FALSE)</f>
        <v>54</v>
      </c>
    </row>
    <row r="97" spans="1:3" ht="15">
      <c r="A97" s="78" t="s">
        <v>2249</v>
      </c>
      <c r="B97" s="84" t="s">
        <v>322</v>
      </c>
      <c r="C97" s="78">
        <f>VLOOKUP(GroupVertices[[#This Row],[Vertex]],Vertices[],MATCH("ID",Vertices[[#Headers],[Vertex]:[Vertex Content Word Count]],0),FALSE)</f>
        <v>53</v>
      </c>
    </row>
    <row r="98" spans="1:3" ht="15">
      <c r="A98" s="78" t="s">
        <v>2249</v>
      </c>
      <c r="B98" s="84" t="s">
        <v>321</v>
      </c>
      <c r="C98" s="78">
        <f>VLOOKUP(GroupVertices[[#This Row],[Vertex]],Vertices[],MATCH("ID",Vertices[[#Headers],[Vertex]:[Vertex Content Word Count]],0),FALSE)</f>
        <v>52</v>
      </c>
    </row>
    <row r="99" spans="1:3" ht="15">
      <c r="A99" s="78" t="s">
        <v>2249</v>
      </c>
      <c r="B99" s="84" t="s">
        <v>320</v>
      </c>
      <c r="C99" s="78">
        <f>VLOOKUP(GroupVertices[[#This Row],[Vertex]],Vertices[],MATCH("ID",Vertices[[#Headers],[Vertex]:[Vertex Content Word Count]],0),FALSE)</f>
        <v>51</v>
      </c>
    </row>
    <row r="100" spans="1:3" ht="15">
      <c r="A100" s="78" t="s">
        <v>2249</v>
      </c>
      <c r="B100" s="84" t="s">
        <v>319</v>
      </c>
      <c r="C100" s="78">
        <f>VLOOKUP(GroupVertices[[#This Row],[Vertex]],Vertices[],MATCH("ID",Vertices[[#Headers],[Vertex]:[Vertex Content Word Count]],0),FALSE)</f>
        <v>50</v>
      </c>
    </row>
    <row r="101" spans="1:3" ht="15">
      <c r="A101" s="78" t="s">
        <v>2250</v>
      </c>
      <c r="B101" s="84" t="s">
        <v>307</v>
      </c>
      <c r="C101" s="78">
        <f>VLOOKUP(GroupVertices[[#This Row],[Vertex]],Vertices[],MATCH("ID",Vertices[[#Headers],[Vertex]:[Vertex Content Word Count]],0),FALSE)</f>
        <v>46</v>
      </c>
    </row>
    <row r="102" spans="1:3" ht="15">
      <c r="A102" s="78" t="s">
        <v>2250</v>
      </c>
      <c r="B102" s="84" t="s">
        <v>360</v>
      </c>
      <c r="C102" s="78">
        <f>VLOOKUP(GroupVertices[[#This Row],[Vertex]],Vertices[],MATCH("ID",Vertices[[#Headers],[Vertex]:[Vertex Content Word Count]],0),FALSE)</f>
        <v>150</v>
      </c>
    </row>
    <row r="103" spans="1:3" ht="15">
      <c r="A103" s="78" t="s">
        <v>2250</v>
      </c>
      <c r="B103" s="84" t="s">
        <v>246</v>
      </c>
      <c r="C103" s="78">
        <f>VLOOKUP(GroupVertices[[#This Row],[Vertex]],Vertices[],MATCH("ID",Vertices[[#Headers],[Vertex]:[Vertex Content Word Count]],0),FALSE)</f>
        <v>48</v>
      </c>
    </row>
    <row r="104" spans="1:3" ht="15">
      <c r="A104" s="78" t="s">
        <v>2250</v>
      </c>
      <c r="B104" s="84" t="s">
        <v>245</v>
      </c>
      <c r="C104" s="78">
        <f>VLOOKUP(GroupVertices[[#This Row],[Vertex]],Vertices[],MATCH("ID",Vertices[[#Headers],[Vertex]:[Vertex Content Word Count]],0),FALSE)</f>
        <v>47</v>
      </c>
    </row>
    <row r="105" spans="1:3" ht="15">
      <c r="A105" s="78" t="s">
        <v>2250</v>
      </c>
      <c r="B105" s="84" t="s">
        <v>244</v>
      </c>
      <c r="C105" s="78">
        <f>VLOOKUP(GroupVertices[[#This Row],[Vertex]],Vertices[],MATCH("ID",Vertices[[#Headers],[Vertex]:[Vertex Content Word Count]],0),FALSE)</f>
        <v>45</v>
      </c>
    </row>
    <row r="106" spans="1:3" ht="15">
      <c r="A106" s="78" t="s">
        <v>2251</v>
      </c>
      <c r="B106" s="84" t="s">
        <v>282</v>
      </c>
      <c r="C106" s="78">
        <f>VLOOKUP(GroupVertices[[#This Row],[Vertex]],Vertices[],MATCH("ID",Vertices[[#Headers],[Vertex]:[Vertex Content Word Count]],0),FALSE)</f>
        <v>101</v>
      </c>
    </row>
    <row r="107" spans="1:3" ht="15">
      <c r="A107" s="78" t="s">
        <v>2251</v>
      </c>
      <c r="B107" s="84" t="s">
        <v>336</v>
      </c>
      <c r="C107" s="78">
        <f>VLOOKUP(GroupVertices[[#This Row],[Vertex]],Vertices[],MATCH("ID",Vertices[[#Headers],[Vertex]:[Vertex Content Word Count]],0),FALSE)</f>
        <v>105</v>
      </c>
    </row>
    <row r="108" spans="1:3" ht="15">
      <c r="A108" s="78" t="s">
        <v>2251</v>
      </c>
      <c r="B108" s="84" t="s">
        <v>335</v>
      </c>
      <c r="C108" s="78">
        <f>VLOOKUP(GroupVertices[[#This Row],[Vertex]],Vertices[],MATCH("ID",Vertices[[#Headers],[Vertex]:[Vertex Content Word Count]],0),FALSE)</f>
        <v>104</v>
      </c>
    </row>
    <row r="109" spans="1:3" ht="15">
      <c r="A109" s="78" t="s">
        <v>2251</v>
      </c>
      <c r="B109" s="84" t="s">
        <v>334</v>
      </c>
      <c r="C109" s="78">
        <f>VLOOKUP(GroupVertices[[#This Row],[Vertex]],Vertices[],MATCH("ID",Vertices[[#Headers],[Vertex]:[Vertex Content Word Count]],0),FALSE)</f>
        <v>103</v>
      </c>
    </row>
    <row r="110" spans="1:3" ht="15">
      <c r="A110" s="78" t="s">
        <v>2251</v>
      </c>
      <c r="B110" s="84" t="s">
        <v>333</v>
      </c>
      <c r="C110" s="78">
        <f>VLOOKUP(GroupVertices[[#This Row],[Vertex]],Vertices[],MATCH("ID",Vertices[[#Headers],[Vertex]:[Vertex Content Word Count]],0),FALSE)</f>
        <v>102</v>
      </c>
    </row>
    <row r="111" spans="1:3" ht="15">
      <c r="A111" s="78" t="s">
        <v>2252</v>
      </c>
      <c r="B111" s="84" t="s">
        <v>300</v>
      </c>
      <c r="C111" s="78">
        <f>VLOOKUP(GroupVertices[[#This Row],[Vertex]],Vertices[],MATCH("ID",Vertices[[#Headers],[Vertex]:[Vertex Content Word Count]],0),FALSE)</f>
        <v>141</v>
      </c>
    </row>
    <row r="112" spans="1:3" ht="15">
      <c r="A112" s="78" t="s">
        <v>2252</v>
      </c>
      <c r="B112" s="84" t="s">
        <v>299</v>
      </c>
      <c r="C112" s="78">
        <f>VLOOKUP(GroupVertices[[#This Row],[Vertex]],Vertices[],MATCH("ID",Vertices[[#Headers],[Vertex]:[Vertex Content Word Count]],0),FALSE)</f>
        <v>84</v>
      </c>
    </row>
    <row r="113" spans="1:3" ht="15">
      <c r="A113" s="78" t="s">
        <v>2252</v>
      </c>
      <c r="B113" s="84" t="s">
        <v>356</v>
      </c>
      <c r="C113" s="78">
        <f>VLOOKUP(GroupVertices[[#This Row],[Vertex]],Vertices[],MATCH("ID",Vertices[[#Headers],[Vertex]:[Vertex Content Word Count]],0),FALSE)</f>
        <v>140</v>
      </c>
    </row>
    <row r="114" spans="1:3" ht="15">
      <c r="A114" s="78" t="s">
        <v>2252</v>
      </c>
      <c r="B114" s="84" t="s">
        <v>268</v>
      </c>
      <c r="C114" s="78">
        <f>VLOOKUP(GroupVertices[[#This Row],[Vertex]],Vertices[],MATCH("ID",Vertices[[#Headers],[Vertex]:[Vertex Content Word Count]],0),FALSE)</f>
        <v>83</v>
      </c>
    </row>
    <row r="115" spans="1:3" ht="15">
      <c r="A115" s="78" t="s">
        <v>2253</v>
      </c>
      <c r="B115" s="84" t="s">
        <v>241</v>
      </c>
      <c r="C115" s="78">
        <f>VLOOKUP(GroupVertices[[#This Row],[Vertex]],Vertices[],MATCH("ID",Vertices[[#Headers],[Vertex]:[Vertex Content Word Count]],0),FALSE)</f>
        <v>42</v>
      </c>
    </row>
    <row r="116" spans="1:3" ht="15">
      <c r="A116" s="78" t="s">
        <v>2253</v>
      </c>
      <c r="B116" s="84" t="s">
        <v>212</v>
      </c>
      <c r="C116" s="78">
        <f>VLOOKUP(GroupVertices[[#This Row],[Vertex]],Vertices[],MATCH("ID",Vertices[[#Headers],[Vertex]:[Vertex Content Word Count]],0),FALSE)</f>
        <v>3</v>
      </c>
    </row>
    <row r="117" spans="1:3" ht="15">
      <c r="A117" s="78" t="s">
        <v>2253</v>
      </c>
      <c r="B117" s="84" t="s">
        <v>318</v>
      </c>
      <c r="C117" s="78">
        <f>VLOOKUP(GroupVertices[[#This Row],[Vertex]],Vertices[],MATCH("ID",Vertices[[#Headers],[Vertex]:[Vertex Content Word Count]],0),FALSE)</f>
        <v>41</v>
      </c>
    </row>
    <row r="118" spans="1:3" ht="15">
      <c r="A118" s="78" t="s">
        <v>2253</v>
      </c>
      <c r="B118" s="84" t="s">
        <v>309</v>
      </c>
      <c r="C118" s="78">
        <f>VLOOKUP(GroupVertices[[#This Row],[Vertex]],Vertices[],MATCH("ID",Vertices[[#Headers],[Vertex]:[Vertex Content Word Count]],0),FALSE)</f>
        <v>4</v>
      </c>
    </row>
    <row r="119" spans="1:3" ht="15">
      <c r="A119" s="78" t="s">
        <v>2254</v>
      </c>
      <c r="B119" s="84" t="s">
        <v>302</v>
      </c>
      <c r="C119" s="78">
        <f>VLOOKUP(GroupVertices[[#This Row],[Vertex]],Vertices[],MATCH("ID",Vertices[[#Headers],[Vertex]:[Vertex Content Word Count]],0),FALSE)</f>
        <v>144</v>
      </c>
    </row>
    <row r="120" spans="1:3" ht="15">
      <c r="A120" s="78" t="s">
        <v>2254</v>
      </c>
      <c r="B120" s="84" t="s">
        <v>301</v>
      </c>
      <c r="C120" s="78">
        <f>VLOOKUP(GroupVertices[[#This Row],[Vertex]],Vertices[],MATCH("ID",Vertices[[#Headers],[Vertex]:[Vertex Content Word Count]],0),FALSE)</f>
        <v>142</v>
      </c>
    </row>
    <row r="121" spans="1:3" ht="15">
      <c r="A121" s="78" t="s">
        <v>2254</v>
      </c>
      <c r="B121" s="84" t="s">
        <v>357</v>
      </c>
      <c r="C121" s="78">
        <f>VLOOKUP(GroupVertices[[#This Row],[Vertex]],Vertices[],MATCH("ID",Vertices[[#Headers],[Vertex]:[Vertex Content Word Count]],0),FALSE)</f>
        <v>143</v>
      </c>
    </row>
    <row r="122" spans="1:3" ht="15">
      <c r="A122" s="78" t="s">
        <v>2255</v>
      </c>
      <c r="B122" s="84" t="s">
        <v>290</v>
      </c>
      <c r="C122" s="78">
        <f>VLOOKUP(GroupVertices[[#This Row],[Vertex]],Vertices[],MATCH("ID",Vertices[[#Headers],[Vertex]:[Vertex Content Word Count]],0),FALSE)</f>
        <v>129</v>
      </c>
    </row>
    <row r="123" spans="1:3" ht="15">
      <c r="A123" s="78" t="s">
        <v>2255</v>
      </c>
      <c r="B123" s="84" t="s">
        <v>289</v>
      </c>
      <c r="C123" s="78">
        <f>VLOOKUP(GroupVertices[[#This Row],[Vertex]],Vertices[],MATCH("ID",Vertices[[#Headers],[Vertex]:[Vertex Content Word Count]],0),FALSE)</f>
        <v>82</v>
      </c>
    </row>
    <row r="124" spans="1:3" ht="15">
      <c r="A124" s="78" t="s">
        <v>2255</v>
      </c>
      <c r="B124" s="84" t="s">
        <v>267</v>
      </c>
      <c r="C124" s="78">
        <f>VLOOKUP(GroupVertices[[#This Row],[Vertex]],Vertices[],MATCH("ID",Vertices[[#Headers],[Vertex]:[Vertex Content Word Count]],0),FALSE)</f>
        <v>81</v>
      </c>
    </row>
    <row r="125" spans="1:3" ht="15">
      <c r="A125" s="78" t="s">
        <v>2256</v>
      </c>
      <c r="B125" s="84" t="s">
        <v>287</v>
      </c>
      <c r="C125" s="78">
        <f>VLOOKUP(GroupVertices[[#This Row],[Vertex]],Vertices[],MATCH("ID",Vertices[[#Headers],[Vertex]:[Vertex Content Word Count]],0),FALSE)</f>
        <v>127</v>
      </c>
    </row>
    <row r="126" spans="1:3" ht="15">
      <c r="A126" s="78" t="s">
        <v>2256</v>
      </c>
      <c r="B126" s="84" t="s">
        <v>286</v>
      </c>
      <c r="C126" s="78">
        <f>VLOOKUP(GroupVertices[[#This Row],[Vertex]],Vertices[],MATCH("ID",Vertices[[#Headers],[Vertex]:[Vertex Content Word Count]],0),FALSE)</f>
        <v>126</v>
      </c>
    </row>
    <row r="127" spans="1:3" ht="15">
      <c r="A127" s="78" t="s">
        <v>2256</v>
      </c>
      <c r="B127" s="84" t="s">
        <v>285</v>
      </c>
      <c r="C127" s="78">
        <f>VLOOKUP(GroupVertices[[#This Row],[Vertex]],Vertices[],MATCH("ID",Vertices[[#Headers],[Vertex]:[Vertex Content Word Count]],0),FALSE)</f>
        <v>125</v>
      </c>
    </row>
    <row r="128" spans="1:3" ht="15">
      <c r="A128" s="78" t="s">
        <v>2257</v>
      </c>
      <c r="B128" s="84" t="s">
        <v>258</v>
      </c>
      <c r="C128" s="78">
        <f>VLOOKUP(GroupVertices[[#This Row],[Vertex]],Vertices[],MATCH("ID",Vertices[[#Headers],[Vertex]:[Vertex Content Word Count]],0),FALSE)</f>
        <v>67</v>
      </c>
    </row>
    <row r="129" spans="1:3" ht="15">
      <c r="A129" s="78" t="s">
        <v>2257</v>
      </c>
      <c r="B129" s="84" t="s">
        <v>257</v>
      </c>
      <c r="C129" s="78">
        <f>VLOOKUP(GroupVertices[[#This Row],[Vertex]],Vertices[],MATCH("ID",Vertices[[#Headers],[Vertex]:[Vertex Content Word Count]],0),FALSE)</f>
        <v>66</v>
      </c>
    </row>
    <row r="130" spans="1:3" ht="15">
      <c r="A130" s="78" t="s">
        <v>2257</v>
      </c>
      <c r="B130" s="84" t="s">
        <v>256</v>
      </c>
      <c r="C130" s="78">
        <f>VLOOKUP(GroupVertices[[#This Row],[Vertex]],Vertices[],MATCH("ID",Vertices[[#Headers],[Vertex]:[Vertex Content Word Count]],0),FALSE)</f>
        <v>65</v>
      </c>
    </row>
    <row r="131" spans="1:3" ht="15">
      <c r="A131" s="78" t="s">
        <v>2258</v>
      </c>
      <c r="B131" s="84" t="s">
        <v>233</v>
      </c>
      <c r="C131" s="78">
        <f>VLOOKUP(GroupVertices[[#This Row],[Vertex]],Vertices[],MATCH("ID",Vertices[[#Headers],[Vertex]:[Vertex Content Word Count]],0),FALSE)</f>
        <v>34</v>
      </c>
    </row>
    <row r="132" spans="1:3" ht="15">
      <c r="A132" s="78" t="s">
        <v>2258</v>
      </c>
      <c r="B132" s="84" t="s">
        <v>232</v>
      </c>
      <c r="C132" s="78">
        <f>VLOOKUP(GroupVertices[[#This Row],[Vertex]],Vertices[],MATCH("ID",Vertices[[#Headers],[Vertex]:[Vertex Content Word Count]],0),FALSE)</f>
        <v>32</v>
      </c>
    </row>
    <row r="133" spans="1:3" ht="15">
      <c r="A133" s="78" t="s">
        <v>2258</v>
      </c>
      <c r="B133" s="84" t="s">
        <v>317</v>
      </c>
      <c r="C133" s="78">
        <f>VLOOKUP(GroupVertices[[#This Row],[Vertex]],Vertices[],MATCH("ID",Vertices[[#Headers],[Vertex]:[Vertex Content Word Count]],0),FALSE)</f>
        <v>33</v>
      </c>
    </row>
    <row r="134" spans="1:3" ht="15">
      <c r="A134" s="78" t="s">
        <v>2259</v>
      </c>
      <c r="B134" s="84" t="s">
        <v>214</v>
      </c>
      <c r="C134" s="78">
        <f>VLOOKUP(GroupVertices[[#This Row],[Vertex]],Vertices[],MATCH("ID",Vertices[[#Headers],[Vertex]:[Vertex Content Word Count]],0),FALSE)</f>
        <v>6</v>
      </c>
    </row>
    <row r="135" spans="1:3" ht="15">
      <c r="A135" s="78" t="s">
        <v>2259</v>
      </c>
      <c r="B135" s="84" t="s">
        <v>311</v>
      </c>
      <c r="C135" s="78">
        <f>VLOOKUP(GroupVertices[[#This Row],[Vertex]],Vertices[],MATCH("ID",Vertices[[#Headers],[Vertex]:[Vertex Content Word Count]],0),FALSE)</f>
        <v>8</v>
      </c>
    </row>
    <row r="136" spans="1:3" ht="15">
      <c r="A136" s="78" t="s">
        <v>2259</v>
      </c>
      <c r="B136" s="84" t="s">
        <v>310</v>
      </c>
      <c r="C136" s="78">
        <f>VLOOKUP(GroupVertices[[#This Row],[Vertex]],Vertices[],MATCH("ID",Vertices[[#Headers],[Vertex]:[Vertex Content Word Count]],0),FALSE)</f>
        <v>7</v>
      </c>
    </row>
    <row r="137" spans="1:3" ht="15">
      <c r="A137" s="78" t="s">
        <v>2260</v>
      </c>
      <c r="B137" s="84" t="s">
        <v>271</v>
      </c>
      <c r="C137" s="78">
        <f>VLOOKUP(GroupVertices[[#This Row],[Vertex]],Vertices[],MATCH("ID",Vertices[[#Headers],[Vertex]:[Vertex Content Word Count]],0),FALSE)</f>
        <v>87</v>
      </c>
    </row>
    <row r="138" spans="1:3" ht="15">
      <c r="A138" s="78" t="s">
        <v>2260</v>
      </c>
      <c r="B138" s="84" t="s">
        <v>331</v>
      </c>
      <c r="C138" s="78">
        <f>VLOOKUP(GroupVertices[[#This Row],[Vertex]],Vertices[],MATCH("ID",Vertices[[#Headers],[Vertex]:[Vertex Content Word Count]],0),FALSE)</f>
        <v>88</v>
      </c>
    </row>
    <row r="139" spans="1:3" ht="15">
      <c r="A139" s="78" t="s">
        <v>2261</v>
      </c>
      <c r="B139" s="84" t="s">
        <v>270</v>
      </c>
      <c r="C139" s="78">
        <f>VLOOKUP(GroupVertices[[#This Row],[Vertex]],Vertices[],MATCH("ID",Vertices[[#Headers],[Vertex]:[Vertex Content Word Count]],0),FALSE)</f>
        <v>86</v>
      </c>
    </row>
    <row r="140" spans="1:3" ht="15">
      <c r="A140" s="78" t="s">
        <v>2261</v>
      </c>
      <c r="B140" s="84" t="s">
        <v>269</v>
      </c>
      <c r="C140" s="78">
        <f>VLOOKUP(GroupVertices[[#This Row],[Vertex]],Vertices[],MATCH("ID",Vertices[[#Headers],[Vertex]:[Vertex Content Word Count]],0),FALSE)</f>
        <v>85</v>
      </c>
    </row>
    <row r="141" spans="1:3" ht="15">
      <c r="A141" s="78" t="s">
        <v>2262</v>
      </c>
      <c r="B141" s="84" t="s">
        <v>263</v>
      </c>
      <c r="C141" s="78">
        <f>VLOOKUP(GroupVertices[[#This Row],[Vertex]],Vertices[],MATCH("ID",Vertices[[#Headers],[Vertex]:[Vertex Content Word Count]],0),FALSE)</f>
        <v>77</v>
      </c>
    </row>
    <row r="142" spans="1:3" ht="15">
      <c r="A142" s="78" t="s">
        <v>2262</v>
      </c>
      <c r="B142" s="84" t="s">
        <v>262</v>
      </c>
      <c r="C142" s="78">
        <f>VLOOKUP(GroupVertices[[#This Row],[Vertex]],Vertices[],MATCH("ID",Vertices[[#Headers],[Vertex]:[Vertex Content Word Count]],0),FALSE)</f>
        <v>76</v>
      </c>
    </row>
    <row r="143" spans="1:3" ht="15">
      <c r="A143" s="78" t="s">
        <v>2263</v>
      </c>
      <c r="B143" s="84" t="s">
        <v>255</v>
      </c>
      <c r="C143" s="78">
        <f>VLOOKUP(GroupVertices[[#This Row],[Vertex]],Vertices[],MATCH("ID",Vertices[[#Headers],[Vertex]:[Vertex Content Word Count]],0),FALSE)</f>
        <v>64</v>
      </c>
    </row>
    <row r="144" spans="1:3" ht="15">
      <c r="A144" s="78" t="s">
        <v>2263</v>
      </c>
      <c r="B144" s="84" t="s">
        <v>254</v>
      </c>
      <c r="C144" s="78">
        <f>VLOOKUP(GroupVertices[[#This Row],[Vertex]],Vertices[],MATCH("ID",Vertices[[#Headers],[Vertex]:[Vertex Content Word Count]],0),FALSE)</f>
        <v>63</v>
      </c>
    </row>
    <row r="145" spans="1:3" ht="15">
      <c r="A145" s="78" t="s">
        <v>2264</v>
      </c>
      <c r="B145" s="84" t="s">
        <v>249</v>
      </c>
      <c r="C145" s="78">
        <f>VLOOKUP(GroupVertices[[#This Row],[Vertex]],Vertices[],MATCH("ID",Vertices[[#Headers],[Vertex]:[Vertex Content Word Count]],0),FALSE)</f>
        <v>57</v>
      </c>
    </row>
    <row r="146" spans="1:3" ht="15">
      <c r="A146" s="78" t="s">
        <v>2264</v>
      </c>
      <c r="B146" s="84" t="s">
        <v>248</v>
      </c>
      <c r="C146" s="78">
        <f>VLOOKUP(GroupVertices[[#This Row],[Vertex]],Vertices[],MATCH("ID",Vertices[[#Headers],[Vertex]:[Vertex Content Word Count]],0),FALSE)</f>
        <v>56</v>
      </c>
    </row>
    <row r="147" spans="1:3" ht="15">
      <c r="A147" s="78" t="s">
        <v>2265</v>
      </c>
      <c r="B147" s="84" t="s">
        <v>243</v>
      </c>
      <c r="C147" s="78">
        <f>VLOOKUP(GroupVertices[[#This Row],[Vertex]],Vertices[],MATCH("ID",Vertices[[#Headers],[Vertex]:[Vertex Content Word Count]],0),FALSE)</f>
        <v>44</v>
      </c>
    </row>
    <row r="148" spans="1:3" ht="15">
      <c r="A148" s="78" t="s">
        <v>2265</v>
      </c>
      <c r="B148" s="84" t="s">
        <v>242</v>
      </c>
      <c r="C148" s="78">
        <f>VLOOKUP(GroupVertices[[#This Row],[Vertex]],Vertices[],MATCH("ID",Vertices[[#Headers],[Vertex]:[Vertex Content Word Count]],0),FALSE)</f>
        <v>43</v>
      </c>
    </row>
    <row r="149" spans="1:3" ht="15">
      <c r="A149" s="78" t="s">
        <v>2266</v>
      </c>
      <c r="B149" s="84" t="s">
        <v>240</v>
      </c>
      <c r="C149" s="78">
        <f>VLOOKUP(GroupVertices[[#This Row],[Vertex]],Vertices[],MATCH("ID",Vertices[[#Headers],[Vertex]:[Vertex Content Word Count]],0),FALSE)</f>
        <v>40</v>
      </c>
    </row>
    <row r="150" spans="1:3" ht="15">
      <c r="A150" s="78" t="s">
        <v>2266</v>
      </c>
      <c r="B150" s="84" t="s">
        <v>239</v>
      </c>
      <c r="C150" s="78">
        <f>VLOOKUP(GroupVertices[[#This Row],[Vertex]],Vertices[],MATCH("ID",Vertices[[#Headers],[Vertex]:[Vertex Content Word Count]],0),FALSE)</f>
        <v>39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2285</v>
      </c>
      <c r="B2" s="34" t="s">
        <v>2202</v>
      </c>
      <c r="D2" s="31">
        <f>MIN(Vertices[Degree])</f>
        <v>0</v>
      </c>
      <c r="E2" s="3">
        <f>COUNTIF(Vertices[Degree],"&gt;= "&amp;D2)-COUNTIF(Vertices[Degree],"&gt;="&amp;D3)</f>
        <v>0</v>
      </c>
      <c r="F2" s="37">
        <f>MIN(Vertices[In-Degree])</f>
        <v>0</v>
      </c>
      <c r="G2" s="38">
        <f>COUNTIF(Vertices[In-Degree],"&gt;= "&amp;F2)-COUNTIF(Vertices[In-Degree],"&gt;="&amp;F3)</f>
        <v>61</v>
      </c>
      <c r="H2" s="37">
        <f>MIN(Vertices[Out-Degree])</f>
        <v>0</v>
      </c>
      <c r="I2" s="38">
        <f>COUNTIF(Vertices[Out-Degree],"&gt;= "&amp;H2)-COUNTIF(Vertices[Out-Degree],"&gt;="&amp;H3)</f>
        <v>52</v>
      </c>
      <c r="J2" s="37">
        <f>MIN(Vertices[Betweenness Centrality])</f>
        <v>0</v>
      </c>
      <c r="K2" s="38">
        <f>COUNTIF(Vertices[Betweenness Centrality],"&gt;= "&amp;J2)-COUNTIF(Vertices[Betweenness Centrality],"&gt;="&amp;J3)</f>
        <v>137</v>
      </c>
      <c r="L2" s="37">
        <f>MIN(Vertices[Closeness Centrality])</f>
        <v>0</v>
      </c>
      <c r="M2" s="38">
        <f>COUNTIF(Vertices[Closeness Centrality],"&gt;= "&amp;L2)-COUNTIF(Vertices[Closeness Centrality],"&gt;="&amp;L3)</f>
        <v>13</v>
      </c>
      <c r="N2" s="37">
        <f>MIN(Vertices[Eigenvector Centrality])</f>
        <v>0</v>
      </c>
      <c r="O2" s="38">
        <f>COUNTIF(Vertices[Eigenvector Centrality],"&gt;= "&amp;N2)-COUNTIF(Vertices[Eigenvector Centrality],"&gt;="&amp;N3)</f>
        <v>121</v>
      </c>
      <c r="P2" s="37">
        <f>MIN(Vertices[PageRank])</f>
        <v>0.444572</v>
      </c>
      <c r="Q2" s="38">
        <f>COUNTIF(Vertices[PageRank],"&gt;= "&amp;P2)-COUNTIF(Vertices[PageRank],"&gt;="&amp;P3)</f>
        <v>46</v>
      </c>
      <c r="R2" s="37">
        <f>MIN(Vertices[Clustering Coefficient])</f>
        <v>0</v>
      </c>
      <c r="S2" s="43">
        <f>COUNTIF(Vertices[Clustering Coefficient],"&gt;= "&amp;R2)-COUNTIF(Vertices[Clustering Coefficient],"&gt;="&amp;R3)</f>
        <v>123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0.2909090909090909</v>
      </c>
      <c r="G3" s="40">
        <f>COUNTIF(Vertices[In-Degree],"&gt;= "&amp;F3)-COUNTIF(Vertices[In-Degree],"&gt;="&amp;F4)</f>
        <v>0</v>
      </c>
      <c r="H3" s="39">
        <f aca="true" t="shared" si="3" ref="H3:H26">H2+($H$57-$H$2)/BinDivisor</f>
        <v>0.3090909090909091</v>
      </c>
      <c r="I3" s="40">
        <f>COUNTIF(Vertices[Out-Degree],"&gt;= "&amp;H3)-COUNTIF(Vertices[Out-Degree],"&gt;="&amp;H4)</f>
        <v>0</v>
      </c>
      <c r="J3" s="39">
        <f aca="true" t="shared" si="4" ref="J3:J26">J2+($J$57-$J$2)/BinDivisor</f>
        <v>4.945454545454545</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32</v>
      </c>
      <c r="N3" s="39">
        <f aca="true" t="shared" si="6" ref="N3:N26">N2+($N$57-$N$2)/BinDivisor</f>
        <v>0.0036574727272727274</v>
      </c>
      <c r="O3" s="40">
        <f>COUNTIF(Vertices[Eigenvector Centrality],"&gt;= "&amp;N3)-COUNTIF(Vertices[Eigenvector Centrality],"&gt;="&amp;N4)</f>
        <v>15</v>
      </c>
      <c r="P3" s="39">
        <f aca="true" t="shared" si="7" ref="P3:P26">P2+($P$57-$P$2)/BinDivisor</f>
        <v>0.5883309818181819</v>
      </c>
      <c r="Q3" s="40">
        <f>COUNTIF(Vertices[PageRank],"&gt;= "&amp;P3)-COUNTIF(Vertices[PageRank],"&gt;="&amp;P4)</f>
        <v>50</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149</v>
      </c>
      <c r="D4" s="32">
        <f t="shared" si="1"/>
        <v>0</v>
      </c>
      <c r="E4" s="3">
        <f>COUNTIF(Vertices[Degree],"&gt;= "&amp;D4)-COUNTIF(Vertices[Degree],"&gt;="&amp;D5)</f>
        <v>0</v>
      </c>
      <c r="F4" s="37">
        <f t="shared" si="2"/>
        <v>0.5818181818181818</v>
      </c>
      <c r="G4" s="38">
        <f>COUNTIF(Vertices[In-Degree],"&gt;= "&amp;F4)-COUNTIF(Vertices[In-Degree],"&gt;="&amp;F5)</f>
        <v>0</v>
      </c>
      <c r="H4" s="37">
        <f t="shared" si="3"/>
        <v>0.6181818181818182</v>
      </c>
      <c r="I4" s="38">
        <f>COUNTIF(Vertices[Out-Degree],"&gt;= "&amp;H4)-COUNTIF(Vertices[Out-Degree],"&gt;="&amp;H5)</f>
        <v>0</v>
      </c>
      <c r="J4" s="37">
        <f t="shared" si="4"/>
        <v>9.89090909090909</v>
      </c>
      <c r="K4" s="38">
        <f>COUNTIF(Vertices[Betweenness Centrality],"&gt;= "&amp;J4)-COUNTIF(Vertices[Betweenness Centrality],"&gt;="&amp;J5)</f>
        <v>5</v>
      </c>
      <c r="L4" s="37">
        <f t="shared" si="5"/>
        <v>0.03636363636363636</v>
      </c>
      <c r="M4" s="38">
        <f>COUNTIF(Vertices[Closeness Centrality],"&gt;= "&amp;L4)-COUNTIF(Vertices[Closeness Centrality],"&gt;="&amp;L5)</f>
        <v>10</v>
      </c>
      <c r="N4" s="37">
        <f t="shared" si="6"/>
        <v>0.007314945454545455</v>
      </c>
      <c r="O4" s="38">
        <f>COUNTIF(Vertices[Eigenvector Centrality],"&gt;= "&amp;N4)-COUNTIF(Vertices[Eigenvector Centrality],"&gt;="&amp;N5)</f>
        <v>0</v>
      </c>
      <c r="P4" s="37">
        <f t="shared" si="7"/>
        <v>0.7320899636363637</v>
      </c>
      <c r="Q4" s="38">
        <f>COUNTIF(Vertices[PageRank],"&gt;= "&amp;P4)-COUNTIF(Vertices[PageRank],"&gt;="&amp;P5)</f>
        <v>2</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0.8727272727272727</v>
      </c>
      <c r="G5" s="40">
        <f>COUNTIF(Vertices[In-Degree],"&gt;= "&amp;F5)-COUNTIF(Vertices[In-Degree],"&gt;="&amp;F6)</f>
        <v>60</v>
      </c>
      <c r="H5" s="39">
        <f t="shared" si="3"/>
        <v>0.9272727272727272</v>
      </c>
      <c r="I5" s="40">
        <f>COUNTIF(Vertices[Out-Degree],"&gt;= "&amp;H5)-COUNTIF(Vertices[Out-Degree],"&gt;="&amp;H6)</f>
        <v>75</v>
      </c>
      <c r="J5" s="39">
        <f t="shared" si="4"/>
        <v>14.836363636363636</v>
      </c>
      <c r="K5" s="40">
        <f>COUNTIF(Vertices[Betweenness Centrality],"&gt;= "&amp;J5)-COUNTIF(Vertices[Betweenness Centrality],"&gt;="&amp;J6)</f>
        <v>0</v>
      </c>
      <c r="L5" s="39">
        <f t="shared" si="5"/>
        <v>0.05454545454545454</v>
      </c>
      <c r="M5" s="40">
        <f>COUNTIF(Vertices[Closeness Centrality],"&gt;= "&amp;L5)-COUNTIF(Vertices[Closeness Centrality],"&gt;="&amp;L6)</f>
        <v>12</v>
      </c>
      <c r="N5" s="39">
        <f t="shared" si="6"/>
        <v>0.010972418181818183</v>
      </c>
      <c r="O5" s="40">
        <f>COUNTIF(Vertices[Eigenvector Centrality],"&gt;= "&amp;N5)-COUNTIF(Vertices[Eigenvector Centrality],"&gt;="&amp;N6)</f>
        <v>0</v>
      </c>
      <c r="P5" s="39">
        <f t="shared" si="7"/>
        <v>0.8758489454545455</v>
      </c>
      <c r="Q5" s="40">
        <f>COUNTIF(Vertices[PageRank],"&gt;= "&amp;P5)-COUNTIF(Vertices[PageRank],"&gt;="&amp;P6)</f>
        <v>27</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121</v>
      </c>
      <c r="D6" s="32">
        <f t="shared" si="1"/>
        <v>0</v>
      </c>
      <c r="E6" s="3">
        <f>COUNTIF(Vertices[Degree],"&gt;= "&amp;D6)-COUNTIF(Vertices[Degree],"&gt;="&amp;D7)</f>
        <v>0</v>
      </c>
      <c r="F6" s="37">
        <f t="shared" si="2"/>
        <v>1.1636363636363636</v>
      </c>
      <c r="G6" s="38">
        <f>COUNTIF(Vertices[In-Degree],"&gt;= "&amp;F6)-COUNTIF(Vertices[In-Degree],"&gt;="&amp;F7)</f>
        <v>0</v>
      </c>
      <c r="H6" s="37">
        <f t="shared" si="3"/>
        <v>1.2363636363636363</v>
      </c>
      <c r="I6" s="38">
        <f>COUNTIF(Vertices[Out-Degree],"&gt;= "&amp;H6)-COUNTIF(Vertices[Out-Degree],"&gt;="&amp;H7)</f>
        <v>0</v>
      </c>
      <c r="J6" s="37">
        <f t="shared" si="4"/>
        <v>19.78181818181818</v>
      </c>
      <c r="K6" s="38">
        <f>COUNTIF(Vertices[Betweenness Centrality],"&gt;= "&amp;J6)-COUNTIF(Vertices[Betweenness Centrality],"&gt;="&amp;J7)</f>
        <v>0</v>
      </c>
      <c r="L6" s="37">
        <f t="shared" si="5"/>
        <v>0.07272727272727272</v>
      </c>
      <c r="M6" s="38">
        <f>COUNTIF(Vertices[Closeness Centrality],"&gt;= "&amp;L6)-COUNTIF(Vertices[Closeness Centrality],"&gt;="&amp;L7)</f>
        <v>21</v>
      </c>
      <c r="N6" s="37">
        <f t="shared" si="6"/>
        <v>0.01462989090909091</v>
      </c>
      <c r="O6" s="38">
        <f>COUNTIF(Vertices[Eigenvector Centrality],"&gt;= "&amp;N6)-COUNTIF(Vertices[Eigenvector Centrality],"&gt;="&amp;N7)</f>
        <v>0</v>
      </c>
      <c r="P6" s="37">
        <f t="shared" si="7"/>
        <v>1.0196079272727274</v>
      </c>
      <c r="Q6" s="38">
        <f>COUNTIF(Vertices[PageRank],"&gt;= "&amp;P6)-COUNTIF(Vertices[PageRank],"&gt;="&amp;P7)</f>
        <v>0</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183</v>
      </c>
      <c r="D7" s="32">
        <f t="shared" si="1"/>
        <v>0</v>
      </c>
      <c r="E7" s="3">
        <f>COUNTIF(Vertices[Degree],"&gt;= "&amp;D7)-COUNTIF(Vertices[Degree],"&gt;="&amp;D8)</f>
        <v>0</v>
      </c>
      <c r="F7" s="39">
        <f t="shared" si="2"/>
        <v>1.4545454545454546</v>
      </c>
      <c r="G7" s="40">
        <f>COUNTIF(Vertices[In-Degree],"&gt;= "&amp;F7)-COUNTIF(Vertices[In-Degree],"&gt;="&amp;F8)</f>
        <v>0</v>
      </c>
      <c r="H7" s="39">
        <f t="shared" si="3"/>
        <v>1.5454545454545454</v>
      </c>
      <c r="I7" s="40">
        <f>COUNTIF(Vertices[Out-Degree],"&gt;= "&amp;H7)-COUNTIF(Vertices[Out-Degree],"&gt;="&amp;H8)</f>
        <v>0</v>
      </c>
      <c r="J7" s="39">
        <f t="shared" si="4"/>
        <v>24.727272727272727</v>
      </c>
      <c r="K7" s="40">
        <f>COUNTIF(Vertices[Betweenness Centrality],"&gt;= "&amp;J7)-COUNTIF(Vertices[Betweenness Centrality],"&gt;="&amp;J8)</f>
        <v>0</v>
      </c>
      <c r="L7" s="39">
        <f t="shared" si="5"/>
        <v>0.09090909090909091</v>
      </c>
      <c r="M7" s="40">
        <f>COUNTIF(Vertices[Closeness Centrality],"&gt;= "&amp;L7)-COUNTIF(Vertices[Closeness Centrality],"&gt;="&amp;L8)</f>
        <v>5</v>
      </c>
      <c r="N7" s="39">
        <f t="shared" si="6"/>
        <v>0.018287363636363636</v>
      </c>
      <c r="O7" s="40">
        <f>COUNTIF(Vertices[Eigenvector Centrality],"&gt;= "&amp;N7)-COUNTIF(Vertices[Eigenvector Centrality],"&gt;="&amp;N8)</f>
        <v>1</v>
      </c>
      <c r="P7" s="39">
        <f t="shared" si="7"/>
        <v>1.1633669090909093</v>
      </c>
      <c r="Q7" s="40">
        <f>COUNTIF(Vertices[PageRank],"&gt;= "&amp;P7)-COUNTIF(Vertices[PageRank],"&gt;="&amp;P8)</f>
        <v>6</v>
      </c>
      <c r="R7" s="39">
        <f t="shared" si="8"/>
        <v>0.045454545454545456</v>
      </c>
      <c r="S7" s="44">
        <f>COUNTIF(Vertices[Clustering Coefficient],"&gt;= "&amp;R7)-COUNTIF(Vertices[Clustering Coefficient],"&gt;="&amp;R8)</f>
        <v>1</v>
      </c>
      <c r="T7" s="39" t="e">
        <f ca="1" t="shared" si="9"/>
        <v>#REF!</v>
      </c>
      <c r="U7" s="40" t="e">
        <f ca="1" t="shared" si="0"/>
        <v>#REF!</v>
      </c>
    </row>
    <row r="8" spans="1:21" ht="15">
      <c r="A8" s="34" t="s">
        <v>150</v>
      </c>
      <c r="B8" s="34">
        <v>304</v>
      </c>
      <c r="D8" s="32">
        <f t="shared" si="1"/>
        <v>0</v>
      </c>
      <c r="E8" s="3">
        <f>COUNTIF(Vertices[Degree],"&gt;= "&amp;D8)-COUNTIF(Vertices[Degree],"&gt;="&amp;D9)</f>
        <v>0</v>
      </c>
      <c r="F8" s="37">
        <f t="shared" si="2"/>
        <v>1.7454545454545456</v>
      </c>
      <c r="G8" s="38">
        <f>COUNTIF(Vertices[In-Degree],"&gt;= "&amp;F8)-COUNTIF(Vertices[In-Degree],"&gt;="&amp;F9)</f>
        <v>17</v>
      </c>
      <c r="H8" s="37">
        <f t="shared" si="3"/>
        <v>1.8545454545454545</v>
      </c>
      <c r="I8" s="38">
        <f>COUNTIF(Vertices[Out-Degree],"&gt;= "&amp;H8)-COUNTIF(Vertices[Out-Degree],"&gt;="&amp;H9)</f>
        <v>15</v>
      </c>
      <c r="J8" s="37">
        <f t="shared" si="4"/>
        <v>29.672727272727272</v>
      </c>
      <c r="K8" s="38">
        <f>COUNTIF(Vertices[Betweenness Centrality],"&gt;= "&amp;J8)-COUNTIF(Vertices[Betweenness Centrality],"&gt;="&amp;J9)</f>
        <v>1</v>
      </c>
      <c r="L8" s="37">
        <f t="shared" si="5"/>
        <v>0.1090909090909091</v>
      </c>
      <c r="M8" s="38">
        <f>COUNTIF(Vertices[Closeness Centrality],"&gt;= "&amp;L8)-COUNTIF(Vertices[Closeness Centrality],"&gt;="&amp;L9)</f>
        <v>1</v>
      </c>
      <c r="N8" s="37">
        <f t="shared" si="6"/>
        <v>0.021944836363636363</v>
      </c>
      <c r="O8" s="38">
        <f>COUNTIF(Vertices[Eigenvector Centrality],"&gt;= "&amp;N8)-COUNTIF(Vertices[Eigenvector Centrality],"&gt;="&amp;N9)</f>
        <v>0</v>
      </c>
      <c r="P8" s="37">
        <f t="shared" si="7"/>
        <v>1.3071258909090913</v>
      </c>
      <c r="Q8" s="38">
        <f>COUNTIF(Vertices[PageRank],"&gt;= "&amp;P8)-COUNTIF(Vertices[PageRank],"&gt;="&amp;P9)</f>
        <v>0</v>
      </c>
      <c r="R8" s="37">
        <f t="shared" si="8"/>
        <v>0.05454545454545455</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2.0363636363636366</v>
      </c>
      <c r="G9" s="40">
        <f>COUNTIF(Vertices[In-Degree],"&gt;= "&amp;F9)-COUNTIF(Vertices[In-Degree],"&gt;="&amp;F10)</f>
        <v>0</v>
      </c>
      <c r="H9" s="39">
        <f t="shared" si="3"/>
        <v>2.1636363636363636</v>
      </c>
      <c r="I9" s="40">
        <f>COUNTIF(Vertices[Out-Degree],"&gt;= "&amp;H9)-COUNTIF(Vertices[Out-Degree],"&gt;="&amp;H10)</f>
        <v>0</v>
      </c>
      <c r="J9" s="39">
        <f t="shared" si="4"/>
        <v>34.61818181818182</v>
      </c>
      <c r="K9" s="40">
        <f>COUNTIF(Vertices[Betweenness Centrality],"&gt;= "&amp;J9)-COUNTIF(Vertices[Betweenness Centrality],"&gt;="&amp;J10)</f>
        <v>0</v>
      </c>
      <c r="L9" s="39">
        <f t="shared" si="5"/>
        <v>0.1272727272727273</v>
      </c>
      <c r="M9" s="40">
        <f>COUNTIF(Vertices[Closeness Centrality],"&gt;= "&amp;L9)-COUNTIF(Vertices[Closeness Centrality],"&gt;="&amp;L10)</f>
        <v>10</v>
      </c>
      <c r="N9" s="39">
        <f t="shared" si="6"/>
        <v>0.02560230909090909</v>
      </c>
      <c r="O9" s="40">
        <f>COUNTIF(Vertices[Eigenvector Centrality],"&gt;= "&amp;N9)-COUNTIF(Vertices[Eigenvector Centrality],"&gt;="&amp;N10)</f>
        <v>0</v>
      </c>
      <c r="P9" s="39">
        <f t="shared" si="7"/>
        <v>1.4508848727272732</v>
      </c>
      <c r="Q9" s="40">
        <f>COUNTIF(Vertices[PageRank],"&gt;= "&amp;P9)-COUNTIF(Vertices[PageRank],"&gt;="&amp;P10)</f>
        <v>3</v>
      </c>
      <c r="R9" s="39">
        <f t="shared" si="8"/>
        <v>0.06363636363636364</v>
      </c>
      <c r="S9" s="44">
        <f>COUNTIF(Vertices[Clustering Coefficient],"&gt;= "&amp;R9)-COUNTIF(Vertices[Clustering Coefficient],"&gt;="&amp;R10)</f>
        <v>0</v>
      </c>
      <c r="T9" s="39" t="e">
        <f ca="1" t="shared" si="9"/>
        <v>#REF!</v>
      </c>
      <c r="U9" s="40" t="e">
        <f ca="1" t="shared" si="0"/>
        <v>#REF!</v>
      </c>
    </row>
    <row r="10" spans="1:21" ht="15">
      <c r="A10" s="34" t="s">
        <v>2286</v>
      </c>
      <c r="B10" s="34">
        <v>3</v>
      </c>
      <c r="D10" s="32">
        <f t="shared" si="1"/>
        <v>0</v>
      </c>
      <c r="E10" s="3">
        <f>COUNTIF(Vertices[Degree],"&gt;= "&amp;D10)-COUNTIF(Vertices[Degree],"&gt;="&amp;D11)</f>
        <v>0</v>
      </c>
      <c r="F10" s="37">
        <f t="shared" si="2"/>
        <v>2.3272727272727276</v>
      </c>
      <c r="G10" s="38">
        <f>COUNTIF(Vertices[In-Degree],"&gt;= "&amp;F10)-COUNTIF(Vertices[In-Degree],"&gt;="&amp;F11)</f>
        <v>0</v>
      </c>
      <c r="H10" s="37">
        <f t="shared" si="3"/>
        <v>2.4727272727272727</v>
      </c>
      <c r="I10" s="38">
        <f>COUNTIF(Vertices[Out-Degree],"&gt;= "&amp;H10)-COUNTIF(Vertices[Out-Degree],"&gt;="&amp;H11)</f>
        <v>0</v>
      </c>
      <c r="J10" s="37">
        <f t="shared" si="4"/>
        <v>39.56363636363636</v>
      </c>
      <c r="K10" s="38">
        <f>COUNTIF(Vertices[Betweenness Centrality],"&gt;= "&amp;J10)-COUNTIF(Vertices[Betweenness Centrality],"&gt;="&amp;J11)</f>
        <v>2</v>
      </c>
      <c r="L10" s="37">
        <f t="shared" si="5"/>
        <v>0.14545454545454548</v>
      </c>
      <c r="M10" s="38">
        <f>COUNTIF(Vertices[Closeness Centrality],"&gt;= "&amp;L10)-COUNTIF(Vertices[Closeness Centrality],"&gt;="&amp;L11)</f>
        <v>0</v>
      </c>
      <c r="N10" s="37">
        <f t="shared" si="6"/>
        <v>0.029259781818181816</v>
      </c>
      <c r="O10" s="38">
        <f>COUNTIF(Vertices[Eigenvector Centrality],"&gt;= "&amp;N10)-COUNTIF(Vertices[Eigenvector Centrality],"&gt;="&amp;N11)</f>
        <v>0</v>
      </c>
      <c r="P10" s="37">
        <f t="shared" si="7"/>
        <v>1.594643854545455</v>
      </c>
      <c r="Q10" s="38">
        <f>COUNTIF(Vertices[PageRank],"&gt;= "&amp;P10)-COUNTIF(Vertices[PageRank],"&gt;="&amp;P11)</f>
        <v>3</v>
      </c>
      <c r="R10" s="37">
        <f t="shared" si="8"/>
        <v>0.07272727272727274</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2.6181818181818186</v>
      </c>
      <c r="G11" s="40">
        <f>COUNTIF(Vertices[In-Degree],"&gt;= "&amp;F11)-COUNTIF(Vertices[In-Degree],"&gt;="&amp;F12)</f>
        <v>0</v>
      </c>
      <c r="H11" s="39">
        <f t="shared" si="3"/>
        <v>2.7818181818181817</v>
      </c>
      <c r="I11" s="40">
        <f>COUNTIF(Vertices[Out-Degree],"&gt;= "&amp;H11)-COUNTIF(Vertices[Out-Degree],"&gt;="&amp;H12)</f>
        <v>0</v>
      </c>
      <c r="J11" s="39">
        <f t="shared" si="4"/>
        <v>44.50909090909091</v>
      </c>
      <c r="K11" s="40">
        <f>COUNTIF(Vertices[Betweenness Centrality],"&gt;= "&amp;J11)-COUNTIF(Vertices[Betweenness Centrality],"&gt;="&amp;J12)</f>
        <v>0</v>
      </c>
      <c r="L11" s="39">
        <f t="shared" si="5"/>
        <v>0.16363636363636366</v>
      </c>
      <c r="M11" s="40">
        <f>COUNTIF(Vertices[Closeness Centrality],"&gt;= "&amp;L11)-COUNTIF(Vertices[Closeness Centrality],"&gt;="&amp;L12)</f>
        <v>3</v>
      </c>
      <c r="N11" s="39">
        <f t="shared" si="6"/>
        <v>0.03291725454545454</v>
      </c>
      <c r="O11" s="40">
        <f>COUNTIF(Vertices[Eigenvector Centrality],"&gt;= "&amp;N11)-COUNTIF(Vertices[Eigenvector Centrality],"&gt;="&amp;N12)</f>
        <v>0</v>
      </c>
      <c r="P11" s="39">
        <f t="shared" si="7"/>
        <v>1.738402836363637</v>
      </c>
      <c r="Q11" s="40">
        <f>COUNTIF(Vertices[PageRank],"&gt;= "&amp;P11)-COUNTIF(Vertices[PageRank],"&gt;="&amp;P12)</f>
        <v>2</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176</v>
      </c>
      <c r="B12" s="34">
        <v>61</v>
      </c>
      <c r="D12" s="32">
        <f t="shared" si="1"/>
        <v>0</v>
      </c>
      <c r="E12" s="3">
        <f>COUNTIF(Vertices[Degree],"&gt;= "&amp;D12)-COUNTIF(Vertices[Degree],"&gt;="&amp;D13)</f>
        <v>0</v>
      </c>
      <c r="F12" s="37">
        <f t="shared" si="2"/>
        <v>2.9090909090909096</v>
      </c>
      <c r="G12" s="38">
        <f>COUNTIF(Vertices[In-Degree],"&gt;= "&amp;F12)-COUNTIF(Vertices[In-Degree],"&gt;="&amp;F13)</f>
        <v>4</v>
      </c>
      <c r="H12" s="37">
        <f t="shared" si="3"/>
        <v>3.090909090909091</v>
      </c>
      <c r="I12" s="38">
        <f>COUNTIF(Vertices[Out-Degree],"&gt;= "&amp;H12)-COUNTIF(Vertices[Out-Degree],"&gt;="&amp;H13)</f>
        <v>0</v>
      </c>
      <c r="J12" s="37">
        <f t="shared" si="4"/>
        <v>49.45454545454545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0.03657472727272727</v>
      </c>
      <c r="O12" s="38">
        <f>COUNTIF(Vertices[Eigenvector Centrality],"&gt;= "&amp;N12)-COUNTIF(Vertices[Eigenvector Centrality],"&gt;="&amp;N13)</f>
        <v>0</v>
      </c>
      <c r="P12" s="37">
        <f t="shared" si="7"/>
        <v>1.882161818181819</v>
      </c>
      <c r="Q12" s="38">
        <f>COUNTIF(Vertices[PageRank],"&gt;= "&amp;P12)-COUNTIF(Vertices[PageRank],"&gt;="&amp;P13)</f>
        <v>1</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361</v>
      </c>
      <c r="B13" s="34">
        <v>226</v>
      </c>
      <c r="D13" s="32">
        <f t="shared" si="1"/>
        <v>0</v>
      </c>
      <c r="E13" s="3">
        <f>COUNTIF(Vertices[Degree],"&gt;= "&amp;D13)-COUNTIF(Vertices[Degree],"&gt;="&amp;D14)</f>
        <v>0</v>
      </c>
      <c r="F13" s="39">
        <f t="shared" si="2"/>
        <v>3.2000000000000006</v>
      </c>
      <c r="G13" s="40">
        <f>COUNTIF(Vertices[In-Degree],"&gt;= "&amp;F13)-COUNTIF(Vertices[In-Degree],"&gt;="&amp;F14)</f>
        <v>0</v>
      </c>
      <c r="H13" s="39">
        <f t="shared" si="3"/>
        <v>3.4</v>
      </c>
      <c r="I13" s="40">
        <f>COUNTIF(Vertices[Out-Degree],"&gt;= "&amp;H13)-COUNTIF(Vertices[Out-Degree],"&gt;="&amp;H14)</f>
        <v>0</v>
      </c>
      <c r="J13" s="39">
        <f t="shared" si="4"/>
        <v>54.4</v>
      </c>
      <c r="K13" s="40">
        <f>COUNTIF(Vertices[Betweenness Centrality],"&gt;= "&amp;J13)-COUNTIF(Vertices[Betweenness Centrality],"&gt;="&amp;J14)</f>
        <v>0</v>
      </c>
      <c r="L13" s="39">
        <f t="shared" si="5"/>
        <v>0.20000000000000004</v>
      </c>
      <c r="M13" s="40">
        <f>COUNTIF(Vertices[Closeness Centrality],"&gt;= "&amp;L13)-COUNTIF(Vertices[Closeness Centrality],"&gt;="&amp;L14)</f>
        <v>2</v>
      </c>
      <c r="N13" s="39">
        <f t="shared" si="6"/>
        <v>0.0402322</v>
      </c>
      <c r="O13" s="40">
        <f>COUNTIF(Vertices[Eigenvector Centrality],"&gt;= "&amp;N13)-COUNTIF(Vertices[Eigenvector Centrality],"&gt;="&amp;N14)</f>
        <v>0</v>
      </c>
      <c r="P13" s="39">
        <f t="shared" si="7"/>
        <v>2.0259208000000006</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362</v>
      </c>
      <c r="B14" s="34">
        <v>17</v>
      </c>
      <c r="D14" s="32">
        <f t="shared" si="1"/>
        <v>0</v>
      </c>
      <c r="E14" s="3">
        <f>COUNTIF(Vertices[Degree],"&gt;= "&amp;D14)-COUNTIF(Vertices[Degree],"&gt;="&amp;D15)</f>
        <v>0</v>
      </c>
      <c r="F14" s="37">
        <f t="shared" si="2"/>
        <v>3.4909090909090916</v>
      </c>
      <c r="G14" s="38">
        <f>COUNTIF(Vertices[In-Degree],"&gt;= "&amp;F14)-COUNTIF(Vertices[In-Degree],"&gt;="&amp;F15)</f>
        <v>0</v>
      </c>
      <c r="H14" s="37">
        <f t="shared" si="3"/>
        <v>3.709090909090909</v>
      </c>
      <c r="I14" s="38">
        <f>COUNTIF(Vertices[Out-Degree],"&gt;= "&amp;H14)-COUNTIF(Vertices[Out-Degree],"&gt;="&amp;H15)</f>
        <v>1</v>
      </c>
      <c r="J14" s="37">
        <f t="shared" si="4"/>
        <v>59.345454545454544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0.04388967272727273</v>
      </c>
      <c r="O14" s="38">
        <f>COUNTIF(Vertices[Eigenvector Centrality],"&gt;= "&amp;N14)-COUNTIF(Vertices[Eigenvector Centrality],"&gt;="&amp;N15)</f>
        <v>5</v>
      </c>
      <c r="P14" s="37">
        <f t="shared" si="7"/>
        <v>2.1696797818181826</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3.7818181818181826</v>
      </c>
      <c r="G15" s="40">
        <f>COUNTIF(Vertices[In-Degree],"&gt;= "&amp;F15)-COUNTIF(Vertices[In-Degree],"&gt;="&amp;F16)</f>
        <v>1</v>
      </c>
      <c r="H15" s="39">
        <f t="shared" si="3"/>
        <v>4.018181818181818</v>
      </c>
      <c r="I15" s="40">
        <f>COUNTIF(Vertices[Out-Degree],"&gt;= "&amp;H15)-COUNTIF(Vertices[Out-Degree],"&gt;="&amp;H16)</f>
        <v>0</v>
      </c>
      <c r="J15" s="39">
        <f t="shared" si="4"/>
        <v>64.29090909090908</v>
      </c>
      <c r="K15" s="40">
        <f>COUNTIF(Vertices[Betweenness Centrality],"&gt;= "&amp;J15)-COUNTIF(Vertices[Betweenness Centrality],"&gt;="&amp;J16)</f>
        <v>0</v>
      </c>
      <c r="L15" s="39">
        <f t="shared" si="5"/>
        <v>0.23636363636363641</v>
      </c>
      <c r="M15" s="40">
        <f>COUNTIF(Vertices[Closeness Centrality],"&gt;= "&amp;L15)-COUNTIF(Vertices[Closeness Centrality],"&gt;="&amp;L16)</f>
        <v>6</v>
      </c>
      <c r="N15" s="39">
        <f t="shared" si="6"/>
        <v>0.04754714545454546</v>
      </c>
      <c r="O15" s="40">
        <f>COUNTIF(Vertices[Eigenvector Centrality],"&gt;= "&amp;N15)-COUNTIF(Vertices[Eigenvector Centrality],"&gt;="&amp;N16)</f>
        <v>0</v>
      </c>
      <c r="P15" s="39">
        <f t="shared" si="7"/>
        <v>2.3134387636363645</v>
      </c>
      <c r="Q15" s="40">
        <f>COUNTIF(Vertices[PageRank],"&gt;= "&amp;P15)-COUNTIF(Vertices[PageRank],"&gt;="&amp;P16)</f>
        <v>0</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151</v>
      </c>
      <c r="B16" s="34">
        <v>61</v>
      </c>
      <c r="D16" s="32">
        <f t="shared" si="1"/>
        <v>0</v>
      </c>
      <c r="E16" s="3">
        <f>COUNTIF(Vertices[Degree],"&gt;= "&amp;D16)-COUNTIF(Vertices[Degree],"&gt;="&amp;D17)</f>
        <v>0</v>
      </c>
      <c r="F16" s="37">
        <f t="shared" si="2"/>
        <v>4.072727272727273</v>
      </c>
      <c r="G16" s="38">
        <f>COUNTIF(Vertices[In-Degree],"&gt;= "&amp;F16)-COUNTIF(Vertices[In-Degree],"&gt;="&amp;F17)</f>
        <v>0</v>
      </c>
      <c r="H16" s="37">
        <f t="shared" si="3"/>
        <v>4.327272727272726</v>
      </c>
      <c r="I16" s="38">
        <f>COUNTIF(Vertices[Out-Degree],"&gt;= "&amp;H16)-COUNTIF(Vertices[Out-Degree],"&gt;="&amp;H17)</f>
        <v>0</v>
      </c>
      <c r="J16" s="37">
        <f t="shared" si="4"/>
        <v>69.23636363636362</v>
      </c>
      <c r="K16" s="38">
        <f>COUNTIF(Vertices[Betweenness Centrality],"&gt;= "&amp;J16)-COUNTIF(Vertices[Betweenness Centrality],"&gt;="&amp;J17)</f>
        <v>1</v>
      </c>
      <c r="L16" s="37">
        <f t="shared" si="5"/>
        <v>0.2545454545454546</v>
      </c>
      <c r="M16" s="38">
        <f>COUNTIF(Vertices[Closeness Centrality],"&gt;= "&amp;L16)-COUNTIF(Vertices[Closeness Centrality],"&gt;="&amp;L17)</f>
        <v>0</v>
      </c>
      <c r="N16" s="37">
        <f t="shared" si="6"/>
        <v>0.05120461818181819</v>
      </c>
      <c r="O16" s="38">
        <f>COUNTIF(Vertices[Eigenvector Centrality],"&gt;= "&amp;N16)-COUNTIF(Vertices[Eigenvector Centrality],"&gt;="&amp;N17)</f>
        <v>0</v>
      </c>
      <c r="P16" s="37">
        <f t="shared" si="7"/>
        <v>2.4571977454545464</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4.363636363636364</v>
      </c>
      <c r="G17" s="40">
        <f>COUNTIF(Vertices[In-Degree],"&gt;= "&amp;F17)-COUNTIF(Vertices[In-Degree],"&gt;="&amp;F18)</f>
        <v>0</v>
      </c>
      <c r="H17" s="39">
        <f t="shared" si="3"/>
        <v>4.636363636363635</v>
      </c>
      <c r="I17" s="40">
        <f>COUNTIF(Vertices[Out-Degree],"&gt;= "&amp;H17)-COUNTIF(Vertices[Out-Degree],"&gt;="&amp;H18)</f>
        <v>0</v>
      </c>
      <c r="J17" s="39">
        <f t="shared" si="4"/>
        <v>74.18181818181816</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0.05486209090909092</v>
      </c>
      <c r="O17" s="40">
        <f>COUNTIF(Vertices[Eigenvector Centrality],"&gt;= "&amp;N17)-COUNTIF(Vertices[Eigenvector Centrality],"&gt;="&amp;N18)</f>
        <v>0</v>
      </c>
      <c r="P17" s="39">
        <f t="shared" si="7"/>
        <v>2.6009567272727283</v>
      </c>
      <c r="Q17" s="40">
        <f>COUNTIF(Vertices[PageRank],"&gt;= "&amp;P17)-COUNTIF(Vertices[PageRank],"&gt;="&amp;P18)</f>
        <v>2</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170</v>
      </c>
      <c r="B18" s="34">
        <v>0</v>
      </c>
      <c r="D18" s="32">
        <f t="shared" si="1"/>
        <v>0</v>
      </c>
      <c r="E18" s="3">
        <f>COUNTIF(Vertices[Degree],"&gt;= "&amp;D18)-COUNTIF(Vertices[Degree],"&gt;="&amp;D19)</f>
        <v>0</v>
      </c>
      <c r="F18" s="37">
        <f t="shared" si="2"/>
        <v>4.654545454545455</v>
      </c>
      <c r="G18" s="38">
        <f>COUNTIF(Vertices[In-Degree],"&gt;= "&amp;F18)-COUNTIF(Vertices[In-Degree],"&gt;="&amp;F19)</f>
        <v>0</v>
      </c>
      <c r="H18" s="37">
        <f t="shared" si="3"/>
        <v>4.9454545454545435</v>
      </c>
      <c r="I18" s="38">
        <f>COUNTIF(Vertices[Out-Degree],"&gt;= "&amp;H18)-COUNTIF(Vertices[Out-Degree],"&gt;="&amp;H19)</f>
        <v>2</v>
      </c>
      <c r="J18" s="37">
        <f t="shared" si="4"/>
        <v>79.1272727272727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0.05851956363636365</v>
      </c>
      <c r="O18" s="38">
        <f>COUNTIF(Vertices[Eigenvector Centrality],"&gt;= "&amp;N18)-COUNTIF(Vertices[Eigenvector Centrality],"&gt;="&amp;N19)</f>
        <v>0</v>
      </c>
      <c r="P18" s="37">
        <f t="shared" si="7"/>
        <v>2.7447157090909102</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171</v>
      </c>
      <c r="B19" s="34">
        <v>0</v>
      </c>
      <c r="D19" s="32">
        <f t="shared" si="1"/>
        <v>0</v>
      </c>
      <c r="E19" s="3">
        <f>COUNTIF(Vertices[Degree],"&gt;= "&amp;D19)-COUNTIF(Vertices[Degree],"&gt;="&amp;D20)</f>
        <v>0</v>
      </c>
      <c r="F19" s="39">
        <f t="shared" si="2"/>
        <v>4.945454545454546</v>
      </c>
      <c r="G19" s="40">
        <f>COUNTIF(Vertices[In-Degree],"&gt;= "&amp;F19)-COUNTIF(Vertices[In-Degree],"&gt;="&amp;F20)</f>
        <v>2</v>
      </c>
      <c r="H19" s="39">
        <f t="shared" si="3"/>
        <v>5.254545454545452</v>
      </c>
      <c r="I19" s="40">
        <f>COUNTIF(Vertices[Out-Degree],"&gt;= "&amp;H19)-COUNTIF(Vertices[Out-Degree],"&gt;="&amp;H20)</f>
        <v>0</v>
      </c>
      <c r="J19" s="39">
        <f t="shared" si="4"/>
        <v>84.07272727272724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0.06217703636363638</v>
      </c>
      <c r="O19" s="40">
        <f>COUNTIF(Vertices[Eigenvector Centrality],"&gt;= "&amp;N19)-COUNTIF(Vertices[Eigenvector Centrality],"&gt;="&amp;N20)</f>
        <v>0</v>
      </c>
      <c r="P19" s="39">
        <f t="shared" si="7"/>
        <v>2.888474690909092</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5.236363636363637</v>
      </c>
      <c r="G20" s="38">
        <f>COUNTIF(Vertices[In-Degree],"&gt;= "&amp;F20)-COUNTIF(Vertices[In-Degree],"&gt;="&amp;F21)</f>
        <v>0</v>
      </c>
      <c r="H20" s="37">
        <f t="shared" si="3"/>
        <v>5.563636363636361</v>
      </c>
      <c r="I20" s="38">
        <f>COUNTIF(Vertices[Out-Degree],"&gt;= "&amp;H20)-COUNTIF(Vertices[Out-Degree],"&gt;="&amp;H21)</f>
        <v>0</v>
      </c>
      <c r="J20" s="37">
        <f t="shared" si="4"/>
        <v>89.01818181818177</v>
      </c>
      <c r="K20" s="38">
        <f>COUNTIF(Vertices[Betweenness Centrality],"&gt;= "&amp;J20)-COUNTIF(Vertices[Betweenness Centrality],"&gt;="&amp;J21)</f>
        <v>1</v>
      </c>
      <c r="L20" s="37">
        <f t="shared" si="5"/>
        <v>0.3272727272727273</v>
      </c>
      <c r="M20" s="38">
        <f>COUNTIF(Vertices[Closeness Centrality],"&gt;= "&amp;L20)-COUNTIF(Vertices[Closeness Centrality],"&gt;="&amp;L21)</f>
        <v>10</v>
      </c>
      <c r="N20" s="37">
        <f t="shared" si="6"/>
        <v>0.06583450909090911</v>
      </c>
      <c r="O20" s="38">
        <f>COUNTIF(Vertices[Eigenvector Centrality],"&gt;= "&amp;N20)-COUNTIF(Vertices[Eigenvector Centrality],"&gt;="&amp;N21)</f>
        <v>0</v>
      </c>
      <c r="P20" s="37">
        <f t="shared" si="7"/>
        <v>3.032233672727274</v>
      </c>
      <c r="Q20" s="38">
        <f>COUNTIF(Vertices[PageRank],"&gt;= "&amp;P20)-COUNTIF(Vertices[PageRank],"&gt;="&amp;P21)</f>
        <v>0</v>
      </c>
      <c r="R20" s="37">
        <f t="shared" si="8"/>
        <v>0.16363636363636366</v>
      </c>
      <c r="S20" s="43">
        <f>COUNTIF(Vertices[Clustering Coefficient],"&gt;= "&amp;R20)-COUNTIF(Vertices[Clustering Coefficient],"&gt;="&amp;R21)</f>
        <v>5</v>
      </c>
      <c r="T20" s="37" t="e">
        <f ca="1" t="shared" si="9"/>
        <v>#REF!</v>
      </c>
      <c r="U20" s="38" t="e">
        <f ca="1" t="shared" si="0"/>
        <v>#REF!</v>
      </c>
    </row>
    <row r="21" spans="1:21" ht="15">
      <c r="A21" s="34" t="s">
        <v>152</v>
      </c>
      <c r="B21" s="34">
        <v>38</v>
      </c>
      <c r="D21" s="32">
        <f t="shared" si="1"/>
        <v>0</v>
      </c>
      <c r="E21" s="3">
        <f>COUNTIF(Vertices[Degree],"&gt;= "&amp;D21)-COUNTIF(Vertices[Degree],"&gt;="&amp;D22)</f>
        <v>0</v>
      </c>
      <c r="F21" s="39">
        <f t="shared" si="2"/>
        <v>5.527272727272728</v>
      </c>
      <c r="G21" s="40">
        <f>COUNTIF(Vertices[In-Degree],"&gt;= "&amp;F21)-COUNTIF(Vertices[In-Degree],"&gt;="&amp;F22)</f>
        <v>0</v>
      </c>
      <c r="H21" s="39">
        <f t="shared" si="3"/>
        <v>5.8727272727272695</v>
      </c>
      <c r="I21" s="40">
        <f>COUNTIF(Vertices[Out-Degree],"&gt;= "&amp;H21)-COUNTIF(Vertices[Out-Degree],"&gt;="&amp;H22)</f>
        <v>2</v>
      </c>
      <c r="J21" s="39">
        <f t="shared" si="4"/>
        <v>93.96363636363631</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0.06949198181818184</v>
      </c>
      <c r="O21" s="40">
        <f>COUNTIF(Vertices[Eigenvector Centrality],"&gt;= "&amp;N21)-COUNTIF(Vertices[Eigenvector Centrality],"&gt;="&amp;N22)</f>
        <v>5</v>
      </c>
      <c r="P21" s="39">
        <f t="shared" si="7"/>
        <v>3.175992654545456</v>
      </c>
      <c r="Q21" s="40">
        <f>COUNTIF(Vertices[PageRank],"&gt;= "&amp;P21)-COUNTIF(Vertices[PageRank],"&gt;="&amp;P22)</f>
        <v>1</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153</v>
      </c>
      <c r="B22" s="34">
        <v>13</v>
      </c>
      <c r="D22" s="32">
        <f t="shared" si="1"/>
        <v>0</v>
      </c>
      <c r="E22" s="3">
        <f>COUNTIF(Vertices[Degree],"&gt;= "&amp;D22)-COUNTIF(Vertices[Degree],"&gt;="&amp;D23)</f>
        <v>0</v>
      </c>
      <c r="F22" s="37">
        <f t="shared" si="2"/>
        <v>5.818181818181819</v>
      </c>
      <c r="G22" s="38">
        <f>COUNTIF(Vertices[In-Degree],"&gt;= "&amp;F22)-COUNTIF(Vertices[In-Degree],"&gt;="&amp;F23)</f>
        <v>2</v>
      </c>
      <c r="H22" s="37">
        <f t="shared" si="3"/>
        <v>6.181818181818178</v>
      </c>
      <c r="I22" s="38">
        <f>COUNTIF(Vertices[Out-Degree],"&gt;= "&amp;H22)-COUNTIF(Vertices[Out-Degree],"&gt;="&amp;H23)</f>
        <v>0</v>
      </c>
      <c r="J22" s="37">
        <f t="shared" si="4"/>
        <v>98.90909090909085</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0.07314945454545456</v>
      </c>
      <c r="O22" s="38">
        <f>COUNTIF(Vertices[Eigenvector Centrality],"&gt;= "&amp;N22)-COUNTIF(Vertices[Eigenvector Centrality],"&gt;="&amp;N23)</f>
        <v>0</v>
      </c>
      <c r="P22" s="37">
        <f t="shared" si="7"/>
        <v>3.319751636363638</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154</v>
      </c>
      <c r="B23" s="34">
        <v>18</v>
      </c>
      <c r="D23" s="32">
        <f t="shared" si="1"/>
        <v>0</v>
      </c>
      <c r="E23" s="3">
        <f>COUNTIF(Vertices[Degree],"&gt;= "&amp;D23)-COUNTIF(Vertices[Degree],"&gt;="&amp;D24)</f>
        <v>0</v>
      </c>
      <c r="F23" s="39">
        <f t="shared" si="2"/>
        <v>6.10909090909091</v>
      </c>
      <c r="G23" s="40">
        <f>COUNTIF(Vertices[In-Degree],"&gt;= "&amp;F23)-COUNTIF(Vertices[In-Degree],"&gt;="&amp;F24)</f>
        <v>0</v>
      </c>
      <c r="H23" s="39">
        <f t="shared" si="3"/>
        <v>6.490909090909087</v>
      </c>
      <c r="I23" s="40">
        <f>COUNTIF(Vertices[Out-Degree],"&gt;= "&amp;H23)-COUNTIF(Vertices[Out-Degree],"&gt;="&amp;H24)</f>
        <v>0</v>
      </c>
      <c r="J23" s="39">
        <f t="shared" si="4"/>
        <v>103.85454545454539</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0.07680692727272728</v>
      </c>
      <c r="O23" s="40">
        <f>COUNTIF(Vertices[Eigenvector Centrality],"&gt;= "&amp;N23)-COUNTIF(Vertices[Eigenvector Centrality],"&gt;="&amp;N24)</f>
        <v>0</v>
      </c>
      <c r="P23" s="39">
        <f t="shared" si="7"/>
        <v>3.46351061818182</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155</v>
      </c>
      <c r="B24" s="34">
        <v>114</v>
      </c>
      <c r="D24" s="32">
        <f t="shared" si="1"/>
        <v>0</v>
      </c>
      <c r="E24" s="3">
        <f>COUNTIF(Vertices[Degree],"&gt;= "&amp;D24)-COUNTIF(Vertices[Degree],"&gt;="&amp;D25)</f>
        <v>0</v>
      </c>
      <c r="F24" s="37">
        <f t="shared" si="2"/>
        <v>6.400000000000001</v>
      </c>
      <c r="G24" s="38">
        <f>COUNTIF(Vertices[In-Degree],"&gt;= "&amp;F24)-COUNTIF(Vertices[In-Degree],"&gt;="&amp;F25)</f>
        <v>0</v>
      </c>
      <c r="H24" s="37">
        <f t="shared" si="3"/>
        <v>6.799999999999995</v>
      </c>
      <c r="I24" s="38">
        <f>COUNTIF(Vertices[Out-Degree],"&gt;= "&amp;H24)-COUNTIF(Vertices[Out-Degree],"&gt;="&amp;H25)</f>
        <v>1</v>
      </c>
      <c r="J24" s="37">
        <f t="shared" si="4"/>
        <v>108.79999999999993</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0.0804644</v>
      </c>
      <c r="O24" s="38">
        <f>COUNTIF(Vertices[Eigenvector Centrality],"&gt;= "&amp;N24)-COUNTIF(Vertices[Eigenvector Centrality],"&gt;="&amp;N25)</f>
        <v>0</v>
      </c>
      <c r="P24" s="37">
        <f t="shared" si="7"/>
        <v>3.6072696000000017</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6.690909090909092</v>
      </c>
      <c r="G25" s="40">
        <f>COUNTIF(Vertices[In-Degree],"&gt;= "&amp;F25)-COUNTIF(Vertices[In-Degree],"&gt;="&amp;F26)</f>
        <v>0</v>
      </c>
      <c r="H25" s="39">
        <f t="shared" si="3"/>
        <v>7.109090909090904</v>
      </c>
      <c r="I25" s="40">
        <f>COUNTIF(Vertices[Out-Degree],"&gt;= "&amp;H25)-COUNTIF(Vertices[Out-Degree],"&gt;="&amp;H26)</f>
        <v>0</v>
      </c>
      <c r="J25" s="39">
        <f t="shared" si="4"/>
        <v>113.74545454545446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0.08412187272727273</v>
      </c>
      <c r="O25" s="40">
        <f>COUNTIF(Vertices[Eigenvector Centrality],"&gt;= "&amp;N25)-COUNTIF(Vertices[Eigenvector Centrality],"&gt;="&amp;N26)</f>
        <v>0</v>
      </c>
      <c r="P25" s="39">
        <f t="shared" si="7"/>
        <v>3.7510285818181837</v>
      </c>
      <c r="Q25" s="40">
        <f>COUNTIF(Vertices[PageRank],"&gt;= "&amp;P25)-COUNTIF(Vertices[PageRank],"&gt;="&amp;P26)</f>
        <v>2</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156</v>
      </c>
      <c r="B26" s="34">
        <v>2</v>
      </c>
      <c r="D26" s="32">
        <f t="shared" si="1"/>
        <v>0</v>
      </c>
      <c r="E26" s="3">
        <f>COUNTIF(Vertices[Degree],"&gt;= "&amp;D26)-COUNTIF(Vertices[Degree],"&gt;="&amp;D28)</f>
        <v>0</v>
      </c>
      <c r="F26" s="37">
        <f t="shared" si="2"/>
        <v>6.981818181818183</v>
      </c>
      <c r="G26" s="38">
        <f>COUNTIF(Vertices[In-Degree],"&gt;= "&amp;F26)-COUNTIF(Vertices[In-Degree],"&gt;="&amp;F28)</f>
        <v>1</v>
      </c>
      <c r="H26" s="37">
        <f t="shared" si="3"/>
        <v>7.418181818181813</v>
      </c>
      <c r="I26" s="38">
        <f>COUNTIF(Vertices[Out-Degree],"&gt;= "&amp;H26)-COUNTIF(Vertices[Out-Degree],"&gt;="&amp;H28)</f>
        <v>0</v>
      </c>
      <c r="J26" s="37">
        <f t="shared" si="4"/>
        <v>118.690909090909</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0.08777934545454545</v>
      </c>
      <c r="O26" s="38">
        <f>COUNTIF(Vertices[Eigenvector Centrality],"&gt;= "&amp;N26)-COUNTIF(Vertices[Eigenvector Centrality],"&gt;="&amp;N28)</f>
        <v>0</v>
      </c>
      <c r="P26" s="37">
        <f t="shared" si="7"/>
        <v>3.8947875636363656</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1.553382</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-2</v>
      </c>
      <c r="L27" s="61"/>
      <c r="M27" s="62">
        <f>COUNTIF(Vertices[Closeness Centrality],"&gt;= "&amp;L27)-COUNTIF(Vertices[Closeness Centrality],"&gt;="&amp;L28)</f>
        <v>-24</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-20</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7.272727272727274</v>
      </c>
      <c r="G28" s="40">
        <f>COUNTIF(Vertices[In-Degree],"&gt;= "&amp;F28)-COUNTIF(Vertices[In-Degree],"&gt;="&amp;F40)</f>
        <v>0</v>
      </c>
      <c r="H28" s="39">
        <f>H26+($H$57-$H$2)/BinDivisor</f>
        <v>7.727272727272721</v>
      </c>
      <c r="I28" s="40">
        <f>COUNTIF(Vertices[Out-Degree],"&gt;= "&amp;H28)-COUNTIF(Vertices[Out-Degree],"&gt;="&amp;H40)</f>
        <v>0</v>
      </c>
      <c r="J28" s="39">
        <f>J26+($J$57-$J$2)/BinDivisor</f>
        <v>123.63636363636354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0.09143681818181817</v>
      </c>
      <c r="O28" s="40">
        <f>COUNTIF(Vertices[Eigenvector Centrality],"&gt;= "&amp;N28)-COUNTIF(Vertices[Eigenvector Centrality],"&gt;="&amp;N40)</f>
        <v>0</v>
      </c>
      <c r="P28" s="39">
        <f>P26+($P$57-$P$2)/BinDivisor</f>
        <v>4.0385465454545475</v>
      </c>
      <c r="Q28" s="40">
        <f>COUNTIF(Vertices[PageRank],"&gt;= "&amp;P28)-COUNTIF(Vertices[PageRank],"&gt;="&amp;P40)</f>
        <v>1</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0.005668420097950299</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2287</v>
      </c>
      <c r="B30" s="34">
        <v>0.44614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2288</v>
      </c>
      <c r="B32" s="34" t="s">
        <v>2289</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-2</v>
      </c>
      <c r="L38" s="61"/>
      <c r="M38" s="62">
        <f>COUNTIF(Vertices[Closeness Centrality],"&gt;= "&amp;L38)-COUNTIF(Vertices[Closeness Centrality],"&gt;="&amp;L40)</f>
        <v>-24</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-20</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-2</v>
      </c>
      <c r="L39" s="61"/>
      <c r="M39" s="62">
        <f>COUNTIF(Vertices[Closeness Centrality],"&gt;= "&amp;L39)-COUNTIF(Vertices[Closeness Centrality],"&gt;="&amp;L40)</f>
        <v>-24</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-20</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7.563636363636365</v>
      </c>
      <c r="G40" s="38">
        <f>COUNTIF(Vertices[In-Degree],"&gt;= "&amp;F40)-COUNTIF(Vertices[In-Degree],"&gt;="&amp;F41)</f>
        <v>0</v>
      </c>
      <c r="H40" s="37">
        <f>H28+($H$57-$H$2)/BinDivisor</f>
        <v>8.03636363636363</v>
      </c>
      <c r="I40" s="38">
        <f>COUNTIF(Vertices[Out-Degree],"&gt;= "&amp;H40)-COUNTIF(Vertices[Out-Degree],"&gt;="&amp;H41)</f>
        <v>0</v>
      </c>
      <c r="J40" s="37">
        <f>J28+($J$57-$J$2)/BinDivisor</f>
        <v>128.58181818181808</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0.0950942909090909</v>
      </c>
      <c r="O40" s="38">
        <f>COUNTIF(Vertices[Eigenvector Centrality],"&gt;= "&amp;N40)-COUNTIF(Vertices[Eigenvector Centrality],"&gt;="&amp;N41)</f>
        <v>0</v>
      </c>
      <c r="P40" s="37">
        <f>P28+($P$57-$P$2)/BinDivisor</f>
        <v>4.182305527272729</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7.854545454545456</v>
      </c>
      <c r="G41" s="40">
        <f>COUNTIF(Vertices[In-Degree],"&gt;= "&amp;F41)-COUNTIF(Vertices[In-Degree],"&gt;="&amp;F42)</f>
        <v>0</v>
      </c>
      <c r="H41" s="39">
        <f aca="true" t="shared" si="12" ref="H41:H56">H40+($H$57-$H$2)/BinDivisor</f>
        <v>8.345454545454539</v>
      </c>
      <c r="I41" s="40">
        <f>COUNTIF(Vertices[Out-Degree],"&gt;= "&amp;H41)-COUNTIF(Vertices[Out-Degree],"&gt;="&amp;H42)</f>
        <v>0</v>
      </c>
      <c r="J41" s="39">
        <f aca="true" t="shared" si="13" ref="J41:J56">J40+($J$57-$J$2)/BinDivisor</f>
        <v>133.52727272727262</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10</v>
      </c>
      <c r="N41" s="39">
        <f aca="true" t="shared" si="15" ref="N41:N56">N40+($N$57-$N$2)/BinDivisor</f>
        <v>0.09875176363636362</v>
      </c>
      <c r="O41" s="40">
        <f>COUNTIF(Vertices[Eigenvector Centrality],"&gt;= "&amp;N41)-COUNTIF(Vertices[Eigenvector Centrality],"&gt;="&amp;N42)</f>
        <v>0</v>
      </c>
      <c r="P41" s="39">
        <f aca="true" t="shared" si="16" ref="P41:P56">P40+($P$57-$P$2)/BinDivisor</f>
        <v>4.3260645090909104</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8.145454545454546</v>
      </c>
      <c r="G42" s="38">
        <f>COUNTIF(Vertices[In-Degree],"&gt;= "&amp;F42)-COUNTIF(Vertices[In-Degree],"&gt;="&amp;F43)</f>
        <v>0</v>
      </c>
      <c r="H42" s="37">
        <f t="shared" si="12"/>
        <v>8.654545454545447</v>
      </c>
      <c r="I42" s="38">
        <f>COUNTIF(Vertices[Out-Degree],"&gt;= "&amp;H42)-COUNTIF(Vertices[Out-Degree],"&gt;="&amp;H43)</f>
        <v>0</v>
      </c>
      <c r="J42" s="37">
        <f t="shared" si="13"/>
        <v>138.47272727272716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0.10240923636363634</v>
      </c>
      <c r="O42" s="38">
        <f>COUNTIF(Vertices[Eigenvector Centrality],"&gt;= "&amp;N42)-COUNTIF(Vertices[Eigenvector Centrality],"&gt;="&amp;N43)</f>
        <v>0</v>
      </c>
      <c r="P42" s="37">
        <f t="shared" si="16"/>
        <v>4.469823490909092</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8.436363636363637</v>
      </c>
      <c r="G43" s="40">
        <f>COUNTIF(Vertices[In-Degree],"&gt;= "&amp;F43)-COUNTIF(Vertices[In-Degree],"&gt;="&amp;F44)</f>
        <v>0</v>
      </c>
      <c r="H43" s="39">
        <f t="shared" si="12"/>
        <v>8.963636363636356</v>
      </c>
      <c r="I43" s="40">
        <f>COUNTIF(Vertices[Out-Degree],"&gt;= "&amp;H43)-COUNTIF(Vertices[Out-Degree],"&gt;="&amp;H44)</f>
        <v>0</v>
      </c>
      <c r="J43" s="39">
        <f t="shared" si="13"/>
        <v>143.4181818181817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0.10606670909090907</v>
      </c>
      <c r="O43" s="40">
        <f>COUNTIF(Vertices[Eigenvector Centrality],"&gt;= "&amp;N43)-COUNTIF(Vertices[Eigenvector Centrality],"&gt;="&amp;N44)</f>
        <v>0</v>
      </c>
      <c r="P43" s="39">
        <f t="shared" si="16"/>
        <v>4.613582472727273</v>
      </c>
      <c r="Q43" s="40">
        <f>COUNTIF(Vertices[PageRank],"&gt;= "&amp;P43)-COUNTIF(Vertices[PageRank],"&gt;="&amp;P44)</f>
        <v>1</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8.727272727272728</v>
      </c>
      <c r="G44" s="38">
        <f>COUNTIF(Vertices[In-Degree],"&gt;= "&amp;F44)-COUNTIF(Vertices[In-Degree],"&gt;="&amp;F45)</f>
        <v>0</v>
      </c>
      <c r="H44" s="37">
        <f t="shared" si="12"/>
        <v>9.272727272727264</v>
      </c>
      <c r="I44" s="38">
        <f>COUNTIF(Vertices[Out-Degree],"&gt;= "&amp;H44)-COUNTIF(Vertices[Out-Degree],"&gt;="&amp;H45)</f>
        <v>0</v>
      </c>
      <c r="J44" s="37">
        <f t="shared" si="13"/>
        <v>148.36363636363623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0.10972418181818179</v>
      </c>
      <c r="O44" s="38">
        <f>COUNTIF(Vertices[Eigenvector Centrality],"&gt;= "&amp;N44)-COUNTIF(Vertices[Eigenvector Centrality],"&gt;="&amp;N45)</f>
        <v>0</v>
      </c>
      <c r="P44" s="37">
        <f t="shared" si="16"/>
        <v>4.757341454545455</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9.01818181818182</v>
      </c>
      <c r="G45" s="40">
        <f>COUNTIF(Vertices[In-Degree],"&gt;= "&amp;F45)-COUNTIF(Vertices[In-Degree],"&gt;="&amp;F46)</f>
        <v>0</v>
      </c>
      <c r="H45" s="39">
        <f t="shared" si="12"/>
        <v>9.581818181818173</v>
      </c>
      <c r="I45" s="40">
        <f>COUNTIF(Vertices[Out-Degree],"&gt;= "&amp;H45)-COUNTIF(Vertices[Out-Degree],"&gt;="&amp;H46)</f>
        <v>0</v>
      </c>
      <c r="J45" s="39">
        <f t="shared" si="13"/>
        <v>153.30909090909077</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0.11338165454545451</v>
      </c>
      <c r="O45" s="40">
        <f>COUNTIF(Vertices[Eigenvector Centrality],"&gt;= "&amp;N45)-COUNTIF(Vertices[Eigenvector Centrality],"&gt;="&amp;N46)</f>
        <v>0</v>
      </c>
      <c r="P45" s="39">
        <f t="shared" si="16"/>
        <v>4.901100436363636</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9.30909090909091</v>
      </c>
      <c r="G46" s="38">
        <f>COUNTIF(Vertices[In-Degree],"&gt;= "&amp;F46)-COUNTIF(Vertices[In-Degree],"&gt;="&amp;F47)</f>
        <v>0</v>
      </c>
      <c r="H46" s="37">
        <f t="shared" si="12"/>
        <v>9.890909090909082</v>
      </c>
      <c r="I46" s="38">
        <f>COUNTIF(Vertices[Out-Degree],"&gt;= "&amp;H46)-COUNTIF(Vertices[Out-Degree],"&gt;="&amp;H47)</f>
        <v>0</v>
      </c>
      <c r="J46" s="37">
        <f t="shared" si="13"/>
        <v>158.2545454545453</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0.11703912727272724</v>
      </c>
      <c r="O46" s="38">
        <f>COUNTIF(Vertices[Eigenvector Centrality],"&gt;= "&amp;N46)-COUNTIF(Vertices[Eigenvector Centrality],"&gt;="&amp;N47)</f>
        <v>0</v>
      </c>
      <c r="P46" s="37">
        <f t="shared" si="16"/>
        <v>5.044859418181818</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9.600000000000001</v>
      </c>
      <c r="G47" s="40">
        <f>COUNTIF(Vertices[In-Degree],"&gt;= "&amp;F47)-COUNTIF(Vertices[In-Degree],"&gt;="&amp;F48)</f>
        <v>0</v>
      </c>
      <c r="H47" s="39">
        <f t="shared" si="12"/>
        <v>10.19999999999999</v>
      </c>
      <c r="I47" s="40">
        <f>COUNTIF(Vertices[Out-Degree],"&gt;= "&amp;H47)-COUNTIF(Vertices[Out-Degree],"&gt;="&amp;H48)</f>
        <v>0</v>
      </c>
      <c r="J47" s="39">
        <f t="shared" si="13"/>
        <v>163.19999999999985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0.12069659999999996</v>
      </c>
      <c r="O47" s="40">
        <f>COUNTIF(Vertices[Eigenvector Centrality],"&gt;= "&amp;N47)-COUNTIF(Vertices[Eigenvector Centrality],"&gt;="&amp;N48)</f>
        <v>1</v>
      </c>
      <c r="P47" s="39">
        <f t="shared" si="16"/>
        <v>5.188618399999999</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9.890909090909092</v>
      </c>
      <c r="G48" s="38">
        <f>COUNTIF(Vertices[In-Degree],"&gt;= "&amp;F48)-COUNTIF(Vertices[In-Degree],"&gt;="&amp;F49)</f>
        <v>0</v>
      </c>
      <c r="H48" s="37">
        <f t="shared" si="12"/>
        <v>10.509090909090899</v>
      </c>
      <c r="I48" s="38">
        <f>COUNTIF(Vertices[Out-Degree],"&gt;= "&amp;H48)-COUNTIF(Vertices[Out-Degree],"&gt;="&amp;H49)</f>
        <v>0</v>
      </c>
      <c r="J48" s="37">
        <f t="shared" si="13"/>
        <v>168.14545454545438</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0.12435407272727268</v>
      </c>
      <c r="O48" s="38">
        <f>COUNTIF(Vertices[Eigenvector Centrality],"&gt;= "&amp;N48)-COUNTIF(Vertices[Eigenvector Centrality],"&gt;="&amp;N49)</f>
        <v>0</v>
      </c>
      <c r="P48" s="37">
        <f t="shared" si="16"/>
        <v>5.332377381818181</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10.181818181818183</v>
      </c>
      <c r="G49" s="40">
        <f>COUNTIF(Vertices[In-Degree],"&gt;= "&amp;F49)-COUNTIF(Vertices[In-Degree],"&gt;="&amp;F50)</f>
        <v>0</v>
      </c>
      <c r="H49" s="39">
        <f t="shared" si="12"/>
        <v>10.818181818181808</v>
      </c>
      <c r="I49" s="40">
        <f>COUNTIF(Vertices[Out-Degree],"&gt;= "&amp;H49)-COUNTIF(Vertices[Out-Degree],"&gt;="&amp;H50)</f>
        <v>0</v>
      </c>
      <c r="J49" s="39">
        <f t="shared" si="13"/>
        <v>173.09090909090892</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0.1280115454545454</v>
      </c>
      <c r="O49" s="40">
        <f>COUNTIF(Vertices[Eigenvector Centrality],"&gt;= "&amp;N49)-COUNTIF(Vertices[Eigenvector Centrality],"&gt;="&amp;N50)</f>
        <v>0</v>
      </c>
      <c r="P49" s="39">
        <f t="shared" si="16"/>
        <v>5.476136363636362</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10.472727272727274</v>
      </c>
      <c r="G50" s="38">
        <f>COUNTIF(Vertices[In-Degree],"&gt;= "&amp;F50)-COUNTIF(Vertices[In-Degree],"&gt;="&amp;F51)</f>
        <v>0</v>
      </c>
      <c r="H50" s="37">
        <f t="shared" si="12"/>
        <v>11.127272727272716</v>
      </c>
      <c r="I50" s="38">
        <f>COUNTIF(Vertices[Out-Degree],"&gt;= "&amp;H50)-COUNTIF(Vertices[Out-Degree],"&gt;="&amp;H51)</f>
        <v>0</v>
      </c>
      <c r="J50" s="37">
        <f t="shared" si="13"/>
        <v>178.03636363636346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0.13166901818181814</v>
      </c>
      <c r="O50" s="38">
        <f>COUNTIF(Vertices[Eigenvector Centrality],"&gt;= "&amp;N50)-COUNTIF(Vertices[Eigenvector Centrality],"&gt;="&amp;N51)</f>
        <v>0</v>
      </c>
      <c r="P50" s="37">
        <f t="shared" si="16"/>
        <v>5.619895345454544</v>
      </c>
      <c r="Q50" s="38">
        <f>COUNTIF(Vertices[PageRank],"&gt;= "&amp;P50)-COUNTIF(Vertices[PageRank],"&gt;="&amp;P51)</f>
        <v>0</v>
      </c>
      <c r="R50" s="37">
        <f t="shared" si="17"/>
        <v>0.3272727272727273</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10.763636363636365</v>
      </c>
      <c r="G51" s="40">
        <f>COUNTIF(Vertices[In-Degree],"&gt;= "&amp;F51)-COUNTIF(Vertices[In-Degree],"&gt;="&amp;F52)</f>
        <v>0</v>
      </c>
      <c r="H51" s="39">
        <f t="shared" si="12"/>
        <v>11.436363636363625</v>
      </c>
      <c r="I51" s="40">
        <f>COUNTIF(Vertices[Out-Degree],"&gt;= "&amp;H51)-COUNTIF(Vertices[Out-Degree],"&gt;="&amp;H52)</f>
        <v>0</v>
      </c>
      <c r="J51" s="39">
        <f t="shared" si="13"/>
        <v>182.981818181818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0.13532649090909088</v>
      </c>
      <c r="O51" s="40">
        <f>COUNTIF(Vertices[Eigenvector Centrality],"&gt;= "&amp;N51)-COUNTIF(Vertices[Eigenvector Centrality],"&gt;="&amp;N52)</f>
        <v>0</v>
      </c>
      <c r="P51" s="39">
        <f t="shared" si="16"/>
        <v>5.763654327272725</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11.054545454545456</v>
      </c>
      <c r="G52" s="38">
        <f>COUNTIF(Vertices[In-Degree],"&gt;= "&amp;F52)-COUNTIF(Vertices[In-Degree],"&gt;="&amp;F53)</f>
        <v>0</v>
      </c>
      <c r="H52" s="37">
        <f t="shared" si="12"/>
        <v>11.745454545454534</v>
      </c>
      <c r="I52" s="38">
        <f>COUNTIF(Vertices[Out-Degree],"&gt;= "&amp;H52)-COUNTIF(Vertices[Out-Degree],"&gt;="&amp;H53)</f>
        <v>0</v>
      </c>
      <c r="J52" s="37">
        <f t="shared" si="13"/>
        <v>187.92727272727254</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0.13898396363636362</v>
      </c>
      <c r="O52" s="38">
        <f>COUNTIF(Vertices[Eigenvector Centrality],"&gt;= "&amp;N52)-COUNTIF(Vertices[Eigenvector Centrality],"&gt;="&amp;N53)</f>
        <v>0</v>
      </c>
      <c r="P52" s="37">
        <f t="shared" si="16"/>
        <v>5.907413309090907</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11.345454545454547</v>
      </c>
      <c r="G53" s="40">
        <f>COUNTIF(Vertices[In-Degree],"&gt;= "&amp;F53)-COUNTIF(Vertices[In-Degree],"&gt;="&amp;F54)</f>
        <v>0</v>
      </c>
      <c r="H53" s="39">
        <f t="shared" si="12"/>
        <v>12.054545454545442</v>
      </c>
      <c r="I53" s="40">
        <f>COUNTIF(Vertices[Out-Degree],"&gt;= "&amp;H53)-COUNTIF(Vertices[Out-Degree],"&gt;="&amp;H54)</f>
        <v>0</v>
      </c>
      <c r="J53" s="39">
        <f t="shared" si="13"/>
        <v>192.87272727272708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0.14264143636363635</v>
      </c>
      <c r="O53" s="40">
        <f>COUNTIF(Vertices[Eigenvector Centrality],"&gt;= "&amp;N53)-COUNTIF(Vertices[Eigenvector Centrality],"&gt;="&amp;N54)</f>
        <v>0</v>
      </c>
      <c r="P53" s="39">
        <f t="shared" si="16"/>
        <v>6.051172290909088</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11.636363636363638</v>
      </c>
      <c r="G54" s="38">
        <f>COUNTIF(Vertices[In-Degree],"&gt;= "&amp;F54)-COUNTIF(Vertices[In-Degree],"&gt;="&amp;F55)</f>
        <v>0</v>
      </c>
      <c r="H54" s="37">
        <f t="shared" si="12"/>
        <v>12.36363636363635</v>
      </c>
      <c r="I54" s="38">
        <f>COUNTIF(Vertices[Out-Degree],"&gt;= "&amp;H54)-COUNTIF(Vertices[Out-Degree],"&gt;="&amp;H55)</f>
        <v>0</v>
      </c>
      <c r="J54" s="37">
        <f t="shared" si="13"/>
        <v>197.8181818181816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0.1462989090909091</v>
      </c>
      <c r="O54" s="38">
        <f>COUNTIF(Vertices[Eigenvector Centrality],"&gt;= "&amp;N54)-COUNTIF(Vertices[Eigenvector Centrality],"&gt;="&amp;N55)</f>
        <v>0</v>
      </c>
      <c r="P54" s="37">
        <f t="shared" si="16"/>
        <v>6.19493127272727</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11.92727272727273</v>
      </c>
      <c r="G55" s="40">
        <f>COUNTIF(Vertices[In-Degree],"&gt;= "&amp;F55)-COUNTIF(Vertices[In-Degree],"&gt;="&amp;F56)</f>
        <v>0</v>
      </c>
      <c r="H55" s="39">
        <f t="shared" si="12"/>
        <v>12.67272727272726</v>
      </c>
      <c r="I55" s="40">
        <f>COUNTIF(Vertices[Out-Degree],"&gt;= "&amp;H55)-COUNTIF(Vertices[Out-Degree],"&gt;="&amp;H56)</f>
        <v>0</v>
      </c>
      <c r="J55" s="39">
        <f t="shared" si="13"/>
        <v>202.76363636363615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0.14995638181818183</v>
      </c>
      <c r="O55" s="40">
        <f>COUNTIF(Vertices[Eigenvector Centrality],"&gt;= "&amp;N55)-COUNTIF(Vertices[Eigenvector Centrality],"&gt;="&amp;N56)</f>
        <v>0</v>
      </c>
      <c r="P55" s="39">
        <f t="shared" si="16"/>
        <v>6.338690254545451</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12.21818181818182</v>
      </c>
      <c r="G56" s="38">
        <f>COUNTIF(Vertices[In-Degree],"&gt;= "&amp;F56)-COUNTIF(Vertices[In-Degree],"&gt;="&amp;F57)</f>
        <v>0</v>
      </c>
      <c r="H56" s="37">
        <f t="shared" si="12"/>
        <v>12.981818181818168</v>
      </c>
      <c r="I56" s="38">
        <f>COUNTIF(Vertices[Out-Degree],"&gt;= "&amp;H56)-COUNTIF(Vertices[Out-Degree],"&gt;="&amp;H57)</f>
        <v>0</v>
      </c>
      <c r="J56" s="37">
        <f t="shared" si="13"/>
        <v>207.7090909090907</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0.15361385454545456</v>
      </c>
      <c r="O56" s="38">
        <f>COUNTIF(Vertices[Eigenvector Centrality],"&gt;= "&amp;N56)-COUNTIF(Vertices[Eigenvector Centrality],"&gt;="&amp;N57)</f>
        <v>0</v>
      </c>
      <c r="P56" s="37">
        <f t="shared" si="16"/>
        <v>6.482449236363633</v>
      </c>
      <c r="Q56" s="38">
        <f>COUNTIF(Vertices[PageRank],"&gt;= "&amp;P56)-COUNTIF(Vertices[PageRank],"&gt;="&amp;P57)</f>
        <v>1</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16</v>
      </c>
      <c r="G57" s="42">
        <f>COUNTIF(Vertices[In-Degree],"&gt;= "&amp;F57)-COUNTIF(Vertices[In-Degree],"&gt;="&amp;F58)</f>
        <v>1</v>
      </c>
      <c r="H57" s="41">
        <f>MAX(Vertices[Out-Degree])</f>
        <v>17</v>
      </c>
      <c r="I57" s="42">
        <f>COUNTIF(Vertices[Out-Degree],"&gt;= "&amp;H57)-COUNTIF(Vertices[Out-Degree],"&gt;="&amp;H58)</f>
        <v>1</v>
      </c>
      <c r="J57" s="41">
        <f>MAX(Vertices[Betweenness Centrality])</f>
        <v>272</v>
      </c>
      <c r="K57" s="42">
        <f>COUNTIF(Vertices[Betweenness Centrality],"&gt;= "&amp;J57)-COUNTIF(Vertices[Betweenness Centrality],"&gt;="&amp;J58)</f>
        <v>1</v>
      </c>
      <c r="L57" s="41">
        <f>MAX(Vertices[Closeness Centrality])</f>
        <v>1</v>
      </c>
      <c r="M57" s="42">
        <f>COUNTIF(Vertices[Closeness Centrality],"&gt;= "&amp;L57)-COUNTIF(Vertices[Closeness Centrality],"&gt;="&amp;L58)</f>
        <v>14</v>
      </c>
      <c r="N57" s="41">
        <f>MAX(Vertices[Eigenvector Centrality])</f>
        <v>0.201161</v>
      </c>
      <c r="O57" s="42">
        <f>COUNTIF(Vertices[Eigenvector Centrality],"&gt;= "&amp;N57)-COUNTIF(Vertices[Eigenvector Centrality],"&gt;="&amp;N58)</f>
        <v>1</v>
      </c>
      <c r="P57" s="41">
        <f>MAX(Vertices[PageRank])</f>
        <v>8.351316</v>
      </c>
      <c r="Q57" s="42">
        <f>COUNTIF(Vertices[PageRank],"&gt;= "&amp;P57)-COUNTIF(Vertices[PageRank],"&gt;="&amp;P58)</f>
        <v>1</v>
      </c>
      <c r="R57" s="41">
        <f>MAX(Vertices[Clustering Coefficient])</f>
        <v>0.5</v>
      </c>
      <c r="S57" s="45">
        <f>COUNTIF(Vertices[Clustering Coefficient],"&gt;= "&amp;R57)-COUNTIF(Vertices[Clustering Coefficient],"&gt;="&amp;R58)</f>
        <v>20</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16</v>
      </c>
    </row>
    <row r="71" spans="1:2" ht="15">
      <c r="A71" s="33" t="s">
        <v>90</v>
      </c>
      <c r="B71" s="47">
        <f>_xlfn.IFERROR(AVERAGE(Vertices[In-Degree]),NoMetricMessage)</f>
        <v>1.0402684563758389</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17</v>
      </c>
    </row>
    <row r="85" spans="1:2" ht="15">
      <c r="A85" s="33" t="s">
        <v>96</v>
      </c>
      <c r="B85" s="47">
        <f>_xlfn.IFERROR(AVERAGE(Vertices[Out-Degree]),NoMetricMessage)</f>
        <v>1.0402684563758389</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272</v>
      </c>
    </row>
    <row r="99" spans="1:2" ht="15">
      <c r="A99" s="33" t="s">
        <v>102</v>
      </c>
      <c r="B99" s="47">
        <f>_xlfn.IFERROR(AVERAGE(Vertices[Betweenness Centrality]),NoMetricMessage)</f>
        <v>5.557046979865772</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0.2062026510067115</v>
      </c>
    </row>
    <row r="114" spans="1:2" ht="15">
      <c r="A114" s="33" t="s">
        <v>109</v>
      </c>
      <c r="B114" s="47">
        <f>_xlfn.IFERROR(MEDIAN(Vertices[Closeness Centrality]),NoMetricMessage)</f>
        <v>0.076923</v>
      </c>
    </row>
    <row r="125" spans="1:2" ht="15">
      <c r="A125" s="33" t="s">
        <v>112</v>
      </c>
      <c r="B125" s="47">
        <f>IF(COUNT(Vertices[Eigenvector Centrality])&gt;0,N2,NoMetricMessage)</f>
        <v>0</v>
      </c>
    </row>
    <row r="126" spans="1:2" ht="15">
      <c r="A126" s="33" t="s">
        <v>113</v>
      </c>
      <c r="B126" s="47">
        <f>IF(COUNT(Vertices[Eigenvector Centrality])&gt;0,N57,NoMetricMessage)</f>
        <v>0.201161</v>
      </c>
    </row>
    <row r="127" spans="1:2" ht="15">
      <c r="A127" s="33" t="s">
        <v>114</v>
      </c>
      <c r="B127" s="47">
        <f>_xlfn.IFERROR(AVERAGE(Vertices[Eigenvector Centrality]),NoMetricMessage)</f>
        <v>0.006711402684563756</v>
      </c>
    </row>
    <row r="128" spans="1:2" ht="15">
      <c r="A128" s="33" t="s">
        <v>115</v>
      </c>
      <c r="B128" s="47">
        <f>_xlfn.IFERROR(MEDIAN(Vertices[Eigenvector Centrality]),NoMetricMessage)</f>
        <v>0</v>
      </c>
    </row>
    <row r="139" spans="1:2" ht="15">
      <c r="A139" s="33" t="s">
        <v>140</v>
      </c>
      <c r="B139" s="47">
        <f>IF(COUNT(Vertices[PageRank])&gt;0,P2,NoMetricMessage)</f>
        <v>0.444572</v>
      </c>
    </row>
    <row r="140" spans="1:2" ht="15">
      <c r="A140" s="33" t="s">
        <v>141</v>
      </c>
      <c r="B140" s="47">
        <f>IF(COUNT(Vertices[PageRank])&gt;0,P57,NoMetricMessage)</f>
        <v>8.351316</v>
      </c>
    </row>
    <row r="141" spans="1:2" ht="15">
      <c r="A141" s="33" t="s">
        <v>142</v>
      </c>
      <c r="B141" s="47">
        <f>_xlfn.IFERROR(AVERAGE(Vertices[PageRank]),NoMetricMessage)</f>
        <v>0.999996369127516</v>
      </c>
    </row>
    <row r="142" spans="1:2" ht="15">
      <c r="A142" s="33" t="s">
        <v>143</v>
      </c>
      <c r="B142" s="47">
        <f>_xlfn.IFERROR(MEDIAN(Vertices[PageRank]),NoMetricMessage)</f>
        <v>0.617115</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0.07301199918649583</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2203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2204</v>
      </c>
      <c r="K7" s="13" t="s">
        <v>2205</v>
      </c>
    </row>
    <row r="8" spans="1:11" ht="409.5">
      <c r="A8"/>
      <c r="B8">
        <v>2</v>
      </c>
      <c r="C8">
        <v>2</v>
      </c>
      <c r="D8" t="s">
        <v>61</v>
      </c>
      <c r="E8" t="s">
        <v>61</v>
      </c>
      <c r="H8" t="s">
        <v>73</v>
      </c>
      <c r="J8" t="s">
        <v>2206</v>
      </c>
      <c r="K8" s="13" t="s">
        <v>2207</v>
      </c>
    </row>
    <row r="9" spans="1:11" ht="409.5">
      <c r="A9"/>
      <c r="B9">
        <v>3</v>
      </c>
      <c r="C9">
        <v>4</v>
      </c>
      <c r="D9" t="s">
        <v>62</v>
      </c>
      <c r="E9" t="s">
        <v>62</v>
      </c>
      <c r="H9" t="s">
        <v>74</v>
      </c>
      <c r="J9" t="s">
        <v>2208</v>
      </c>
      <c r="K9" s="13" t="s">
        <v>2209</v>
      </c>
    </row>
    <row r="10" spans="1:11" ht="409.5">
      <c r="A10"/>
      <c r="B10">
        <v>4</v>
      </c>
      <c r="D10" t="s">
        <v>63</v>
      </c>
      <c r="E10" t="s">
        <v>63</v>
      </c>
      <c r="H10" t="s">
        <v>75</v>
      </c>
      <c r="J10" t="s">
        <v>2210</v>
      </c>
      <c r="K10" s="13" t="s">
        <v>2211</v>
      </c>
    </row>
    <row r="11" spans="1:11" ht="15">
      <c r="A11"/>
      <c r="B11">
        <v>5</v>
      </c>
      <c r="D11" t="s">
        <v>46</v>
      </c>
      <c r="E11">
        <v>1</v>
      </c>
      <c r="H11" t="s">
        <v>76</v>
      </c>
      <c r="J11" t="s">
        <v>2212</v>
      </c>
      <c r="K11" t="s">
        <v>2213</v>
      </c>
    </row>
    <row r="12" spans="1:11" ht="15">
      <c r="A12"/>
      <c r="B12"/>
      <c r="D12" t="s">
        <v>64</v>
      </c>
      <c r="E12">
        <v>2</v>
      </c>
      <c r="H12">
        <v>0</v>
      </c>
      <c r="J12" t="s">
        <v>2214</v>
      </c>
      <c r="K12" t="s">
        <v>2215</v>
      </c>
    </row>
    <row r="13" spans="1:11" ht="15">
      <c r="A13"/>
      <c r="B13"/>
      <c r="D13">
        <v>1</v>
      </c>
      <c r="E13">
        <v>3</v>
      </c>
      <c r="H13">
        <v>1</v>
      </c>
      <c r="J13" t="s">
        <v>2216</v>
      </c>
      <c r="K13" t="s">
        <v>2217</v>
      </c>
    </row>
    <row r="14" spans="4:11" ht="15">
      <c r="D14">
        <v>2</v>
      </c>
      <c r="E14">
        <v>4</v>
      </c>
      <c r="H14">
        <v>2</v>
      </c>
      <c r="J14" t="s">
        <v>2218</v>
      </c>
      <c r="K14" t="s">
        <v>2219</v>
      </c>
    </row>
    <row r="15" spans="4:11" ht="15">
      <c r="D15">
        <v>3</v>
      </c>
      <c r="E15">
        <v>5</v>
      </c>
      <c r="H15">
        <v>3</v>
      </c>
      <c r="J15" t="s">
        <v>2220</v>
      </c>
      <c r="K15" t="s">
        <v>2221</v>
      </c>
    </row>
    <row r="16" spans="4:11" ht="15">
      <c r="D16">
        <v>4</v>
      </c>
      <c r="E16">
        <v>6</v>
      </c>
      <c r="H16">
        <v>4</v>
      </c>
      <c r="J16" t="s">
        <v>2222</v>
      </c>
      <c r="K16" t="s">
        <v>2223</v>
      </c>
    </row>
    <row r="17" spans="4:11" ht="15">
      <c r="D17">
        <v>5</v>
      </c>
      <c r="E17">
        <v>7</v>
      </c>
      <c r="H17">
        <v>5</v>
      </c>
      <c r="J17" t="s">
        <v>2224</v>
      </c>
      <c r="K17" t="s">
        <v>2225</v>
      </c>
    </row>
    <row r="18" spans="4:11" ht="15">
      <c r="D18">
        <v>6</v>
      </c>
      <c r="E18">
        <v>8</v>
      </c>
      <c r="H18">
        <v>6</v>
      </c>
      <c r="J18" t="s">
        <v>2226</v>
      </c>
      <c r="K18" t="s">
        <v>2227</v>
      </c>
    </row>
    <row r="19" spans="4:11" ht="15">
      <c r="D19">
        <v>7</v>
      </c>
      <c r="E19">
        <v>9</v>
      </c>
      <c r="H19">
        <v>7</v>
      </c>
      <c r="J19" t="s">
        <v>2228</v>
      </c>
      <c r="K19" t="s">
        <v>2229</v>
      </c>
    </row>
    <row r="20" spans="4:11" ht="15">
      <c r="D20">
        <v>8</v>
      </c>
      <c r="H20">
        <v>8</v>
      </c>
      <c r="J20" t="s">
        <v>2230</v>
      </c>
      <c r="K20" t="s">
        <v>2231</v>
      </c>
    </row>
    <row r="21" spans="4:11" ht="409.5">
      <c r="D21">
        <v>9</v>
      </c>
      <c r="H21">
        <v>9</v>
      </c>
      <c r="J21" t="s">
        <v>2232</v>
      </c>
      <c r="K21" s="13" t="s">
        <v>2233</v>
      </c>
    </row>
    <row r="22" spans="4:11" ht="409.5">
      <c r="D22">
        <v>10</v>
      </c>
      <c r="J22" t="s">
        <v>2234</v>
      </c>
      <c r="K22" s="13" t="s">
        <v>2235</v>
      </c>
    </row>
    <row r="23" spans="4:11" ht="409.5">
      <c r="D23">
        <v>11</v>
      </c>
      <c r="J23" t="s">
        <v>2236</v>
      </c>
      <c r="K23" s="13" t="s">
        <v>2237</v>
      </c>
    </row>
    <row r="24" spans="10:11" ht="409.5">
      <c r="J24" t="s">
        <v>2238</v>
      </c>
      <c r="K24" s="13" t="s">
        <v>3311</v>
      </c>
    </row>
    <row r="25" spans="10:11" ht="15">
      <c r="J25" t="s">
        <v>2239</v>
      </c>
      <c r="K25" t="b">
        <v>0</v>
      </c>
    </row>
    <row r="26" spans="10:11" ht="15">
      <c r="J26" t="s">
        <v>3309</v>
      </c>
      <c r="K26" t="s">
        <v>3310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2282</v>
      </c>
      <c r="B2" s="116" t="s">
        <v>2283</v>
      </c>
      <c r="C2" s="117" t="s">
        <v>2284</v>
      </c>
    </row>
    <row r="3" spans="1:3" ht="15">
      <c r="A3" s="115" t="s">
        <v>2241</v>
      </c>
      <c r="B3" s="115" t="s">
        <v>2241</v>
      </c>
      <c r="C3" s="34">
        <v>114</v>
      </c>
    </row>
    <row r="4" spans="1:3" ht="15">
      <c r="A4" s="115" t="s">
        <v>2242</v>
      </c>
      <c r="B4" s="115" t="s">
        <v>2242</v>
      </c>
      <c r="C4" s="34">
        <v>18</v>
      </c>
    </row>
    <row r="5" spans="1:3" ht="15">
      <c r="A5" s="115" t="s">
        <v>2243</v>
      </c>
      <c r="B5" s="115" t="s">
        <v>2243</v>
      </c>
      <c r="C5" s="34">
        <v>13</v>
      </c>
    </row>
    <row r="6" spans="1:3" ht="15">
      <c r="A6" s="115" t="s">
        <v>2244</v>
      </c>
      <c r="B6" s="115" t="s">
        <v>2244</v>
      </c>
      <c r="C6" s="34">
        <v>27</v>
      </c>
    </row>
    <row r="7" spans="1:3" ht="15">
      <c r="A7" s="115" t="s">
        <v>2245</v>
      </c>
      <c r="B7" s="115" t="s">
        <v>2245</v>
      </c>
      <c r="C7" s="34">
        <v>9</v>
      </c>
    </row>
    <row r="8" spans="1:3" ht="15">
      <c r="A8" s="115" t="s">
        <v>2246</v>
      </c>
      <c r="B8" s="115" t="s">
        <v>2246</v>
      </c>
      <c r="C8" s="34">
        <v>36</v>
      </c>
    </row>
    <row r="9" spans="1:3" ht="15">
      <c r="A9" s="115" t="s">
        <v>2247</v>
      </c>
      <c r="B9" s="115" t="s">
        <v>2247</v>
      </c>
      <c r="C9" s="34">
        <v>7</v>
      </c>
    </row>
    <row r="10" spans="1:3" ht="15">
      <c r="A10" s="115" t="s">
        <v>2248</v>
      </c>
      <c r="B10" s="115" t="s">
        <v>2248</v>
      </c>
      <c r="C10" s="34">
        <v>11</v>
      </c>
    </row>
    <row r="11" spans="1:3" ht="15">
      <c r="A11" s="115" t="s">
        <v>2249</v>
      </c>
      <c r="B11" s="115" t="s">
        <v>2249</v>
      </c>
      <c r="C11" s="34">
        <v>6</v>
      </c>
    </row>
    <row r="12" spans="1:3" ht="15">
      <c r="A12" s="115" t="s">
        <v>2250</v>
      </c>
      <c r="B12" s="115" t="s">
        <v>2250</v>
      </c>
      <c r="C12" s="34">
        <v>5</v>
      </c>
    </row>
    <row r="13" spans="1:3" ht="15">
      <c r="A13" s="115" t="s">
        <v>2251</v>
      </c>
      <c r="B13" s="115" t="s">
        <v>2251</v>
      </c>
      <c r="C13" s="34">
        <v>5</v>
      </c>
    </row>
    <row r="14" spans="1:3" ht="15">
      <c r="A14" s="115" t="s">
        <v>2252</v>
      </c>
      <c r="B14" s="115" t="s">
        <v>2252</v>
      </c>
      <c r="C14" s="34">
        <v>5</v>
      </c>
    </row>
    <row r="15" spans="1:3" ht="15">
      <c r="A15" s="115" t="s">
        <v>2253</v>
      </c>
      <c r="B15" s="115" t="s">
        <v>2253</v>
      </c>
      <c r="C15" s="34">
        <v>4</v>
      </c>
    </row>
    <row r="16" spans="1:3" ht="15">
      <c r="A16" s="115" t="s">
        <v>2254</v>
      </c>
      <c r="B16" s="115" t="s">
        <v>2254</v>
      </c>
      <c r="C16" s="34">
        <v>3</v>
      </c>
    </row>
    <row r="17" spans="1:3" ht="15">
      <c r="A17" s="115" t="s">
        <v>2255</v>
      </c>
      <c r="B17" s="115" t="s">
        <v>2255</v>
      </c>
      <c r="C17" s="34">
        <v>4</v>
      </c>
    </row>
    <row r="18" spans="1:3" ht="15">
      <c r="A18" s="115" t="s">
        <v>2256</v>
      </c>
      <c r="B18" s="115" t="s">
        <v>2256</v>
      </c>
      <c r="C18" s="34">
        <v>15</v>
      </c>
    </row>
    <row r="19" spans="1:3" ht="15">
      <c r="A19" s="115" t="s">
        <v>2257</v>
      </c>
      <c r="B19" s="115" t="s">
        <v>2257</v>
      </c>
      <c r="C19" s="34">
        <v>4</v>
      </c>
    </row>
    <row r="20" spans="1:3" ht="15">
      <c r="A20" s="115" t="s">
        <v>2258</v>
      </c>
      <c r="B20" s="115" t="s">
        <v>2258</v>
      </c>
      <c r="C20" s="34">
        <v>3</v>
      </c>
    </row>
    <row r="21" spans="1:3" ht="15">
      <c r="A21" s="115" t="s">
        <v>2259</v>
      </c>
      <c r="B21" s="115" t="s">
        <v>2259</v>
      </c>
      <c r="C21" s="34">
        <v>2</v>
      </c>
    </row>
    <row r="22" spans="1:3" ht="15">
      <c r="A22" s="115" t="s">
        <v>2260</v>
      </c>
      <c r="B22" s="115" t="s">
        <v>2260</v>
      </c>
      <c r="C22" s="34">
        <v>1</v>
      </c>
    </row>
    <row r="23" spans="1:3" ht="15">
      <c r="A23" s="115" t="s">
        <v>2261</v>
      </c>
      <c r="B23" s="115" t="s">
        <v>2261</v>
      </c>
      <c r="C23" s="34">
        <v>2</v>
      </c>
    </row>
    <row r="24" spans="1:3" ht="15">
      <c r="A24" s="115" t="s">
        <v>2262</v>
      </c>
      <c r="B24" s="115" t="s">
        <v>2262</v>
      </c>
      <c r="C24" s="34">
        <v>2</v>
      </c>
    </row>
    <row r="25" spans="1:3" ht="15">
      <c r="A25" s="115" t="s">
        <v>2263</v>
      </c>
      <c r="B25" s="115" t="s">
        <v>2263</v>
      </c>
      <c r="C25" s="34">
        <v>2</v>
      </c>
    </row>
    <row r="26" spans="1:3" ht="15">
      <c r="A26" s="115" t="s">
        <v>2264</v>
      </c>
      <c r="B26" s="115" t="s">
        <v>2264</v>
      </c>
      <c r="C26" s="34">
        <v>2</v>
      </c>
    </row>
    <row r="27" spans="1:3" ht="15">
      <c r="A27" s="115" t="s">
        <v>2265</v>
      </c>
      <c r="B27" s="115" t="s">
        <v>2265</v>
      </c>
      <c r="C27" s="34">
        <v>2</v>
      </c>
    </row>
    <row r="28" spans="1:3" ht="15">
      <c r="A28" s="115" t="s">
        <v>2266</v>
      </c>
      <c r="B28" s="115" t="s">
        <v>2266</v>
      </c>
      <c r="C28"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2290</v>
      </c>
      <c r="B1" s="13" t="s">
        <v>2291</v>
      </c>
      <c r="C1" s="13" t="s">
        <v>2292</v>
      </c>
      <c r="D1" s="13" t="s">
        <v>2294</v>
      </c>
      <c r="E1" s="78" t="s">
        <v>2293</v>
      </c>
      <c r="F1" s="78" t="s">
        <v>2296</v>
      </c>
      <c r="G1" s="13" t="s">
        <v>2295</v>
      </c>
      <c r="H1" s="13" t="s">
        <v>2298</v>
      </c>
      <c r="I1" s="13" t="s">
        <v>2297</v>
      </c>
      <c r="J1" s="13" t="s">
        <v>2300</v>
      </c>
      <c r="K1" s="13" t="s">
        <v>2299</v>
      </c>
      <c r="L1" s="13" t="s">
        <v>2302</v>
      </c>
      <c r="M1" s="13" t="s">
        <v>2301</v>
      </c>
      <c r="N1" s="13" t="s">
        <v>2304</v>
      </c>
      <c r="O1" s="13" t="s">
        <v>2303</v>
      </c>
      <c r="P1" s="13" t="s">
        <v>2306</v>
      </c>
      <c r="Q1" s="13" t="s">
        <v>2305</v>
      </c>
      <c r="R1" s="13" t="s">
        <v>2308</v>
      </c>
      <c r="S1" s="78" t="s">
        <v>2307</v>
      </c>
      <c r="T1" s="78" t="s">
        <v>2310</v>
      </c>
      <c r="U1" s="13" t="s">
        <v>2309</v>
      </c>
      <c r="V1" s="13" t="s">
        <v>2311</v>
      </c>
    </row>
    <row r="2" spans="1:22" ht="15">
      <c r="A2" s="82" t="s">
        <v>503</v>
      </c>
      <c r="B2" s="78">
        <v>9</v>
      </c>
      <c r="C2" s="82" t="s">
        <v>502</v>
      </c>
      <c r="D2" s="78">
        <v>8</v>
      </c>
      <c r="E2" s="78"/>
      <c r="F2" s="78"/>
      <c r="G2" s="82" t="s">
        <v>477</v>
      </c>
      <c r="H2" s="78">
        <v>1</v>
      </c>
      <c r="I2" s="82" t="s">
        <v>486</v>
      </c>
      <c r="J2" s="78">
        <v>1</v>
      </c>
      <c r="K2" s="82" t="s">
        <v>510</v>
      </c>
      <c r="L2" s="78">
        <v>1</v>
      </c>
      <c r="M2" s="82" t="s">
        <v>516</v>
      </c>
      <c r="N2" s="78">
        <v>2</v>
      </c>
      <c r="O2" s="82" t="s">
        <v>478</v>
      </c>
      <c r="P2" s="78">
        <v>1</v>
      </c>
      <c r="Q2" s="82" t="s">
        <v>495</v>
      </c>
      <c r="R2" s="78">
        <v>1</v>
      </c>
      <c r="S2" s="78"/>
      <c r="T2" s="78"/>
      <c r="U2" s="82" t="s">
        <v>522</v>
      </c>
      <c r="V2" s="78">
        <v>1</v>
      </c>
    </row>
    <row r="3" spans="1:22" ht="15">
      <c r="A3" s="82" t="s">
        <v>502</v>
      </c>
      <c r="B3" s="78">
        <v>8</v>
      </c>
      <c r="C3" s="82" t="s">
        <v>501</v>
      </c>
      <c r="D3" s="78">
        <v>8</v>
      </c>
      <c r="E3" s="78"/>
      <c r="F3" s="78"/>
      <c r="G3" s="82" t="s">
        <v>479</v>
      </c>
      <c r="H3" s="78">
        <v>1</v>
      </c>
      <c r="I3" s="82" t="s">
        <v>488</v>
      </c>
      <c r="J3" s="78">
        <v>1</v>
      </c>
      <c r="K3" s="78"/>
      <c r="L3" s="78"/>
      <c r="M3" s="82" t="s">
        <v>518</v>
      </c>
      <c r="N3" s="78">
        <v>2</v>
      </c>
      <c r="O3" s="78"/>
      <c r="P3" s="78"/>
      <c r="Q3" s="78"/>
      <c r="R3" s="78"/>
      <c r="S3" s="78"/>
      <c r="T3" s="78"/>
      <c r="U3" s="82" t="s">
        <v>523</v>
      </c>
      <c r="V3" s="78">
        <v>1</v>
      </c>
    </row>
    <row r="4" spans="1:22" ht="15">
      <c r="A4" s="82" t="s">
        <v>501</v>
      </c>
      <c r="B4" s="78">
        <v>8</v>
      </c>
      <c r="C4" s="78"/>
      <c r="D4" s="78"/>
      <c r="E4" s="78"/>
      <c r="F4" s="78"/>
      <c r="G4" s="82" t="s">
        <v>480</v>
      </c>
      <c r="H4" s="78">
        <v>1</v>
      </c>
      <c r="I4" s="82" t="s">
        <v>487</v>
      </c>
      <c r="J4" s="78">
        <v>1</v>
      </c>
      <c r="K4" s="78"/>
      <c r="L4" s="78"/>
      <c r="M4" s="82" t="s">
        <v>513</v>
      </c>
      <c r="N4" s="78">
        <v>2</v>
      </c>
      <c r="O4" s="78"/>
      <c r="P4" s="78"/>
      <c r="Q4" s="78"/>
      <c r="R4" s="78"/>
      <c r="S4" s="78"/>
      <c r="T4" s="78"/>
      <c r="U4" s="78"/>
      <c r="V4" s="78"/>
    </row>
    <row r="5" spans="1:22" ht="15">
      <c r="A5" s="82" t="s">
        <v>477</v>
      </c>
      <c r="B5" s="78">
        <v>3</v>
      </c>
      <c r="C5" s="78"/>
      <c r="D5" s="78"/>
      <c r="E5" s="78"/>
      <c r="F5" s="78"/>
      <c r="G5" s="82" t="s">
        <v>489</v>
      </c>
      <c r="H5" s="78">
        <v>1</v>
      </c>
      <c r="I5" s="78"/>
      <c r="J5" s="78"/>
      <c r="K5" s="78"/>
      <c r="L5" s="78"/>
      <c r="M5" s="82" t="s">
        <v>514</v>
      </c>
      <c r="N5" s="78">
        <v>2</v>
      </c>
      <c r="O5" s="78"/>
      <c r="P5" s="78"/>
      <c r="Q5" s="78"/>
      <c r="R5" s="78"/>
      <c r="S5" s="78"/>
      <c r="T5" s="78"/>
      <c r="U5" s="78"/>
      <c r="V5" s="78"/>
    </row>
    <row r="6" spans="1:22" ht="15">
      <c r="A6" s="82" t="s">
        <v>515</v>
      </c>
      <c r="B6" s="78">
        <v>2</v>
      </c>
      <c r="C6" s="78"/>
      <c r="D6" s="78"/>
      <c r="E6" s="78"/>
      <c r="F6" s="78"/>
      <c r="G6" s="82" t="s">
        <v>491</v>
      </c>
      <c r="H6" s="78">
        <v>1</v>
      </c>
      <c r="I6" s="78"/>
      <c r="J6" s="78"/>
      <c r="K6" s="78"/>
      <c r="L6" s="78"/>
      <c r="M6" s="82" t="s">
        <v>515</v>
      </c>
      <c r="N6" s="78">
        <v>2</v>
      </c>
      <c r="O6" s="78"/>
      <c r="P6" s="78"/>
      <c r="Q6" s="78"/>
      <c r="R6" s="78"/>
      <c r="S6" s="78"/>
      <c r="T6" s="78"/>
      <c r="U6" s="78"/>
      <c r="V6" s="78"/>
    </row>
    <row r="7" spans="1:22" ht="15">
      <c r="A7" s="82" t="s">
        <v>510</v>
      </c>
      <c r="B7" s="78">
        <v>2</v>
      </c>
      <c r="C7" s="78"/>
      <c r="D7" s="78"/>
      <c r="E7" s="78"/>
      <c r="F7" s="78"/>
      <c r="G7" s="82" t="s">
        <v>492</v>
      </c>
      <c r="H7" s="78">
        <v>1</v>
      </c>
      <c r="I7" s="78"/>
      <c r="J7" s="78"/>
      <c r="K7" s="78"/>
      <c r="L7" s="78"/>
      <c r="M7" s="82" t="s">
        <v>517</v>
      </c>
      <c r="N7" s="78">
        <v>1</v>
      </c>
      <c r="O7" s="78"/>
      <c r="P7" s="78"/>
      <c r="Q7" s="78"/>
      <c r="R7" s="78"/>
      <c r="S7" s="78"/>
      <c r="T7" s="78"/>
      <c r="U7" s="78"/>
      <c r="V7" s="78"/>
    </row>
    <row r="8" spans="1:22" ht="15">
      <c r="A8" s="82" t="s">
        <v>514</v>
      </c>
      <c r="B8" s="78">
        <v>2</v>
      </c>
      <c r="C8" s="78"/>
      <c r="D8" s="78"/>
      <c r="E8" s="78"/>
      <c r="F8" s="78"/>
      <c r="G8" s="82" t="s">
        <v>496</v>
      </c>
      <c r="H8" s="78">
        <v>1</v>
      </c>
      <c r="I8" s="78"/>
      <c r="J8" s="78"/>
      <c r="K8" s="78"/>
      <c r="L8" s="78"/>
      <c r="M8" s="82" t="s">
        <v>519</v>
      </c>
      <c r="N8" s="78">
        <v>1</v>
      </c>
      <c r="O8" s="78"/>
      <c r="P8" s="78"/>
      <c r="Q8" s="78"/>
      <c r="R8" s="78"/>
      <c r="S8" s="78"/>
      <c r="T8" s="78"/>
      <c r="U8" s="78"/>
      <c r="V8" s="78"/>
    </row>
    <row r="9" spans="1:22" ht="15">
      <c r="A9" s="82" t="s">
        <v>513</v>
      </c>
      <c r="B9" s="78">
        <v>2</v>
      </c>
      <c r="C9" s="78"/>
      <c r="D9" s="78"/>
      <c r="E9" s="78"/>
      <c r="F9" s="78"/>
      <c r="G9" s="82" t="s">
        <v>500</v>
      </c>
      <c r="H9" s="78">
        <v>1</v>
      </c>
      <c r="I9" s="78"/>
      <c r="J9" s="78"/>
      <c r="K9" s="78"/>
      <c r="L9" s="78"/>
      <c r="M9" s="82" t="s">
        <v>520</v>
      </c>
      <c r="N9" s="78">
        <v>1</v>
      </c>
      <c r="O9" s="78"/>
      <c r="P9" s="78"/>
      <c r="Q9" s="78"/>
      <c r="R9" s="78"/>
      <c r="S9" s="78"/>
      <c r="T9" s="78"/>
      <c r="U9" s="78"/>
      <c r="V9" s="78"/>
    </row>
    <row r="10" spans="1:22" ht="15">
      <c r="A10" s="82" t="s">
        <v>518</v>
      </c>
      <c r="B10" s="78">
        <v>2</v>
      </c>
      <c r="C10" s="78"/>
      <c r="D10" s="78"/>
      <c r="E10" s="78"/>
      <c r="F10" s="78"/>
      <c r="G10" s="82" t="s">
        <v>508</v>
      </c>
      <c r="H10" s="78">
        <v>1</v>
      </c>
      <c r="I10" s="78"/>
      <c r="J10" s="78"/>
      <c r="K10" s="78"/>
      <c r="L10" s="78"/>
      <c r="M10" s="82" t="s">
        <v>510</v>
      </c>
      <c r="N10" s="78">
        <v>1</v>
      </c>
      <c r="O10" s="78"/>
      <c r="P10" s="78"/>
      <c r="Q10" s="78"/>
      <c r="R10" s="78"/>
      <c r="S10" s="78"/>
      <c r="T10" s="78"/>
      <c r="U10" s="78"/>
      <c r="V10" s="78"/>
    </row>
    <row r="11" spans="1:22" ht="15">
      <c r="A11" s="82" t="s">
        <v>516</v>
      </c>
      <c r="B11" s="78">
        <v>2</v>
      </c>
      <c r="C11" s="78"/>
      <c r="D11" s="78"/>
      <c r="E11" s="78"/>
      <c r="F11" s="78"/>
      <c r="G11" s="82" t="s">
        <v>521</v>
      </c>
      <c r="H11" s="78">
        <v>1</v>
      </c>
      <c r="I11" s="78"/>
      <c r="J11" s="78"/>
      <c r="K11" s="78"/>
      <c r="L11" s="78"/>
      <c r="M11" s="78"/>
      <c r="N11" s="78"/>
      <c r="O11" s="78"/>
      <c r="P11" s="78"/>
      <c r="Q11" s="78"/>
      <c r="R11" s="78"/>
      <c r="S11" s="78"/>
      <c r="T11" s="78"/>
      <c r="U11" s="78"/>
      <c r="V11" s="78"/>
    </row>
    <row r="14" spans="1:22" ht="15" customHeight="1">
      <c r="A14" s="13" t="s">
        <v>2321</v>
      </c>
      <c r="B14" s="13" t="s">
        <v>2291</v>
      </c>
      <c r="C14" s="13" t="s">
        <v>2322</v>
      </c>
      <c r="D14" s="13" t="s">
        <v>2294</v>
      </c>
      <c r="E14" s="78" t="s">
        <v>2323</v>
      </c>
      <c r="F14" s="78" t="s">
        <v>2296</v>
      </c>
      <c r="G14" s="13" t="s">
        <v>2324</v>
      </c>
      <c r="H14" s="13" t="s">
        <v>2298</v>
      </c>
      <c r="I14" s="13" t="s">
        <v>2325</v>
      </c>
      <c r="J14" s="13" t="s">
        <v>2300</v>
      </c>
      <c r="K14" s="13" t="s">
        <v>2326</v>
      </c>
      <c r="L14" s="13" t="s">
        <v>2302</v>
      </c>
      <c r="M14" s="13" t="s">
        <v>2327</v>
      </c>
      <c r="N14" s="13" t="s">
        <v>2304</v>
      </c>
      <c r="O14" s="13" t="s">
        <v>2328</v>
      </c>
      <c r="P14" s="13" t="s">
        <v>2306</v>
      </c>
      <c r="Q14" s="13" t="s">
        <v>2329</v>
      </c>
      <c r="R14" s="13" t="s">
        <v>2308</v>
      </c>
      <c r="S14" s="78" t="s">
        <v>2330</v>
      </c>
      <c r="T14" s="78" t="s">
        <v>2310</v>
      </c>
      <c r="U14" s="13" t="s">
        <v>2331</v>
      </c>
      <c r="V14" s="13" t="s">
        <v>2311</v>
      </c>
    </row>
    <row r="15" spans="1:22" ht="15">
      <c r="A15" s="78" t="s">
        <v>545</v>
      </c>
      <c r="B15" s="78">
        <v>11</v>
      </c>
      <c r="C15" s="78" t="s">
        <v>544</v>
      </c>
      <c r="D15" s="78">
        <v>8</v>
      </c>
      <c r="E15" s="78"/>
      <c r="F15" s="78"/>
      <c r="G15" s="78" t="s">
        <v>531</v>
      </c>
      <c r="H15" s="78">
        <v>3</v>
      </c>
      <c r="I15" s="78" t="s">
        <v>529</v>
      </c>
      <c r="J15" s="78">
        <v>3</v>
      </c>
      <c r="K15" s="78" t="s">
        <v>551</v>
      </c>
      <c r="L15" s="78">
        <v>1</v>
      </c>
      <c r="M15" s="78" t="s">
        <v>529</v>
      </c>
      <c r="N15" s="78">
        <v>5</v>
      </c>
      <c r="O15" s="78" t="s">
        <v>527</v>
      </c>
      <c r="P15" s="78">
        <v>1</v>
      </c>
      <c r="Q15" s="78" t="s">
        <v>540</v>
      </c>
      <c r="R15" s="78">
        <v>1</v>
      </c>
      <c r="S15" s="78"/>
      <c r="T15" s="78"/>
      <c r="U15" s="78" t="s">
        <v>557</v>
      </c>
      <c r="V15" s="78">
        <v>1</v>
      </c>
    </row>
    <row r="16" spans="1:22" ht="15">
      <c r="A16" s="78" t="s">
        <v>529</v>
      </c>
      <c r="B16" s="78">
        <v>9</v>
      </c>
      <c r="C16" s="78" t="s">
        <v>543</v>
      </c>
      <c r="D16" s="78">
        <v>8</v>
      </c>
      <c r="E16" s="78"/>
      <c r="F16" s="78"/>
      <c r="G16" s="78" t="s">
        <v>526</v>
      </c>
      <c r="H16" s="78">
        <v>1</v>
      </c>
      <c r="I16" s="78"/>
      <c r="J16" s="78"/>
      <c r="K16" s="78"/>
      <c r="L16" s="78"/>
      <c r="M16" s="78" t="s">
        <v>555</v>
      </c>
      <c r="N16" s="78">
        <v>4</v>
      </c>
      <c r="O16" s="78"/>
      <c r="P16" s="78"/>
      <c r="Q16" s="78"/>
      <c r="R16" s="78"/>
      <c r="S16" s="78"/>
      <c r="T16" s="78"/>
      <c r="U16" s="78" t="s">
        <v>558</v>
      </c>
      <c r="V16" s="78">
        <v>1</v>
      </c>
    </row>
    <row r="17" spans="1:22" ht="15">
      <c r="A17" s="78" t="s">
        <v>544</v>
      </c>
      <c r="B17" s="78">
        <v>8</v>
      </c>
      <c r="C17" s="78"/>
      <c r="D17" s="78"/>
      <c r="E17" s="78"/>
      <c r="F17" s="78"/>
      <c r="G17" s="78" t="s">
        <v>528</v>
      </c>
      <c r="H17" s="78">
        <v>1</v>
      </c>
      <c r="I17" s="78"/>
      <c r="J17" s="78"/>
      <c r="K17" s="78"/>
      <c r="L17" s="78"/>
      <c r="M17" s="78" t="s">
        <v>554</v>
      </c>
      <c r="N17" s="78">
        <v>4</v>
      </c>
      <c r="O17" s="78"/>
      <c r="P17" s="78"/>
      <c r="Q17" s="78"/>
      <c r="R17" s="78"/>
      <c r="S17" s="78"/>
      <c r="T17" s="78"/>
      <c r="U17" s="78"/>
      <c r="V17" s="78"/>
    </row>
    <row r="18" spans="1:22" ht="15">
      <c r="A18" s="78" t="s">
        <v>543</v>
      </c>
      <c r="B18" s="78">
        <v>8</v>
      </c>
      <c r="C18" s="78"/>
      <c r="D18" s="78"/>
      <c r="E18" s="78"/>
      <c r="F18" s="78"/>
      <c r="G18" s="78" t="s">
        <v>529</v>
      </c>
      <c r="H18" s="78">
        <v>1</v>
      </c>
      <c r="I18" s="78"/>
      <c r="J18" s="78"/>
      <c r="K18" s="78"/>
      <c r="L18" s="78"/>
      <c r="M18" s="78" t="s">
        <v>551</v>
      </c>
      <c r="N18" s="78">
        <v>1</v>
      </c>
      <c r="O18" s="78"/>
      <c r="P18" s="78"/>
      <c r="Q18" s="78"/>
      <c r="R18" s="78"/>
      <c r="S18" s="78"/>
      <c r="T18" s="78"/>
      <c r="U18" s="78"/>
      <c r="V18" s="78"/>
    </row>
    <row r="19" spans="1:22" ht="15">
      <c r="A19" s="78" t="s">
        <v>531</v>
      </c>
      <c r="B19" s="78">
        <v>6</v>
      </c>
      <c r="C19" s="78"/>
      <c r="D19" s="78"/>
      <c r="E19" s="78"/>
      <c r="F19" s="78"/>
      <c r="G19" s="78" t="s">
        <v>535</v>
      </c>
      <c r="H19" s="78">
        <v>1</v>
      </c>
      <c r="I19" s="78"/>
      <c r="J19" s="78"/>
      <c r="K19" s="78"/>
      <c r="L19" s="78"/>
      <c r="M19" s="78"/>
      <c r="N19" s="78"/>
      <c r="O19" s="78"/>
      <c r="P19" s="78"/>
      <c r="Q19" s="78"/>
      <c r="R19" s="78"/>
      <c r="S19" s="78"/>
      <c r="T19" s="78"/>
      <c r="U19" s="78"/>
      <c r="V19" s="78"/>
    </row>
    <row r="20" spans="1:22" ht="15">
      <c r="A20" s="78" t="s">
        <v>555</v>
      </c>
      <c r="B20" s="78">
        <v>4</v>
      </c>
      <c r="C20" s="78"/>
      <c r="D20" s="78"/>
      <c r="E20" s="78"/>
      <c r="F20" s="78"/>
      <c r="G20" s="78" t="s">
        <v>537</v>
      </c>
      <c r="H20" s="78">
        <v>1</v>
      </c>
      <c r="I20" s="78"/>
      <c r="J20" s="78"/>
      <c r="K20" s="78"/>
      <c r="L20" s="78"/>
      <c r="M20" s="78"/>
      <c r="N20" s="78"/>
      <c r="O20" s="78"/>
      <c r="P20" s="78"/>
      <c r="Q20" s="78"/>
      <c r="R20" s="78"/>
      <c r="S20" s="78"/>
      <c r="T20" s="78"/>
      <c r="U20" s="78"/>
      <c r="V20" s="78"/>
    </row>
    <row r="21" spans="1:22" ht="15">
      <c r="A21" s="78" t="s">
        <v>554</v>
      </c>
      <c r="B21" s="78">
        <v>4</v>
      </c>
      <c r="C21" s="78"/>
      <c r="D21" s="78"/>
      <c r="E21" s="78"/>
      <c r="F21" s="78"/>
      <c r="G21" s="78" t="s">
        <v>542</v>
      </c>
      <c r="H21" s="78">
        <v>1</v>
      </c>
      <c r="I21" s="78"/>
      <c r="J21" s="78"/>
      <c r="K21" s="78"/>
      <c r="L21" s="78"/>
      <c r="M21" s="78"/>
      <c r="N21" s="78"/>
      <c r="O21" s="78"/>
      <c r="P21" s="78"/>
      <c r="Q21" s="78"/>
      <c r="R21" s="78"/>
      <c r="S21" s="78"/>
      <c r="T21" s="78"/>
      <c r="U21" s="78"/>
      <c r="V21" s="78"/>
    </row>
    <row r="22" spans="1:22" ht="15">
      <c r="A22" s="78" t="s">
        <v>541</v>
      </c>
      <c r="B22" s="78">
        <v>3</v>
      </c>
      <c r="C22" s="78"/>
      <c r="D22" s="78"/>
      <c r="E22" s="78"/>
      <c r="F22" s="78"/>
      <c r="G22" s="78" t="s">
        <v>549</v>
      </c>
      <c r="H22" s="78">
        <v>1</v>
      </c>
      <c r="I22" s="78"/>
      <c r="J22" s="78"/>
      <c r="K22" s="78"/>
      <c r="L22" s="78"/>
      <c r="M22" s="78"/>
      <c r="N22" s="78"/>
      <c r="O22" s="78"/>
      <c r="P22" s="78"/>
      <c r="Q22" s="78"/>
      <c r="R22" s="78"/>
      <c r="S22" s="78"/>
      <c r="T22" s="78"/>
      <c r="U22" s="78"/>
      <c r="V22" s="78"/>
    </row>
    <row r="23" spans="1:22" ht="15">
      <c r="A23" s="78" t="s">
        <v>526</v>
      </c>
      <c r="B23" s="78">
        <v>3</v>
      </c>
      <c r="C23" s="78"/>
      <c r="D23" s="78"/>
      <c r="E23" s="78"/>
      <c r="F23" s="78"/>
      <c r="G23" s="78" t="s">
        <v>556</v>
      </c>
      <c r="H23" s="78">
        <v>1</v>
      </c>
      <c r="I23" s="78"/>
      <c r="J23" s="78"/>
      <c r="K23" s="78"/>
      <c r="L23" s="78"/>
      <c r="M23" s="78"/>
      <c r="N23" s="78"/>
      <c r="O23" s="78"/>
      <c r="P23" s="78"/>
      <c r="Q23" s="78"/>
      <c r="R23" s="78"/>
      <c r="S23" s="78"/>
      <c r="T23" s="78"/>
      <c r="U23" s="78"/>
      <c r="V23" s="78"/>
    </row>
    <row r="24" spans="1:22" ht="15">
      <c r="A24" s="78" t="s">
        <v>551</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2339</v>
      </c>
      <c r="B27" s="13" t="s">
        <v>2291</v>
      </c>
      <c r="C27" s="13" t="s">
        <v>2347</v>
      </c>
      <c r="D27" s="13" t="s">
        <v>2294</v>
      </c>
      <c r="E27" s="13" t="s">
        <v>2348</v>
      </c>
      <c r="F27" s="13" t="s">
        <v>2296</v>
      </c>
      <c r="G27" s="13" t="s">
        <v>2353</v>
      </c>
      <c r="H27" s="13" t="s">
        <v>2298</v>
      </c>
      <c r="I27" s="13" t="s">
        <v>2361</v>
      </c>
      <c r="J27" s="13" t="s">
        <v>2300</v>
      </c>
      <c r="K27" s="13" t="s">
        <v>2371</v>
      </c>
      <c r="L27" s="13" t="s">
        <v>2302</v>
      </c>
      <c r="M27" s="13" t="s">
        <v>2374</v>
      </c>
      <c r="N27" s="13" t="s">
        <v>2304</v>
      </c>
      <c r="O27" s="13" t="s">
        <v>2380</v>
      </c>
      <c r="P27" s="13" t="s">
        <v>2306</v>
      </c>
      <c r="Q27" s="13" t="s">
        <v>2381</v>
      </c>
      <c r="R27" s="13" t="s">
        <v>2308</v>
      </c>
      <c r="S27" s="13" t="s">
        <v>2382</v>
      </c>
      <c r="T27" s="13" t="s">
        <v>2310</v>
      </c>
      <c r="U27" s="13" t="s">
        <v>2384</v>
      </c>
      <c r="V27" s="13" t="s">
        <v>2311</v>
      </c>
    </row>
    <row r="28" spans="1:22" ht="15">
      <c r="A28" s="78" t="s">
        <v>567</v>
      </c>
      <c r="B28" s="78">
        <v>122</v>
      </c>
      <c r="C28" s="78" t="s">
        <v>567</v>
      </c>
      <c r="D28" s="78">
        <v>16</v>
      </c>
      <c r="E28" s="78" t="s">
        <v>2340</v>
      </c>
      <c r="F28" s="78">
        <v>18</v>
      </c>
      <c r="G28" s="78" t="s">
        <v>567</v>
      </c>
      <c r="H28" s="78">
        <v>13</v>
      </c>
      <c r="I28" s="78" t="s">
        <v>2362</v>
      </c>
      <c r="J28" s="78">
        <v>6</v>
      </c>
      <c r="K28" s="78" t="s">
        <v>2372</v>
      </c>
      <c r="L28" s="78">
        <v>8</v>
      </c>
      <c r="M28" s="78" t="s">
        <v>567</v>
      </c>
      <c r="N28" s="78">
        <v>18</v>
      </c>
      <c r="O28" s="78" t="s">
        <v>563</v>
      </c>
      <c r="P28" s="78">
        <v>3</v>
      </c>
      <c r="Q28" s="78" t="s">
        <v>595</v>
      </c>
      <c r="R28" s="78">
        <v>6</v>
      </c>
      <c r="S28" s="78" t="s">
        <v>567</v>
      </c>
      <c r="T28" s="78">
        <v>1</v>
      </c>
      <c r="U28" s="78" t="s">
        <v>567</v>
      </c>
      <c r="V28" s="78">
        <v>5</v>
      </c>
    </row>
    <row r="29" spans="1:22" ht="15">
      <c r="A29" s="78" t="s">
        <v>2340</v>
      </c>
      <c r="B29" s="78">
        <v>21</v>
      </c>
      <c r="C29" s="78" t="s">
        <v>2343</v>
      </c>
      <c r="D29" s="78">
        <v>16</v>
      </c>
      <c r="E29" s="78" t="s">
        <v>567</v>
      </c>
      <c r="F29" s="78">
        <v>18</v>
      </c>
      <c r="G29" s="78" t="s">
        <v>2341</v>
      </c>
      <c r="H29" s="78">
        <v>5</v>
      </c>
      <c r="I29" s="78" t="s">
        <v>2363</v>
      </c>
      <c r="J29" s="78">
        <v>6</v>
      </c>
      <c r="K29" s="78" t="s">
        <v>567</v>
      </c>
      <c r="L29" s="78">
        <v>8</v>
      </c>
      <c r="M29" s="78" t="s">
        <v>593</v>
      </c>
      <c r="N29" s="78">
        <v>18</v>
      </c>
      <c r="O29" s="78" t="s">
        <v>567</v>
      </c>
      <c r="P29" s="78">
        <v>1</v>
      </c>
      <c r="Q29" s="78" t="s">
        <v>567</v>
      </c>
      <c r="R29" s="78">
        <v>1</v>
      </c>
      <c r="S29" s="78" t="s">
        <v>2383</v>
      </c>
      <c r="T29" s="78">
        <v>1</v>
      </c>
      <c r="U29" s="78" t="s">
        <v>2373</v>
      </c>
      <c r="V29" s="78">
        <v>1</v>
      </c>
    </row>
    <row r="30" spans="1:22" ht="15">
      <c r="A30" s="78" t="s">
        <v>2341</v>
      </c>
      <c r="B30" s="78">
        <v>20</v>
      </c>
      <c r="C30" s="78"/>
      <c r="D30" s="78"/>
      <c r="E30" s="78" t="s">
        <v>2349</v>
      </c>
      <c r="F30" s="78">
        <v>1</v>
      </c>
      <c r="G30" s="78" t="s">
        <v>2354</v>
      </c>
      <c r="H30" s="78">
        <v>4</v>
      </c>
      <c r="I30" s="78" t="s">
        <v>2364</v>
      </c>
      <c r="J30" s="78">
        <v>6</v>
      </c>
      <c r="K30" s="78" t="s">
        <v>2373</v>
      </c>
      <c r="L30" s="78">
        <v>1</v>
      </c>
      <c r="M30" s="78" t="s">
        <v>2344</v>
      </c>
      <c r="N30" s="78">
        <v>12</v>
      </c>
      <c r="O30" s="78"/>
      <c r="P30" s="78"/>
      <c r="Q30" s="78"/>
      <c r="R30" s="78"/>
      <c r="S30" s="78"/>
      <c r="T30" s="78"/>
      <c r="U30" s="78"/>
      <c r="V30" s="78"/>
    </row>
    <row r="31" spans="1:22" ht="15">
      <c r="A31" s="78" t="s">
        <v>593</v>
      </c>
      <c r="B31" s="78">
        <v>19</v>
      </c>
      <c r="C31" s="78"/>
      <c r="D31" s="78"/>
      <c r="E31" s="78" t="s">
        <v>2350</v>
      </c>
      <c r="F31" s="78">
        <v>1</v>
      </c>
      <c r="G31" s="78" t="s">
        <v>2342</v>
      </c>
      <c r="H31" s="78">
        <v>4</v>
      </c>
      <c r="I31" s="78" t="s">
        <v>2365</v>
      </c>
      <c r="J31" s="78">
        <v>6</v>
      </c>
      <c r="K31" s="78"/>
      <c r="L31" s="78"/>
      <c r="M31" s="78" t="s">
        <v>594</v>
      </c>
      <c r="N31" s="78">
        <v>11</v>
      </c>
      <c r="O31" s="78"/>
      <c r="P31" s="78"/>
      <c r="Q31" s="78"/>
      <c r="R31" s="78"/>
      <c r="S31" s="78"/>
      <c r="T31" s="78"/>
      <c r="U31" s="78"/>
      <c r="V31" s="78"/>
    </row>
    <row r="32" spans="1:22" ht="15">
      <c r="A32" s="78" t="s">
        <v>2342</v>
      </c>
      <c r="B32" s="78">
        <v>18</v>
      </c>
      <c r="C32" s="78"/>
      <c r="D32" s="78"/>
      <c r="E32" s="78" t="s">
        <v>2351</v>
      </c>
      <c r="F32" s="78">
        <v>1</v>
      </c>
      <c r="G32" s="78" t="s">
        <v>2355</v>
      </c>
      <c r="H32" s="78">
        <v>2</v>
      </c>
      <c r="I32" s="78" t="s">
        <v>2366</v>
      </c>
      <c r="J32" s="78">
        <v>6</v>
      </c>
      <c r="K32" s="78"/>
      <c r="L32" s="78"/>
      <c r="M32" s="78" t="s">
        <v>2375</v>
      </c>
      <c r="N32" s="78">
        <v>9</v>
      </c>
      <c r="O32" s="78"/>
      <c r="P32" s="78"/>
      <c r="Q32" s="78"/>
      <c r="R32" s="78"/>
      <c r="S32" s="78"/>
      <c r="T32" s="78"/>
      <c r="U32" s="78"/>
      <c r="V32" s="78"/>
    </row>
    <row r="33" spans="1:22" ht="15">
      <c r="A33" s="78" t="s">
        <v>2343</v>
      </c>
      <c r="B33" s="78">
        <v>16</v>
      </c>
      <c r="C33" s="78"/>
      <c r="D33" s="78"/>
      <c r="E33" s="78" t="s">
        <v>2352</v>
      </c>
      <c r="F33" s="78">
        <v>1</v>
      </c>
      <c r="G33" s="78" t="s">
        <v>2356</v>
      </c>
      <c r="H33" s="78">
        <v>2</v>
      </c>
      <c r="I33" s="78" t="s">
        <v>2367</v>
      </c>
      <c r="J33" s="78">
        <v>6</v>
      </c>
      <c r="K33" s="78"/>
      <c r="L33" s="78"/>
      <c r="M33" s="78" t="s">
        <v>2376</v>
      </c>
      <c r="N33" s="78">
        <v>8</v>
      </c>
      <c r="O33" s="78"/>
      <c r="P33" s="78"/>
      <c r="Q33" s="78"/>
      <c r="R33" s="78"/>
      <c r="S33" s="78"/>
      <c r="T33" s="78"/>
      <c r="U33" s="78"/>
      <c r="V33" s="78"/>
    </row>
    <row r="34" spans="1:22" ht="15">
      <c r="A34" s="78" t="s">
        <v>2344</v>
      </c>
      <c r="B34" s="78">
        <v>12</v>
      </c>
      <c r="C34" s="78"/>
      <c r="D34" s="78"/>
      <c r="E34" s="78"/>
      <c r="F34" s="78"/>
      <c r="G34" s="78" t="s">
        <v>2357</v>
      </c>
      <c r="H34" s="78">
        <v>2</v>
      </c>
      <c r="I34" s="78" t="s">
        <v>2368</v>
      </c>
      <c r="J34" s="78">
        <v>6</v>
      </c>
      <c r="K34" s="78"/>
      <c r="L34" s="78"/>
      <c r="M34" s="78" t="s">
        <v>2377</v>
      </c>
      <c r="N34" s="78">
        <v>6</v>
      </c>
      <c r="O34" s="78"/>
      <c r="P34" s="78"/>
      <c r="Q34" s="78"/>
      <c r="R34" s="78"/>
      <c r="S34" s="78"/>
      <c r="T34" s="78"/>
      <c r="U34" s="78"/>
      <c r="V34" s="78"/>
    </row>
    <row r="35" spans="1:22" ht="15">
      <c r="A35" s="78" t="s">
        <v>2345</v>
      </c>
      <c r="B35" s="78">
        <v>12</v>
      </c>
      <c r="C35" s="78"/>
      <c r="D35" s="78"/>
      <c r="E35" s="78"/>
      <c r="F35" s="78"/>
      <c r="G35" s="78" t="s">
        <v>2358</v>
      </c>
      <c r="H35" s="78">
        <v>2</v>
      </c>
      <c r="I35" s="78" t="s">
        <v>2369</v>
      </c>
      <c r="J35" s="78">
        <v>6</v>
      </c>
      <c r="K35" s="78"/>
      <c r="L35" s="78"/>
      <c r="M35" s="78" t="s">
        <v>634</v>
      </c>
      <c r="N35" s="78">
        <v>5</v>
      </c>
      <c r="O35" s="78"/>
      <c r="P35" s="78"/>
      <c r="Q35" s="78"/>
      <c r="R35" s="78"/>
      <c r="S35" s="78"/>
      <c r="T35" s="78"/>
      <c r="U35" s="78"/>
      <c r="V35" s="78"/>
    </row>
    <row r="36" spans="1:22" ht="15">
      <c r="A36" s="78" t="s">
        <v>594</v>
      </c>
      <c r="B36" s="78">
        <v>11</v>
      </c>
      <c r="C36" s="78"/>
      <c r="D36" s="78"/>
      <c r="E36" s="78"/>
      <c r="F36" s="78"/>
      <c r="G36" s="78" t="s">
        <v>2359</v>
      </c>
      <c r="H36" s="78">
        <v>2</v>
      </c>
      <c r="I36" s="78" t="s">
        <v>2370</v>
      </c>
      <c r="J36" s="78">
        <v>6</v>
      </c>
      <c r="K36" s="78"/>
      <c r="L36" s="78"/>
      <c r="M36" s="78" t="s">
        <v>2378</v>
      </c>
      <c r="N36" s="78">
        <v>4</v>
      </c>
      <c r="O36" s="78"/>
      <c r="P36" s="78"/>
      <c r="Q36" s="78"/>
      <c r="R36" s="78"/>
      <c r="S36" s="78"/>
      <c r="T36" s="78"/>
      <c r="U36" s="78"/>
      <c r="V36" s="78"/>
    </row>
    <row r="37" spans="1:22" ht="15">
      <c r="A37" s="78" t="s">
        <v>2346</v>
      </c>
      <c r="B37" s="78">
        <v>10</v>
      </c>
      <c r="C37" s="78"/>
      <c r="D37" s="78"/>
      <c r="E37" s="78"/>
      <c r="F37" s="78"/>
      <c r="G37" s="78" t="s">
        <v>2360</v>
      </c>
      <c r="H37" s="78">
        <v>2</v>
      </c>
      <c r="I37" s="78" t="s">
        <v>567</v>
      </c>
      <c r="J37" s="78">
        <v>5</v>
      </c>
      <c r="K37" s="78"/>
      <c r="L37" s="78"/>
      <c r="M37" s="78" t="s">
        <v>2379</v>
      </c>
      <c r="N37" s="78">
        <v>4</v>
      </c>
      <c r="O37" s="78"/>
      <c r="P37" s="78"/>
      <c r="Q37" s="78"/>
      <c r="R37" s="78"/>
      <c r="S37" s="78"/>
      <c r="T37" s="78"/>
      <c r="U37" s="78"/>
      <c r="V37" s="78"/>
    </row>
    <row r="40" spans="1:22" ht="15" customHeight="1">
      <c r="A40" s="13" t="s">
        <v>2396</v>
      </c>
      <c r="B40" s="13" t="s">
        <v>2291</v>
      </c>
      <c r="C40" s="13" t="s">
        <v>2405</v>
      </c>
      <c r="D40" s="13" t="s">
        <v>2294</v>
      </c>
      <c r="E40" s="13" t="s">
        <v>2415</v>
      </c>
      <c r="F40" s="13" t="s">
        <v>2296</v>
      </c>
      <c r="G40" s="13" t="s">
        <v>2423</v>
      </c>
      <c r="H40" s="13" t="s">
        <v>2298</v>
      </c>
      <c r="I40" s="13" t="s">
        <v>2432</v>
      </c>
      <c r="J40" s="13" t="s">
        <v>2300</v>
      </c>
      <c r="K40" s="13" t="s">
        <v>2442</v>
      </c>
      <c r="L40" s="13" t="s">
        <v>2302</v>
      </c>
      <c r="M40" s="13" t="s">
        <v>2452</v>
      </c>
      <c r="N40" s="13" t="s">
        <v>2304</v>
      </c>
      <c r="O40" s="13" t="s">
        <v>2460</v>
      </c>
      <c r="P40" s="13" t="s">
        <v>2306</v>
      </c>
      <c r="Q40" s="13" t="s">
        <v>2471</v>
      </c>
      <c r="R40" s="13" t="s">
        <v>2308</v>
      </c>
      <c r="S40" s="78" t="s">
        <v>2480</v>
      </c>
      <c r="T40" s="78" t="s">
        <v>2310</v>
      </c>
      <c r="U40" s="13" t="s">
        <v>2481</v>
      </c>
      <c r="V40" s="13" t="s">
        <v>2311</v>
      </c>
    </row>
    <row r="41" spans="1:22" ht="15">
      <c r="A41" s="84" t="s">
        <v>2397</v>
      </c>
      <c r="B41" s="84">
        <v>153</v>
      </c>
      <c r="C41" s="84" t="s">
        <v>2406</v>
      </c>
      <c r="D41" s="84">
        <v>16</v>
      </c>
      <c r="E41" s="84" t="s">
        <v>2416</v>
      </c>
      <c r="F41" s="84">
        <v>18</v>
      </c>
      <c r="G41" s="84" t="s">
        <v>2402</v>
      </c>
      <c r="H41" s="84">
        <v>13</v>
      </c>
      <c r="I41" s="84" t="s">
        <v>260</v>
      </c>
      <c r="J41" s="84">
        <v>7</v>
      </c>
      <c r="K41" s="84" t="s">
        <v>2443</v>
      </c>
      <c r="L41" s="84">
        <v>8</v>
      </c>
      <c r="M41" s="84" t="s">
        <v>304</v>
      </c>
      <c r="N41" s="84">
        <v>21</v>
      </c>
      <c r="O41" s="84" t="s">
        <v>2461</v>
      </c>
      <c r="P41" s="84">
        <v>3</v>
      </c>
      <c r="Q41" s="84" t="s">
        <v>2472</v>
      </c>
      <c r="R41" s="84">
        <v>6</v>
      </c>
      <c r="S41" s="84"/>
      <c r="T41" s="84"/>
      <c r="U41" s="84" t="s">
        <v>2402</v>
      </c>
      <c r="V41" s="84">
        <v>5</v>
      </c>
    </row>
    <row r="42" spans="1:22" ht="15">
      <c r="A42" s="84" t="s">
        <v>2398</v>
      </c>
      <c r="B42" s="84">
        <v>28</v>
      </c>
      <c r="C42" s="84" t="s">
        <v>2402</v>
      </c>
      <c r="D42" s="84">
        <v>16</v>
      </c>
      <c r="E42" s="84" t="s">
        <v>2417</v>
      </c>
      <c r="F42" s="84">
        <v>18</v>
      </c>
      <c r="G42" s="84" t="s">
        <v>2424</v>
      </c>
      <c r="H42" s="84">
        <v>5</v>
      </c>
      <c r="I42" s="84" t="s">
        <v>2433</v>
      </c>
      <c r="J42" s="84">
        <v>6</v>
      </c>
      <c r="K42" s="84" t="s">
        <v>2444</v>
      </c>
      <c r="L42" s="84">
        <v>8</v>
      </c>
      <c r="M42" s="84" t="s">
        <v>2402</v>
      </c>
      <c r="N42" s="84">
        <v>18</v>
      </c>
      <c r="O42" s="84" t="s">
        <v>2462</v>
      </c>
      <c r="P42" s="84">
        <v>3</v>
      </c>
      <c r="Q42" s="84" t="s">
        <v>2473</v>
      </c>
      <c r="R42" s="84">
        <v>6</v>
      </c>
      <c r="S42" s="84"/>
      <c r="T42" s="84"/>
      <c r="U42" s="84" t="s">
        <v>2482</v>
      </c>
      <c r="V42" s="84">
        <v>4</v>
      </c>
    </row>
    <row r="43" spans="1:22" ht="15">
      <c r="A43" s="84" t="s">
        <v>2399</v>
      </c>
      <c r="B43" s="84">
        <v>0</v>
      </c>
      <c r="C43" s="84" t="s">
        <v>2407</v>
      </c>
      <c r="D43" s="84">
        <v>16</v>
      </c>
      <c r="E43" s="84" t="s">
        <v>2402</v>
      </c>
      <c r="F43" s="84">
        <v>18</v>
      </c>
      <c r="G43" s="84" t="s">
        <v>2425</v>
      </c>
      <c r="H43" s="84">
        <v>4</v>
      </c>
      <c r="I43" s="84" t="s">
        <v>2434</v>
      </c>
      <c r="J43" s="84">
        <v>6</v>
      </c>
      <c r="K43" s="84" t="s">
        <v>2445</v>
      </c>
      <c r="L43" s="84">
        <v>8</v>
      </c>
      <c r="M43" s="84" t="s">
        <v>2453</v>
      </c>
      <c r="N43" s="84">
        <v>18</v>
      </c>
      <c r="O43" s="84" t="s">
        <v>2463</v>
      </c>
      <c r="P43" s="84">
        <v>3</v>
      </c>
      <c r="Q43" s="84" t="s">
        <v>2474</v>
      </c>
      <c r="R43" s="84">
        <v>6</v>
      </c>
      <c r="S43" s="84"/>
      <c r="T43" s="84"/>
      <c r="U43" s="84" t="s">
        <v>2483</v>
      </c>
      <c r="V43" s="84">
        <v>4</v>
      </c>
    </row>
    <row r="44" spans="1:22" ht="15">
      <c r="A44" s="84" t="s">
        <v>2400</v>
      </c>
      <c r="B44" s="84">
        <v>3646</v>
      </c>
      <c r="C44" s="84" t="s">
        <v>2408</v>
      </c>
      <c r="D44" s="84">
        <v>16</v>
      </c>
      <c r="E44" s="84" t="s">
        <v>237</v>
      </c>
      <c r="F44" s="84">
        <v>16</v>
      </c>
      <c r="G44" s="84" t="s">
        <v>2426</v>
      </c>
      <c r="H44" s="84">
        <v>4</v>
      </c>
      <c r="I44" s="84" t="s">
        <v>2435</v>
      </c>
      <c r="J44" s="84">
        <v>6</v>
      </c>
      <c r="K44" s="84" t="s">
        <v>2446</v>
      </c>
      <c r="L44" s="84">
        <v>8</v>
      </c>
      <c r="M44" s="84" t="s">
        <v>2454</v>
      </c>
      <c r="N44" s="84">
        <v>16</v>
      </c>
      <c r="O44" s="84" t="s">
        <v>2464</v>
      </c>
      <c r="P44" s="84">
        <v>3</v>
      </c>
      <c r="Q44" s="84" t="s">
        <v>2475</v>
      </c>
      <c r="R44" s="84">
        <v>6</v>
      </c>
      <c r="S44" s="84"/>
      <c r="T44" s="84"/>
      <c r="U44" s="84" t="s">
        <v>2484</v>
      </c>
      <c r="V44" s="84">
        <v>4</v>
      </c>
    </row>
    <row r="45" spans="1:22" ht="15">
      <c r="A45" s="84" t="s">
        <v>2401</v>
      </c>
      <c r="B45" s="84">
        <v>3827</v>
      </c>
      <c r="C45" s="84" t="s">
        <v>2409</v>
      </c>
      <c r="D45" s="84">
        <v>16</v>
      </c>
      <c r="E45" s="84" t="s">
        <v>2418</v>
      </c>
      <c r="F45" s="84">
        <v>15</v>
      </c>
      <c r="G45" s="84" t="s">
        <v>2341</v>
      </c>
      <c r="H45" s="84">
        <v>3</v>
      </c>
      <c r="I45" s="84" t="s">
        <v>2436</v>
      </c>
      <c r="J45" s="84">
        <v>6</v>
      </c>
      <c r="K45" s="84" t="s">
        <v>2447</v>
      </c>
      <c r="L45" s="84">
        <v>8</v>
      </c>
      <c r="M45" s="84" t="s">
        <v>2455</v>
      </c>
      <c r="N45" s="84">
        <v>15</v>
      </c>
      <c r="O45" s="84" t="s">
        <v>2465</v>
      </c>
      <c r="P45" s="84">
        <v>3</v>
      </c>
      <c r="Q45" s="84" t="s">
        <v>2476</v>
      </c>
      <c r="R45" s="84">
        <v>6</v>
      </c>
      <c r="S45" s="84"/>
      <c r="T45" s="84"/>
      <c r="U45" s="84" t="s">
        <v>2485</v>
      </c>
      <c r="V45" s="84">
        <v>4</v>
      </c>
    </row>
    <row r="46" spans="1:22" ht="15">
      <c r="A46" s="84" t="s">
        <v>2402</v>
      </c>
      <c r="B46" s="84">
        <v>122</v>
      </c>
      <c r="C46" s="84" t="s">
        <v>2410</v>
      </c>
      <c r="D46" s="84">
        <v>16</v>
      </c>
      <c r="E46" s="84" t="s">
        <v>2403</v>
      </c>
      <c r="F46" s="84">
        <v>14</v>
      </c>
      <c r="G46" s="84" t="s">
        <v>2427</v>
      </c>
      <c r="H46" s="84">
        <v>3</v>
      </c>
      <c r="I46" s="84" t="s">
        <v>2437</v>
      </c>
      <c r="J46" s="84">
        <v>6</v>
      </c>
      <c r="K46" s="84" t="s">
        <v>2448</v>
      </c>
      <c r="L46" s="84">
        <v>8</v>
      </c>
      <c r="M46" s="84" t="s">
        <v>2404</v>
      </c>
      <c r="N46" s="84">
        <v>15</v>
      </c>
      <c r="O46" s="84" t="s">
        <v>2466</v>
      </c>
      <c r="P46" s="84">
        <v>3</v>
      </c>
      <c r="Q46" s="84" t="s">
        <v>2403</v>
      </c>
      <c r="R46" s="84">
        <v>6</v>
      </c>
      <c r="S46" s="84"/>
      <c r="T46" s="84"/>
      <c r="U46" s="84" t="s">
        <v>2486</v>
      </c>
      <c r="V46" s="84">
        <v>4</v>
      </c>
    </row>
    <row r="47" spans="1:22" ht="15">
      <c r="A47" s="84" t="s">
        <v>2403</v>
      </c>
      <c r="B47" s="84">
        <v>31</v>
      </c>
      <c r="C47" s="84" t="s">
        <v>2411</v>
      </c>
      <c r="D47" s="84">
        <v>16</v>
      </c>
      <c r="E47" s="84" t="s">
        <v>2419</v>
      </c>
      <c r="F47" s="84">
        <v>14</v>
      </c>
      <c r="G47" s="84" t="s">
        <v>2428</v>
      </c>
      <c r="H47" s="84">
        <v>3</v>
      </c>
      <c r="I47" s="84" t="s">
        <v>2438</v>
      </c>
      <c r="J47" s="84">
        <v>6</v>
      </c>
      <c r="K47" s="84" t="s">
        <v>2449</v>
      </c>
      <c r="L47" s="84">
        <v>8</v>
      </c>
      <c r="M47" s="84" t="s">
        <v>2456</v>
      </c>
      <c r="N47" s="84">
        <v>14</v>
      </c>
      <c r="O47" s="84" t="s">
        <v>2467</v>
      </c>
      <c r="P47" s="84">
        <v>3</v>
      </c>
      <c r="Q47" s="84" t="s">
        <v>332</v>
      </c>
      <c r="R47" s="84">
        <v>6</v>
      </c>
      <c r="S47" s="84"/>
      <c r="T47" s="84"/>
      <c r="U47" s="84" t="s">
        <v>2487</v>
      </c>
      <c r="V47" s="84">
        <v>4</v>
      </c>
    </row>
    <row r="48" spans="1:22" ht="15">
      <c r="A48" s="84" t="s">
        <v>2341</v>
      </c>
      <c r="B48" s="84">
        <v>24</v>
      </c>
      <c r="C48" s="84" t="s">
        <v>2412</v>
      </c>
      <c r="D48" s="84">
        <v>16</v>
      </c>
      <c r="E48" s="84" t="s">
        <v>2420</v>
      </c>
      <c r="F48" s="84">
        <v>14</v>
      </c>
      <c r="G48" s="84" t="s">
        <v>2429</v>
      </c>
      <c r="H48" s="84">
        <v>2</v>
      </c>
      <c r="I48" s="84" t="s">
        <v>2439</v>
      </c>
      <c r="J48" s="84">
        <v>6</v>
      </c>
      <c r="K48" s="84" t="s">
        <v>2450</v>
      </c>
      <c r="L48" s="84">
        <v>8</v>
      </c>
      <c r="M48" s="84" t="s">
        <v>2457</v>
      </c>
      <c r="N48" s="84">
        <v>13</v>
      </c>
      <c r="O48" s="84" t="s">
        <v>2468</v>
      </c>
      <c r="P48" s="84">
        <v>3</v>
      </c>
      <c r="Q48" s="84" t="s">
        <v>2477</v>
      </c>
      <c r="R48" s="84">
        <v>6</v>
      </c>
      <c r="S48" s="84"/>
      <c r="T48" s="84"/>
      <c r="U48" s="84" t="s">
        <v>2488</v>
      </c>
      <c r="V48" s="84">
        <v>4</v>
      </c>
    </row>
    <row r="49" spans="1:22" ht="15">
      <c r="A49" s="84" t="s">
        <v>2404</v>
      </c>
      <c r="B49" s="84">
        <v>22</v>
      </c>
      <c r="C49" s="84" t="s">
        <v>2413</v>
      </c>
      <c r="D49" s="84">
        <v>16</v>
      </c>
      <c r="E49" s="84" t="s">
        <v>2421</v>
      </c>
      <c r="F49" s="84">
        <v>14</v>
      </c>
      <c r="G49" s="84" t="s">
        <v>2430</v>
      </c>
      <c r="H49" s="84">
        <v>2</v>
      </c>
      <c r="I49" s="84" t="s">
        <v>2440</v>
      </c>
      <c r="J49" s="84">
        <v>6</v>
      </c>
      <c r="K49" s="84" t="s">
        <v>2402</v>
      </c>
      <c r="L49" s="84">
        <v>8</v>
      </c>
      <c r="M49" s="84" t="s">
        <v>2458</v>
      </c>
      <c r="N49" s="84">
        <v>12</v>
      </c>
      <c r="O49" s="84" t="s">
        <v>2469</v>
      </c>
      <c r="P49" s="84">
        <v>3</v>
      </c>
      <c r="Q49" s="84" t="s">
        <v>2478</v>
      </c>
      <c r="R49" s="84">
        <v>6</v>
      </c>
      <c r="S49" s="84"/>
      <c r="T49" s="84"/>
      <c r="U49" s="84" t="s">
        <v>2489</v>
      </c>
      <c r="V49" s="84">
        <v>4</v>
      </c>
    </row>
    <row r="50" spans="1:22" ht="15">
      <c r="A50" s="84" t="s">
        <v>304</v>
      </c>
      <c r="B50" s="84">
        <v>21</v>
      </c>
      <c r="C50" s="84" t="s">
        <v>2414</v>
      </c>
      <c r="D50" s="84">
        <v>16</v>
      </c>
      <c r="E50" s="84" t="s">
        <v>2422</v>
      </c>
      <c r="F50" s="84">
        <v>14</v>
      </c>
      <c r="G50" s="84" t="s">
        <v>2431</v>
      </c>
      <c r="H50" s="84">
        <v>2</v>
      </c>
      <c r="I50" s="84" t="s">
        <v>2441</v>
      </c>
      <c r="J50" s="84">
        <v>6</v>
      </c>
      <c r="K50" s="84" t="s">
        <v>2451</v>
      </c>
      <c r="L50" s="84">
        <v>8</v>
      </c>
      <c r="M50" s="84" t="s">
        <v>2459</v>
      </c>
      <c r="N50" s="84">
        <v>12</v>
      </c>
      <c r="O50" s="84" t="s">
        <v>2470</v>
      </c>
      <c r="P50" s="84">
        <v>3</v>
      </c>
      <c r="Q50" s="84" t="s">
        <v>2479</v>
      </c>
      <c r="R50" s="84">
        <v>6</v>
      </c>
      <c r="S50" s="84"/>
      <c r="T50" s="84"/>
      <c r="U50" s="84" t="s">
        <v>2490</v>
      </c>
      <c r="V50" s="84">
        <v>4</v>
      </c>
    </row>
    <row r="53" spans="1:22" ht="15" customHeight="1">
      <c r="A53" s="13" t="s">
        <v>2515</v>
      </c>
      <c r="B53" s="13" t="s">
        <v>2291</v>
      </c>
      <c r="C53" s="13" t="s">
        <v>2526</v>
      </c>
      <c r="D53" s="13" t="s">
        <v>2294</v>
      </c>
      <c r="E53" s="13" t="s">
        <v>2528</v>
      </c>
      <c r="F53" s="13" t="s">
        <v>2296</v>
      </c>
      <c r="G53" s="13" t="s">
        <v>2538</v>
      </c>
      <c r="H53" s="13" t="s">
        <v>2298</v>
      </c>
      <c r="I53" s="13" t="s">
        <v>2547</v>
      </c>
      <c r="J53" s="13" t="s">
        <v>2300</v>
      </c>
      <c r="K53" s="13" t="s">
        <v>2558</v>
      </c>
      <c r="L53" s="13" t="s">
        <v>2302</v>
      </c>
      <c r="M53" s="13" t="s">
        <v>2569</v>
      </c>
      <c r="N53" s="13" t="s">
        <v>2304</v>
      </c>
      <c r="O53" s="13" t="s">
        <v>2580</v>
      </c>
      <c r="P53" s="13" t="s">
        <v>2306</v>
      </c>
      <c r="Q53" s="13" t="s">
        <v>2591</v>
      </c>
      <c r="R53" s="13" t="s">
        <v>2308</v>
      </c>
      <c r="S53" s="78" t="s">
        <v>2602</v>
      </c>
      <c r="T53" s="78" t="s">
        <v>2310</v>
      </c>
      <c r="U53" s="13" t="s">
        <v>2603</v>
      </c>
      <c r="V53" s="13" t="s">
        <v>2311</v>
      </c>
    </row>
    <row r="54" spans="1:22" ht="15">
      <c r="A54" s="84" t="s">
        <v>2516</v>
      </c>
      <c r="B54" s="84">
        <v>18</v>
      </c>
      <c r="C54" s="84" t="s">
        <v>2517</v>
      </c>
      <c r="D54" s="84">
        <v>16</v>
      </c>
      <c r="E54" s="84" t="s">
        <v>2516</v>
      </c>
      <c r="F54" s="84">
        <v>18</v>
      </c>
      <c r="G54" s="84" t="s">
        <v>2539</v>
      </c>
      <c r="H54" s="84">
        <v>3</v>
      </c>
      <c r="I54" s="84" t="s">
        <v>2548</v>
      </c>
      <c r="J54" s="84">
        <v>6</v>
      </c>
      <c r="K54" s="84" t="s">
        <v>2559</v>
      </c>
      <c r="L54" s="84">
        <v>8</v>
      </c>
      <c r="M54" s="84" t="s">
        <v>2570</v>
      </c>
      <c r="N54" s="84">
        <v>13</v>
      </c>
      <c r="O54" s="84" t="s">
        <v>2581</v>
      </c>
      <c r="P54" s="84">
        <v>3</v>
      </c>
      <c r="Q54" s="84" t="s">
        <v>2592</v>
      </c>
      <c r="R54" s="84">
        <v>6</v>
      </c>
      <c r="S54" s="84"/>
      <c r="T54" s="84"/>
      <c r="U54" s="84" t="s">
        <v>2604</v>
      </c>
      <c r="V54" s="84">
        <v>4</v>
      </c>
    </row>
    <row r="55" spans="1:22" ht="15">
      <c r="A55" s="84" t="s">
        <v>2517</v>
      </c>
      <c r="B55" s="84">
        <v>16</v>
      </c>
      <c r="C55" s="84" t="s">
        <v>2518</v>
      </c>
      <c r="D55" s="84">
        <v>16</v>
      </c>
      <c r="E55" s="84" t="s">
        <v>2529</v>
      </c>
      <c r="F55" s="84">
        <v>14</v>
      </c>
      <c r="G55" s="84" t="s">
        <v>2540</v>
      </c>
      <c r="H55" s="84">
        <v>2</v>
      </c>
      <c r="I55" s="84" t="s">
        <v>2549</v>
      </c>
      <c r="J55" s="84">
        <v>6</v>
      </c>
      <c r="K55" s="84" t="s">
        <v>2560</v>
      </c>
      <c r="L55" s="84">
        <v>8</v>
      </c>
      <c r="M55" s="84" t="s">
        <v>2571</v>
      </c>
      <c r="N55" s="84">
        <v>11</v>
      </c>
      <c r="O55" s="84" t="s">
        <v>2582</v>
      </c>
      <c r="P55" s="84">
        <v>3</v>
      </c>
      <c r="Q55" s="84" t="s">
        <v>2593</v>
      </c>
      <c r="R55" s="84">
        <v>6</v>
      </c>
      <c r="S55" s="84"/>
      <c r="T55" s="84"/>
      <c r="U55" s="84" t="s">
        <v>2605</v>
      </c>
      <c r="V55" s="84">
        <v>4</v>
      </c>
    </row>
    <row r="56" spans="1:22" ht="15">
      <c r="A56" s="84" t="s">
        <v>2518</v>
      </c>
      <c r="B56" s="84">
        <v>16</v>
      </c>
      <c r="C56" s="84" t="s">
        <v>2519</v>
      </c>
      <c r="D56" s="84">
        <v>16</v>
      </c>
      <c r="E56" s="84" t="s">
        <v>2530</v>
      </c>
      <c r="F56" s="84">
        <v>14</v>
      </c>
      <c r="G56" s="84" t="s">
        <v>2541</v>
      </c>
      <c r="H56" s="84">
        <v>2</v>
      </c>
      <c r="I56" s="84" t="s">
        <v>2550</v>
      </c>
      <c r="J56" s="84">
        <v>6</v>
      </c>
      <c r="K56" s="84" t="s">
        <v>2561</v>
      </c>
      <c r="L56" s="84">
        <v>8</v>
      </c>
      <c r="M56" s="84" t="s">
        <v>2572</v>
      </c>
      <c r="N56" s="84">
        <v>11</v>
      </c>
      <c r="O56" s="84" t="s">
        <v>2583</v>
      </c>
      <c r="P56" s="84">
        <v>3</v>
      </c>
      <c r="Q56" s="84" t="s">
        <v>2594</v>
      </c>
      <c r="R56" s="84">
        <v>6</v>
      </c>
      <c r="S56" s="84"/>
      <c r="T56" s="84"/>
      <c r="U56" s="84" t="s">
        <v>2606</v>
      </c>
      <c r="V56" s="84">
        <v>4</v>
      </c>
    </row>
    <row r="57" spans="1:22" ht="15">
      <c r="A57" s="84" t="s">
        <v>2519</v>
      </c>
      <c r="B57" s="84">
        <v>16</v>
      </c>
      <c r="C57" s="84" t="s">
        <v>2520</v>
      </c>
      <c r="D57" s="84">
        <v>16</v>
      </c>
      <c r="E57" s="84" t="s">
        <v>2531</v>
      </c>
      <c r="F57" s="84">
        <v>14</v>
      </c>
      <c r="G57" s="84" t="s">
        <v>2542</v>
      </c>
      <c r="H57" s="84">
        <v>2</v>
      </c>
      <c r="I57" s="84" t="s">
        <v>2551</v>
      </c>
      <c r="J57" s="84">
        <v>6</v>
      </c>
      <c r="K57" s="84" t="s">
        <v>2562</v>
      </c>
      <c r="L57" s="84">
        <v>8</v>
      </c>
      <c r="M57" s="84" t="s">
        <v>2573</v>
      </c>
      <c r="N57" s="84">
        <v>11</v>
      </c>
      <c r="O57" s="84" t="s">
        <v>2584</v>
      </c>
      <c r="P57" s="84">
        <v>3</v>
      </c>
      <c r="Q57" s="84" t="s">
        <v>2595</v>
      </c>
      <c r="R57" s="84">
        <v>6</v>
      </c>
      <c r="S57" s="84"/>
      <c r="T57" s="84"/>
      <c r="U57" s="84" t="s">
        <v>2607</v>
      </c>
      <c r="V57" s="84">
        <v>4</v>
      </c>
    </row>
    <row r="58" spans="1:22" ht="15">
      <c r="A58" s="84" t="s">
        <v>2520</v>
      </c>
      <c r="B58" s="84">
        <v>16</v>
      </c>
      <c r="C58" s="84" t="s">
        <v>2521</v>
      </c>
      <c r="D58" s="84">
        <v>16</v>
      </c>
      <c r="E58" s="84" t="s">
        <v>2532</v>
      </c>
      <c r="F58" s="84">
        <v>14</v>
      </c>
      <c r="G58" s="84" t="s">
        <v>2543</v>
      </c>
      <c r="H58" s="84">
        <v>2</v>
      </c>
      <c r="I58" s="84" t="s">
        <v>2552</v>
      </c>
      <c r="J58" s="84">
        <v>6</v>
      </c>
      <c r="K58" s="84" t="s">
        <v>2563</v>
      </c>
      <c r="L58" s="84">
        <v>8</v>
      </c>
      <c r="M58" s="84" t="s">
        <v>2574</v>
      </c>
      <c r="N58" s="84">
        <v>11</v>
      </c>
      <c r="O58" s="84" t="s">
        <v>2585</v>
      </c>
      <c r="P58" s="84">
        <v>3</v>
      </c>
      <c r="Q58" s="84" t="s">
        <v>2596</v>
      </c>
      <c r="R58" s="84">
        <v>6</v>
      </c>
      <c r="S58" s="84"/>
      <c r="T58" s="84"/>
      <c r="U58" s="84" t="s">
        <v>2608</v>
      </c>
      <c r="V58" s="84">
        <v>4</v>
      </c>
    </row>
    <row r="59" spans="1:22" ht="15">
      <c r="A59" s="84" t="s">
        <v>2521</v>
      </c>
      <c r="B59" s="84">
        <v>16</v>
      </c>
      <c r="C59" s="84" t="s">
        <v>2522</v>
      </c>
      <c r="D59" s="84">
        <v>16</v>
      </c>
      <c r="E59" s="84" t="s">
        <v>2533</v>
      </c>
      <c r="F59" s="84">
        <v>14</v>
      </c>
      <c r="G59" s="84" t="s">
        <v>2544</v>
      </c>
      <c r="H59" s="84">
        <v>2</v>
      </c>
      <c r="I59" s="84" t="s">
        <v>2553</v>
      </c>
      <c r="J59" s="84">
        <v>6</v>
      </c>
      <c r="K59" s="84" t="s">
        <v>2564</v>
      </c>
      <c r="L59" s="84">
        <v>8</v>
      </c>
      <c r="M59" s="84" t="s">
        <v>2575</v>
      </c>
      <c r="N59" s="84">
        <v>11</v>
      </c>
      <c r="O59" s="84" t="s">
        <v>2586</v>
      </c>
      <c r="P59" s="84">
        <v>3</v>
      </c>
      <c r="Q59" s="84" t="s">
        <v>2597</v>
      </c>
      <c r="R59" s="84">
        <v>6</v>
      </c>
      <c r="S59" s="84"/>
      <c r="T59" s="84"/>
      <c r="U59" s="84" t="s">
        <v>2609</v>
      </c>
      <c r="V59" s="84">
        <v>4</v>
      </c>
    </row>
    <row r="60" spans="1:22" ht="15">
      <c r="A60" s="84" t="s">
        <v>2522</v>
      </c>
      <c r="B60" s="84">
        <v>16</v>
      </c>
      <c r="C60" s="84" t="s">
        <v>2523</v>
      </c>
      <c r="D60" s="84">
        <v>16</v>
      </c>
      <c r="E60" s="84" t="s">
        <v>2534</v>
      </c>
      <c r="F60" s="84">
        <v>14</v>
      </c>
      <c r="G60" s="84" t="s">
        <v>2545</v>
      </c>
      <c r="H60" s="84">
        <v>2</v>
      </c>
      <c r="I60" s="84" t="s">
        <v>2554</v>
      </c>
      <c r="J60" s="84">
        <v>6</v>
      </c>
      <c r="K60" s="84" t="s">
        <v>2565</v>
      </c>
      <c r="L60" s="84">
        <v>8</v>
      </c>
      <c r="M60" s="84" t="s">
        <v>2576</v>
      </c>
      <c r="N60" s="84">
        <v>11</v>
      </c>
      <c r="O60" s="84" t="s">
        <v>2587</v>
      </c>
      <c r="P60" s="84">
        <v>3</v>
      </c>
      <c r="Q60" s="84" t="s">
        <v>2598</v>
      </c>
      <c r="R60" s="84">
        <v>6</v>
      </c>
      <c r="S60" s="84"/>
      <c r="T60" s="84"/>
      <c r="U60" s="84" t="s">
        <v>2610</v>
      </c>
      <c r="V60" s="84">
        <v>4</v>
      </c>
    </row>
    <row r="61" spans="1:22" ht="15">
      <c r="A61" s="84" t="s">
        <v>2523</v>
      </c>
      <c r="B61" s="84">
        <v>16</v>
      </c>
      <c r="C61" s="84" t="s">
        <v>2524</v>
      </c>
      <c r="D61" s="84">
        <v>16</v>
      </c>
      <c r="E61" s="84" t="s">
        <v>2535</v>
      </c>
      <c r="F61" s="84">
        <v>14</v>
      </c>
      <c r="G61" s="84" t="s">
        <v>2546</v>
      </c>
      <c r="H61" s="84">
        <v>2</v>
      </c>
      <c r="I61" s="84" t="s">
        <v>2555</v>
      </c>
      <c r="J61" s="84">
        <v>6</v>
      </c>
      <c r="K61" s="84" t="s">
        <v>2566</v>
      </c>
      <c r="L61" s="84">
        <v>8</v>
      </c>
      <c r="M61" s="84" t="s">
        <v>2577</v>
      </c>
      <c r="N61" s="84">
        <v>9</v>
      </c>
      <c r="O61" s="84" t="s">
        <v>2588</v>
      </c>
      <c r="P61" s="84">
        <v>3</v>
      </c>
      <c r="Q61" s="84" t="s">
        <v>2599</v>
      </c>
      <c r="R61" s="84">
        <v>6</v>
      </c>
      <c r="S61" s="84"/>
      <c r="T61" s="84"/>
      <c r="U61" s="84" t="s">
        <v>2611</v>
      </c>
      <c r="V61" s="84">
        <v>4</v>
      </c>
    </row>
    <row r="62" spans="1:22" ht="15">
      <c r="A62" s="84" t="s">
        <v>2524</v>
      </c>
      <c r="B62" s="84">
        <v>16</v>
      </c>
      <c r="C62" s="84" t="s">
        <v>2525</v>
      </c>
      <c r="D62" s="84">
        <v>15</v>
      </c>
      <c r="E62" s="84" t="s">
        <v>2536</v>
      </c>
      <c r="F62" s="84">
        <v>14</v>
      </c>
      <c r="G62" s="84"/>
      <c r="H62" s="84"/>
      <c r="I62" s="84" t="s">
        <v>2556</v>
      </c>
      <c r="J62" s="84">
        <v>5</v>
      </c>
      <c r="K62" s="84" t="s">
        <v>2567</v>
      </c>
      <c r="L62" s="84">
        <v>8</v>
      </c>
      <c r="M62" s="84" t="s">
        <v>2578</v>
      </c>
      <c r="N62" s="84">
        <v>7</v>
      </c>
      <c r="O62" s="84" t="s">
        <v>2589</v>
      </c>
      <c r="P62" s="84">
        <v>3</v>
      </c>
      <c r="Q62" s="84" t="s">
        <v>2600</v>
      </c>
      <c r="R62" s="84">
        <v>6</v>
      </c>
      <c r="S62" s="84"/>
      <c r="T62" s="84"/>
      <c r="U62" s="84" t="s">
        <v>2612</v>
      </c>
      <c r="V62" s="84">
        <v>4</v>
      </c>
    </row>
    <row r="63" spans="1:22" ht="15">
      <c r="A63" s="84" t="s">
        <v>2525</v>
      </c>
      <c r="B63" s="84">
        <v>15</v>
      </c>
      <c r="C63" s="84" t="s">
        <v>2527</v>
      </c>
      <c r="D63" s="84">
        <v>8</v>
      </c>
      <c r="E63" s="84" t="s">
        <v>2537</v>
      </c>
      <c r="F63" s="84">
        <v>14</v>
      </c>
      <c r="G63" s="84"/>
      <c r="H63" s="84"/>
      <c r="I63" s="84" t="s">
        <v>2557</v>
      </c>
      <c r="J63" s="84">
        <v>4</v>
      </c>
      <c r="K63" s="84" t="s">
        <v>2568</v>
      </c>
      <c r="L63" s="84">
        <v>7</v>
      </c>
      <c r="M63" s="84" t="s">
        <v>2579</v>
      </c>
      <c r="N63" s="84">
        <v>7</v>
      </c>
      <c r="O63" s="84" t="s">
        <v>2590</v>
      </c>
      <c r="P63" s="84">
        <v>3</v>
      </c>
      <c r="Q63" s="84" t="s">
        <v>2601</v>
      </c>
      <c r="R63" s="84">
        <v>6</v>
      </c>
      <c r="S63" s="84"/>
      <c r="T63" s="84"/>
      <c r="U63" s="84" t="s">
        <v>2613</v>
      </c>
      <c r="V63" s="84">
        <v>4</v>
      </c>
    </row>
    <row r="66" spans="1:22" ht="15" customHeight="1">
      <c r="A66" s="13" t="s">
        <v>2638</v>
      </c>
      <c r="B66" s="13" t="s">
        <v>2291</v>
      </c>
      <c r="C66" s="13" t="s">
        <v>2640</v>
      </c>
      <c r="D66" s="13" t="s">
        <v>2294</v>
      </c>
      <c r="E66" s="78" t="s">
        <v>2641</v>
      </c>
      <c r="F66" s="78" t="s">
        <v>2296</v>
      </c>
      <c r="G66" s="78" t="s">
        <v>2644</v>
      </c>
      <c r="H66" s="78" t="s">
        <v>2298</v>
      </c>
      <c r="I66" s="78" t="s">
        <v>2646</v>
      </c>
      <c r="J66" s="78" t="s">
        <v>2300</v>
      </c>
      <c r="K66" s="78" t="s">
        <v>2648</v>
      </c>
      <c r="L66" s="78" t="s">
        <v>2302</v>
      </c>
      <c r="M66" s="78" t="s">
        <v>2650</v>
      </c>
      <c r="N66" s="78" t="s">
        <v>2304</v>
      </c>
      <c r="O66" s="78" t="s">
        <v>2652</v>
      </c>
      <c r="P66" s="78" t="s">
        <v>2306</v>
      </c>
      <c r="Q66" s="78" t="s">
        <v>2654</v>
      </c>
      <c r="R66" s="78" t="s">
        <v>2308</v>
      </c>
      <c r="S66" s="78" t="s">
        <v>2656</v>
      </c>
      <c r="T66" s="78" t="s">
        <v>2310</v>
      </c>
      <c r="U66" s="78" t="s">
        <v>2658</v>
      </c>
      <c r="V66" s="78" t="s">
        <v>2311</v>
      </c>
    </row>
    <row r="67" spans="1:22" ht="15">
      <c r="A67" s="78" t="s">
        <v>353</v>
      </c>
      <c r="B67" s="78">
        <v>8</v>
      </c>
      <c r="C67" s="78" t="s">
        <v>353</v>
      </c>
      <c r="D67" s="78">
        <v>8</v>
      </c>
      <c r="E67" s="78"/>
      <c r="F67" s="78"/>
      <c r="G67" s="78"/>
      <c r="H67" s="78"/>
      <c r="I67" s="78"/>
      <c r="J67" s="78"/>
      <c r="K67" s="78"/>
      <c r="L67" s="78"/>
      <c r="M67" s="78"/>
      <c r="N67" s="78"/>
      <c r="O67" s="78"/>
      <c r="P67" s="78"/>
      <c r="Q67" s="78"/>
      <c r="R67" s="78"/>
      <c r="S67" s="78"/>
      <c r="T67" s="78"/>
      <c r="U67" s="78"/>
      <c r="V67" s="78"/>
    </row>
    <row r="68" spans="1:22" ht="15">
      <c r="A68" s="78" t="s">
        <v>344</v>
      </c>
      <c r="B68" s="78">
        <v>8</v>
      </c>
      <c r="C68" s="78" t="s">
        <v>344</v>
      </c>
      <c r="D68" s="78">
        <v>8</v>
      </c>
      <c r="E68" s="78"/>
      <c r="F68" s="78"/>
      <c r="G68" s="78"/>
      <c r="H68" s="78"/>
      <c r="I68" s="78"/>
      <c r="J68" s="78"/>
      <c r="K68" s="78"/>
      <c r="L68" s="78"/>
      <c r="M68" s="78"/>
      <c r="N68" s="78"/>
      <c r="O68" s="78"/>
      <c r="P68" s="78"/>
      <c r="Q68" s="78"/>
      <c r="R68" s="78"/>
      <c r="S68" s="78"/>
      <c r="T68" s="78"/>
      <c r="U68" s="78"/>
      <c r="V68" s="78"/>
    </row>
    <row r="69" spans="1:22" ht="15">
      <c r="A69" s="78" t="s">
        <v>311</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2639</v>
      </c>
      <c r="B72" s="13" t="s">
        <v>2291</v>
      </c>
      <c r="C72" s="13" t="s">
        <v>2642</v>
      </c>
      <c r="D72" s="13" t="s">
        <v>2294</v>
      </c>
      <c r="E72" s="13" t="s">
        <v>2643</v>
      </c>
      <c r="F72" s="13" t="s">
        <v>2296</v>
      </c>
      <c r="G72" s="78" t="s">
        <v>2645</v>
      </c>
      <c r="H72" s="78" t="s">
        <v>2298</v>
      </c>
      <c r="I72" s="13" t="s">
        <v>2647</v>
      </c>
      <c r="J72" s="13" t="s">
        <v>2300</v>
      </c>
      <c r="K72" s="13" t="s">
        <v>2649</v>
      </c>
      <c r="L72" s="13" t="s">
        <v>2302</v>
      </c>
      <c r="M72" s="13" t="s">
        <v>2651</v>
      </c>
      <c r="N72" s="13" t="s">
        <v>2304</v>
      </c>
      <c r="O72" s="13" t="s">
        <v>2653</v>
      </c>
      <c r="P72" s="13" t="s">
        <v>2306</v>
      </c>
      <c r="Q72" s="13" t="s">
        <v>2655</v>
      </c>
      <c r="R72" s="13" t="s">
        <v>2308</v>
      </c>
      <c r="S72" s="13" t="s">
        <v>2657</v>
      </c>
      <c r="T72" s="13" t="s">
        <v>2310</v>
      </c>
      <c r="U72" s="13" t="s">
        <v>2659</v>
      </c>
      <c r="V72" s="13" t="s">
        <v>2311</v>
      </c>
    </row>
    <row r="73" spans="1:22" ht="15">
      <c r="A73" s="78" t="s">
        <v>304</v>
      </c>
      <c r="B73" s="78">
        <v>21</v>
      </c>
      <c r="C73" s="78" t="s">
        <v>352</v>
      </c>
      <c r="D73" s="78">
        <v>8</v>
      </c>
      <c r="E73" s="78" t="s">
        <v>237</v>
      </c>
      <c r="F73" s="78">
        <v>16</v>
      </c>
      <c r="G73" s="78"/>
      <c r="H73" s="78"/>
      <c r="I73" s="78" t="s">
        <v>260</v>
      </c>
      <c r="J73" s="78">
        <v>7</v>
      </c>
      <c r="K73" s="78" t="s">
        <v>291</v>
      </c>
      <c r="L73" s="78">
        <v>7</v>
      </c>
      <c r="M73" s="78" t="s">
        <v>304</v>
      </c>
      <c r="N73" s="78">
        <v>21</v>
      </c>
      <c r="O73" s="78" t="s">
        <v>215</v>
      </c>
      <c r="P73" s="78">
        <v>2</v>
      </c>
      <c r="Q73" s="78" t="s">
        <v>332</v>
      </c>
      <c r="R73" s="78">
        <v>6</v>
      </c>
      <c r="S73" s="78" t="s">
        <v>324</v>
      </c>
      <c r="T73" s="78">
        <v>1</v>
      </c>
      <c r="U73" s="78" t="s">
        <v>307</v>
      </c>
      <c r="V73" s="78">
        <v>3</v>
      </c>
    </row>
    <row r="74" spans="1:22" ht="15">
      <c r="A74" s="78" t="s">
        <v>237</v>
      </c>
      <c r="B74" s="78">
        <v>16</v>
      </c>
      <c r="C74" s="78" t="s">
        <v>351</v>
      </c>
      <c r="D74" s="78">
        <v>8</v>
      </c>
      <c r="E74" s="78"/>
      <c r="F74" s="78"/>
      <c r="G74" s="78"/>
      <c r="H74" s="78"/>
      <c r="I74" s="78" t="s">
        <v>326</v>
      </c>
      <c r="J74" s="78">
        <v>4</v>
      </c>
      <c r="K74" s="78" t="s">
        <v>355</v>
      </c>
      <c r="L74" s="78">
        <v>1</v>
      </c>
      <c r="M74" s="78" t="s">
        <v>305</v>
      </c>
      <c r="N74" s="78">
        <v>4</v>
      </c>
      <c r="O74" s="78" t="s">
        <v>316</v>
      </c>
      <c r="P74" s="78">
        <v>1</v>
      </c>
      <c r="Q74" s="78" t="s">
        <v>278</v>
      </c>
      <c r="R74" s="78">
        <v>5</v>
      </c>
      <c r="S74" s="78" t="s">
        <v>323</v>
      </c>
      <c r="T74" s="78">
        <v>1</v>
      </c>
      <c r="U74" s="78" t="s">
        <v>360</v>
      </c>
      <c r="V74" s="78">
        <v>1</v>
      </c>
    </row>
    <row r="75" spans="1:22" ht="15">
      <c r="A75" s="78" t="s">
        <v>286</v>
      </c>
      <c r="B75" s="78">
        <v>8</v>
      </c>
      <c r="C75" s="78" t="s">
        <v>349</v>
      </c>
      <c r="D75" s="78">
        <v>8</v>
      </c>
      <c r="E75" s="78"/>
      <c r="F75" s="78"/>
      <c r="G75" s="78"/>
      <c r="H75" s="78"/>
      <c r="I75" s="78" t="s">
        <v>325</v>
      </c>
      <c r="J75" s="78">
        <v>4</v>
      </c>
      <c r="K75" s="78" t="s">
        <v>354</v>
      </c>
      <c r="L75" s="78">
        <v>1</v>
      </c>
      <c r="M75" s="78" t="s">
        <v>358</v>
      </c>
      <c r="N75" s="78">
        <v>2</v>
      </c>
      <c r="O75" s="78" t="s">
        <v>315</v>
      </c>
      <c r="P75" s="78">
        <v>1</v>
      </c>
      <c r="Q75" s="78"/>
      <c r="R75" s="78"/>
      <c r="S75" s="78" t="s">
        <v>322</v>
      </c>
      <c r="T75" s="78">
        <v>1</v>
      </c>
      <c r="U75" s="78"/>
      <c r="V75" s="78"/>
    </row>
    <row r="76" spans="1:22" ht="15">
      <c r="A76" s="78" t="s">
        <v>352</v>
      </c>
      <c r="B76" s="78">
        <v>8</v>
      </c>
      <c r="C76" s="78" t="s">
        <v>348</v>
      </c>
      <c r="D76" s="78">
        <v>8</v>
      </c>
      <c r="E76" s="78"/>
      <c r="F76" s="78"/>
      <c r="G76" s="78"/>
      <c r="H76" s="78"/>
      <c r="I76" s="78" t="s">
        <v>329</v>
      </c>
      <c r="J76" s="78">
        <v>4</v>
      </c>
      <c r="K76" s="78"/>
      <c r="L76" s="78"/>
      <c r="M76" s="78" t="s">
        <v>359</v>
      </c>
      <c r="N76" s="78">
        <v>2</v>
      </c>
      <c r="O76" s="78" t="s">
        <v>314</v>
      </c>
      <c r="P76" s="78">
        <v>1</v>
      </c>
      <c r="Q76" s="78"/>
      <c r="R76" s="78"/>
      <c r="S76" s="78" t="s">
        <v>321</v>
      </c>
      <c r="T76" s="78">
        <v>1</v>
      </c>
      <c r="U76" s="78"/>
      <c r="V76" s="78"/>
    </row>
    <row r="77" spans="1:22" ht="15">
      <c r="A77" s="78" t="s">
        <v>351</v>
      </c>
      <c r="B77" s="78">
        <v>8</v>
      </c>
      <c r="C77" s="78" t="s">
        <v>346</v>
      </c>
      <c r="D77" s="78">
        <v>8</v>
      </c>
      <c r="E77" s="78"/>
      <c r="F77" s="78"/>
      <c r="G77" s="78"/>
      <c r="H77" s="78"/>
      <c r="I77" s="78" t="s">
        <v>328</v>
      </c>
      <c r="J77" s="78">
        <v>4</v>
      </c>
      <c r="K77" s="78"/>
      <c r="L77" s="78"/>
      <c r="M77" s="78"/>
      <c r="N77" s="78"/>
      <c r="O77" s="78" t="s">
        <v>313</v>
      </c>
      <c r="P77" s="78">
        <v>1</v>
      </c>
      <c r="Q77" s="78"/>
      <c r="R77" s="78"/>
      <c r="S77" s="78" t="s">
        <v>320</v>
      </c>
      <c r="T77" s="78">
        <v>1</v>
      </c>
      <c r="U77" s="78"/>
      <c r="V77" s="78"/>
    </row>
    <row r="78" spans="1:22" ht="15">
      <c r="A78" s="78" t="s">
        <v>349</v>
      </c>
      <c r="B78" s="78">
        <v>8</v>
      </c>
      <c r="C78" s="78" t="s">
        <v>343</v>
      </c>
      <c r="D78" s="78">
        <v>8</v>
      </c>
      <c r="E78" s="78"/>
      <c r="F78" s="78"/>
      <c r="G78" s="78"/>
      <c r="H78" s="78"/>
      <c r="I78" s="78" t="s">
        <v>327</v>
      </c>
      <c r="J78" s="78">
        <v>3</v>
      </c>
      <c r="K78" s="78"/>
      <c r="L78" s="78"/>
      <c r="M78" s="78"/>
      <c r="N78" s="78"/>
      <c r="O78" s="78" t="s">
        <v>312</v>
      </c>
      <c r="P78" s="78">
        <v>1</v>
      </c>
      <c r="Q78" s="78"/>
      <c r="R78" s="78"/>
      <c r="S78" s="78" t="s">
        <v>319</v>
      </c>
      <c r="T78" s="78">
        <v>1</v>
      </c>
      <c r="U78" s="78"/>
      <c r="V78" s="78"/>
    </row>
    <row r="79" spans="1:22" ht="15">
      <c r="A79" s="78" t="s">
        <v>348</v>
      </c>
      <c r="B79" s="78">
        <v>8</v>
      </c>
      <c r="C79" s="78" t="s">
        <v>342</v>
      </c>
      <c r="D79" s="78">
        <v>8</v>
      </c>
      <c r="E79" s="78"/>
      <c r="F79" s="78"/>
      <c r="G79" s="78"/>
      <c r="H79" s="78"/>
      <c r="I79" s="78" t="s">
        <v>330</v>
      </c>
      <c r="J79" s="78">
        <v>1</v>
      </c>
      <c r="K79" s="78"/>
      <c r="L79" s="78"/>
      <c r="M79" s="78"/>
      <c r="N79" s="78"/>
      <c r="O79" s="78"/>
      <c r="P79" s="78"/>
      <c r="Q79" s="78"/>
      <c r="R79" s="78"/>
      <c r="S79" s="78"/>
      <c r="T79" s="78"/>
      <c r="U79" s="78"/>
      <c r="V79" s="78"/>
    </row>
    <row r="80" spans="1:22" ht="15">
      <c r="A80" s="78" t="s">
        <v>346</v>
      </c>
      <c r="B80" s="78">
        <v>8</v>
      </c>
      <c r="C80" s="78" t="s">
        <v>341</v>
      </c>
      <c r="D80" s="78">
        <v>8</v>
      </c>
      <c r="E80" s="78"/>
      <c r="F80" s="78"/>
      <c r="G80" s="78"/>
      <c r="H80" s="78"/>
      <c r="I80" s="78"/>
      <c r="J80" s="78"/>
      <c r="K80" s="78"/>
      <c r="L80" s="78"/>
      <c r="M80" s="78"/>
      <c r="N80" s="78"/>
      <c r="O80" s="78"/>
      <c r="P80" s="78"/>
      <c r="Q80" s="78"/>
      <c r="R80" s="78"/>
      <c r="S80" s="78"/>
      <c r="T80" s="78"/>
      <c r="U80" s="78"/>
      <c r="V80" s="78"/>
    </row>
    <row r="81" spans="1:22" ht="15">
      <c r="A81" s="78" t="s">
        <v>343</v>
      </c>
      <c r="B81" s="78">
        <v>8</v>
      </c>
      <c r="C81" s="78" t="s">
        <v>340</v>
      </c>
      <c r="D81" s="78">
        <v>8</v>
      </c>
      <c r="E81" s="78"/>
      <c r="F81" s="78"/>
      <c r="G81" s="78"/>
      <c r="H81" s="78"/>
      <c r="I81" s="78"/>
      <c r="J81" s="78"/>
      <c r="K81" s="78"/>
      <c r="L81" s="78"/>
      <c r="M81" s="78"/>
      <c r="N81" s="78"/>
      <c r="O81" s="78"/>
      <c r="P81" s="78"/>
      <c r="Q81" s="78"/>
      <c r="R81" s="78"/>
      <c r="S81" s="78"/>
      <c r="T81" s="78"/>
      <c r="U81" s="78"/>
      <c r="V81" s="78"/>
    </row>
    <row r="82" spans="1:22" ht="15">
      <c r="A82" s="78" t="s">
        <v>342</v>
      </c>
      <c r="B82" s="78">
        <v>8</v>
      </c>
      <c r="C82" s="78" t="s">
        <v>338</v>
      </c>
      <c r="D82" s="78">
        <v>8</v>
      </c>
      <c r="E82" s="78"/>
      <c r="F82" s="78"/>
      <c r="G82" s="78"/>
      <c r="H82" s="78"/>
      <c r="I82" s="78"/>
      <c r="J82" s="78"/>
      <c r="K82" s="78"/>
      <c r="L82" s="78"/>
      <c r="M82" s="78"/>
      <c r="N82" s="78"/>
      <c r="O82" s="78"/>
      <c r="P82" s="78"/>
      <c r="Q82" s="78"/>
      <c r="R82" s="78"/>
      <c r="S82" s="78"/>
      <c r="T82" s="78"/>
      <c r="U82" s="78"/>
      <c r="V82" s="78"/>
    </row>
    <row r="85" spans="1:22" ht="15" customHeight="1">
      <c r="A85" s="13" t="s">
        <v>2676</v>
      </c>
      <c r="B85" s="13" t="s">
        <v>2291</v>
      </c>
      <c r="C85" s="13" t="s">
        <v>2677</v>
      </c>
      <c r="D85" s="13" t="s">
        <v>2294</v>
      </c>
      <c r="E85" s="13" t="s">
        <v>2678</v>
      </c>
      <c r="F85" s="13" t="s">
        <v>2296</v>
      </c>
      <c r="G85" s="13" t="s">
        <v>2679</v>
      </c>
      <c r="H85" s="13" t="s">
        <v>2298</v>
      </c>
      <c r="I85" s="13" t="s">
        <v>2680</v>
      </c>
      <c r="J85" s="13" t="s">
        <v>2300</v>
      </c>
      <c r="K85" s="13" t="s">
        <v>2681</v>
      </c>
      <c r="L85" s="13" t="s">
        <v>2302</v>
      </c>
      <c r="M85" s="13" t="s">
        <v>2682</v>
      </c>
      <c r="N85" s="13" t="s">
        <v>2304</v>
      </c>
      <c r="O85" s="13" t="s">
        <v>2683</v>
      </c>
      <c r="P85" s="13" t="s">
        <v>2306</v>
      </c>
      <c r="Q85" s="13" t="s">
        <v>2684</v>
      </c>
      <c r="R85" s="13" t="s">
        <v>2308</v>
      </c>
      <c r="S85" s="13" t="s">
        <v>2685</v>
      </c>
      <c r="T85" s="13" t="s">
        <v>2310</v>
      </c>
      <c r="U85" s="13" t="s">
        <v>2686</v>
      </c>
      <c r="V85" s="13" t="s">
        <v>2311</v>
      </c>
    </row>
    <row r="86" spans="1:22" ht="15">
      <c r="A86" s="114" t="s">
        <v>293</v>
      </c>
      <c r="B86" s="78">
        <v>280808</v>
      </c>
      <c r="C86" s="114" t="s">
        <v>284</v>
      </c>
      <c r="D86" s="78">
        <v>31063</v>
      </c>
      <c r="E86" s="114" t="s">
        <v>224</v>
      </c>
      <c r="F86" s="78">
        <v>24416</v>
      </c>
      <c r="G86" s="114" t="s">
        <v>234</v>
      </c>
      <c r="H86" s="78">
        <v>124570</v>
      </c>
      <c r="I86" s="114" t="s">
        <v>260</v>
      </c>
      <c r="J86" s="78">
        <v>84122</v>
      </c>
      <c r="K86" s="114" t="s">
        <v>293</v>
      </c>
      <c r="L86" s="78">
        <v>280808</v>
      </c>
      <c r="M86" s="114" t="s">
        <v>303</v>
      </c>
      <c r="N86" s="78">
        <v>131605</v>
      </c>
      <c r="O86" s="114" t="s">
        <v>218</v>
      </c>
      <c r="P86" s="78">
        <v>35753</v>
      </c>
      <c r="Q86" s="114" t="s">
        <v>274</v>
      </c>
      <c r="R86" s="78">
        <v>179926</v>
      </c>
      <c r="S86" s="114" t="s">
        <v>321</v>
      </c>
      <c r="T86" s="78">
        <v>35218</v>
      </c>
      <c r="U86" s="114" t="s">
        <v>307</v>
      </c>
      <c r="V86" s="78">
        <v>20538</v>
      </c>
    </row>
    <row r="87" spans="1:22" ht="15">
      <c r="A87" s="114" t="s">
        <v>274</v>
      </c>
      <c r="B87" s="78">
        <v>179926</v>
      </c>
      <c r="C87" s="114" t="s">
        <v>343</v>
      </c>
      <c r="D87" s="78">
        <v>8225</v>
      </c>
      <c r="E87" s="114" t="s">
        <v>225</v>
      </c>
      <c r="F87" s="78">
        <v>23427</v>
      </c>
      <c r="G87" s="114" t="s">
        <v>288</v>
      </c>
      <c r="H87" s="78">
        <v>9753</v>
      </c>
      <c r="I87" s="114" t="s">
        <v>327</v>
      </c>
      <c r="J87" s="78">
        <v>62425</v>
      </c>
      <c r="K87" s="114" t="s">
        <v>296</v>
      </c>
      <c r="L87" s="78">
        <v>58320</v>
      </c>
      <c r="M87" s="114" t="s">
        <v>304</v>
      </c>
      <c r="N87" s="78">
        <v>66157</v>
      </c>
      <c r="O87" s="114" t="s">
        <v>216</v>
      </c>
      <c r="P87" s="78">
        <v>17709</v>
      </c>
      <c r="Q87" s="114" t="s">
        <v>275</v>
      </c>
      <c r="R87" s="78">
        <v>43694</v>
      </c>
      <c r="S87" s="114" t="s">
        <v>324</v>
      </c>
      <c r="T87" s="78">
        <v>17434</v>
      </c>
      <c r="U87" s="114" t="s">
        <v>244</v>
      </c>
      <c r="V87" s="78">
        <v>5091</v>
      </c>
    </row>
    <row r="88" spans="1:22" ht="15">
      <c r="A88" s="114" t="s">
        <v>303</v>
      </c>
      <c r="B88" s="78">
        <v>131605</v>
      </c>
      <c r="C88" s="114" t="s">
        <v>337</v>
      </c>
      <c r="D88" s="78">
        <v>6932</v>
      </c>
      <c r="E88" s="114" t="s">
        <v>220</v>
      </c>
      <c r="F88" s="78">
        <v>20878</v>
      </c>
      <c r="G88" s="114" t="s">
        <v>283</v>
      </c>
      <c r="H88" s="78">
        <v>4962</v>
      </c>
      <c r="I88" s="114" t="s">
        <v>325</v>
      </c>
      <c r="J88" s="78">
        <v>53925</v>
      </c>
      <c r="K88" s="114" t="s">
        <v>297</v>
      </c>
      <c r="L88" s="78">
        <v>44247</v>
      </c>
      <c r="M88" s="114" t="s">
        <v>272</v>
      </c>
      <c r="N88" s="78">
        <v>34819</v>
      </c>
      <c r="O88" s="114" t="s">
        <v>215</v>
      </c>
      <c r="P88" s="78">
        <v>9283</v>
      </c>
      <c r="Q88" s="114" t="s">
        <v>332</v>
      </c>
      <c r="R88" s="78">
        <v>7003</v>
      </c>
      <c r="S88" s="114" t="s">
        <v>320</v>
      </c>
      <c r="T88" s="78">
        <v>2878</v>
      </c>
      <c r="U88" s="114" t="s">
        <v>360</v>
      </c>
      <c r="V88" s="78">
        <v>3384</v>
      </c>
    </row>
    <row r="89" spans="1:22" ht="15">
      <c r="A89" s="114" t="s">
        <v>234</v>
      </c>
      <c r="B89" s="78">
        <v>124570</v>
      </c>
      <c r="C89" s="114" t="s">
        <v>352</v>
      </c>
      <c r="D89" s="78">
        <v>5678</v>
      </c>
      <c r="E89" s="114" t="s">
        <v>238</v>
      </c>
      <c r="F89" s="78">
        <v>20581</v>
      </c>
      <c r="G89" s="114" t="s">
        <v>265</v>
      </c>
      <c r="H89" s="78">
        <v>4615</v>
      </c>
      <c r="I89" s="114" t="s">
        <v>250</v>
      </c>
      <c r="J89" s="78">
        <v>36388</v>
      </c>
      <c r="K89" s="114" t="s">
        <v>295</v>
      </c>
      <c r="L89" s="78">
        <v>36352</v>
      </c>
      <c r="M89" s="114" t="s">
        <v>273</v>
      </c>
      <c r="N89" s="78">
        <v>32213</v>
      </c>
      <c r="O89" s="114" t="s">
        <v>315</v>
      </c>
      <c r="P89" s="78">
        <v>8997</v>
      </c>
      <c r="Q89" s="114" t="s">
        <v>278</v>
      </c>
      <c r="R89" s="78">
        <v>6358</v>
      </c>
      <c r="S89" s="114" t="s">
        <v>247</v>
      </c>
      <c r="T89" s="78">
        <v>2033</v>
      </c>
      <c r="U89" s="114" t="s">
        <v>246</v>
      </c>
      <c r="V89" s="78">
        <v>566</v>
      </c>
    </row>
    <row r="90" spans="1:22" ht="15">
      <c r="A90" s="114" t="s">
        <v>260</v>
      </c>
      <c r="B90" s="78">
        <v>84122</v>
      </c>
      <c r="C90" s="114" t="s">
        <v>342</v>
      </c>
      <c r="D90" s="78">
        <v>3646</v>
      </c>
      <c r="E90" s="114" t="s">
        <v>235</v>
      </c>
      <c r="F90" s="78">
        <v>17412</v>
      </c>
      <c r="G90" s="114" t="s">
        <v>280</v>
      </c>
      <c r="H90" s="78">
        <v>3185</v>
      </c>
      <c r="I90" s="114" t="s">
        <v>252</v>
      </c>
      <c r="J90" s="78">
        <v>23763</v>
      </c>
      <c r="K90" s="114" t="s">
        <v>294</v>
      </c>
      <c r="L90" s="78">
        <v>11251</v>
      </c>
      <c r="M90" s="114" t="s">
        <v>358</v>
      </c>
      <c r="N90" s="78">
        <v>17587</v>
      </c>
      <c r="O90" s="114" t="s">
        <v>312</v>
      </c>
      <c r="P90" s="78">
        <v>3175</v>
      </c>
      <c r="Q90" s="114" t="s">
        <v>277</v>
      </c>
      <c r="R90" s="78">
        <v>1746</v>
      </c>
      <c r="S90" s="114" t="s">
        <v>319</v>
      </c>
      <c r="T90" s="78">
        <v>915</v>
      </c>
      <c r="U90" s="114" t="s">
        <v>245</v>
      </c>
      <c r="V90" s="78">
        <v>383</v>
      </c>
    </row>
    <row r="91" spans="1:22" ht="15">
      <c r="A91" s="114" t="s">
        <v>243</v>
      </c>
      <c r="B91" s="78">
        <v>72576</v>
      </c>
      <c r="C91" s="114" t="s">
        <v>340</v>
      </c>
      <c r="D91" s="78">
        <v>3254</v>
      </c>
      <c r="E91" s="114" t="s">
        <v>219</v>
      </c>
      <c r="F91" s="78">
        <v>8003</v>
      </c>
      <c r="G91" s="114" t="s">
        <v>264</v>
      </c>
      <c r="H91" s="78">
        <v>2679</v>
      </c>
      <c r="I91" s="114" t="s">
        <v>251</v>
      </c>
      <c r="J91" s="78">
        <v>17111</v>
      </c>
      <c r="K91" s="114" t="s">
        <v>292</v>
      </c>
      <c r="L91" s="78">
        <v>3760</v>
      </c>
      <c r="M91" s="114" t="s">
        <v>359</v>
      </c>
      <c r="N91" s="78">
        <v>14599</v>
      </c>
      <c r="O91" s="114" t="s">
        <v>314</v>
      </c>
      <c r="P91" s="78">
        <v>1067</v>
      </c>
      <c r="Q91" s="114" t="s">
        <v>276</v>
      </c>
      <c r="R91" s="78">
        <v>1705</v>
      </c>
      <c r="S91" s="114" t="s">
        <v>323</v>
      </c>
      <c r="T91" s="78">
        <v>162</v>
      </c>
      <c r="U91" s="114"/>
      <c r="V91" s="78"/>
    </row>
    <row r="92" spans="1:22" ht="15">
      <c r="A92" s="114" t="s">
        <v>304</v>
      </c>
      <c r="B92" s="78">
        <v>66157</v>
      </c>
      <c r="C92" s="114" t="s">
        <v>349</v>
      </c>
      <c r="D92" s="78">
        <v>3042</v>
      </c>
      <c r="E92" s="114" t="s">
        <v>228</v>
      </c>
      <c r="F92" s="78">
        <v>7605</v>
      </c>
      <c r="G92" s="114" t="s">
        <v>213</v>
      </c>
      <c r="H92" s="78">
        <v>2391</v>
      </c>
      <c r="I92" s="114" t="s">
        <v>330</v>
      </c>
      <c r="J92" s="78">
        <v>9716</v>
      </c>
      <c r="K92" s="114" t="s">
        <v>291</v>
      </c>
      <c r="L92" s="78">
        <v>1169</v>
      </c>
      <c r="M92" s="114" t="s">
        <v>281</v>
      </c>
      <c r="N92" s="78">
        <v>9393</v>
      </c>
      <c r="O92" s="114" t="s">
        <v>313</v>
      </c>
      <c r="P92" s="78">
        <v>70</v>
      </c>
      <c r="Q92" s="114" t="s">
        <v>279</v>
      </c>
      <c r="R92" s="78">
        <v>956</v>
      </c>
      <c r="S92" s="114" t="s">
        <v>322</v>
      </c>
      <c r="T92" s="78">
        <v>6</v>
      </c>
      <c r="U92" s="114"/>
      <c r="V92" s="78"/>
    </row>
    <row r="93" spans="1:22" ht="15">
      <c r="A93" s="114" t="s">
        <v>268</v>
      </c>
      <c r="B93" s="78">
        <v>62607</v>
      </c>
      <c r="C93" s="114" t="s">
        <v>338</v>
      </c>
      <c r="D93" s="78">
        <v>2942</v>
      </c>
      <c r="E93" s="114" t="s">
        <v>227</v>
      </c>
      <c r="F93" s="78">
        <v>5193</v>
      </c>
      <c r="G93" s="114" t="s">
        <v>231</v>
      </c>
      <c r="H93" s="78">
        <v>2147</v>
      </c>
      <c r="I93" s="114" t="s">
        <v>253</v>
      </c>
      <c r="J93" s="78">
        <v>5114</v>
      </c>
      <c r="K93" s="114" t="s">
        <v>298</v>
      </c>
      <c r="L93" s="78">
        <v>364</v>
      </c>
      <c r="M93" s="114" t="s">
        <v>305</v>
      </c>
      <c r="N93" s="78">
        <v>1871</v>
      </c>
      <c r="O93" s="114" t="s">
        <v>316</v>
      </c>
      <c r="P93" s="78">
        <v>18</v>
      </c>
      <c r="Q93" s="114"/>
      <c r="R93" s="78"/>
      <c r="S93" s="114"/>
      <c r="T93" s="78"/>
      <c r="U93" s="114"/>
      <c r="V93" s="78"/>
    </row>
    <row r="94" spans="1:22" ht="15">
      <c r="A94" s="114" t="s">
        <v>327</v>
      </c>
      <c r="B94" s="78">
        <v>62425</v>
      </c>
      <c r="C94" s="114" t="s">
        <v>341</v>
      </c>
      <c r="D94" s="78">
        <v>2871</v>
      </c>
      <c r="E94" s="114" t="s">
        <v>236</v>
      </c>
      <c r="F94" s="78">
        <v>4110</v>
      </c>
      <c r="G94" s="114" t="s">
        <v>308</v>
      </c>
      <c r="H94" s="78">
        <v>1589</v>
      </c>
      <c r="I94" s="114" t="s">
        <v>326</v>
      </c>
      <c r="J94" s="78">
        <v>4413</v>
      </c>
      <c r="K94" s="114" t="s">
        <v>354</v>
      </c>
      <c r="L94" s="78">
        <v>73</v>
      </c>
      <c r="M94" s="114"/>
      <c r="N94" s="78"/>
      <c r="O94" s="114"/>
      <c r="P94" s="78"/>
      <c r="Q94" s="114"/>
      <c r="R94" s="78"/>
      <c r="S94" s="114"/>
      <c r="T94" s="78"/>
      <c r="U94" s="114"/>
      <c r="V94" s="78"/>
    </row>
    <row r="95" spans="1:22" ht="15">
      <c r="A95" s="114" t="s">
        <v>296</v>
      </c>
      <c r="B95" s="78">
        <v>58320</v>
      </c>
      <c r="C95" s="114" t="s">
        <v>347</v>
      </c>
      <c r="D95" s="78">
        <v>2831</v>
      </c>
      <c r="E95" s="114" t="s">
        <v>223</v>
      </c>
      <c r="F95" s="78">
        <v>2631</v>
      </c>
      <c r="G95" s="114" t="s">
        <v>266</v>
      </c>
      <c r="H95" s="78">
        <v>1374</v>
      </c>
      <c r="I95" s="114" t="s">
        <v>328</v>
      </c>
      <c r="J95" s="78">
        <v>1228</v>
      </c>
      <c r="K95" s="114" t="s">
        <v>355</v>
      </c>
      <c r="L95" s="78">
        <v>0</v>
      </c>
      <c r="M95" s="114"/>
      <c r="N95" s="78"/>
      <c r="O95" s="114"/>
      <c r="P95" s="78"/>
      <c r="Q95" s="114"/>
      <c r="R95" s="78"/>
      <c r="S95" s="114"/>
      <c r="T95" s="78"/>
      <c r="U95" s="114"/>
      <c r="V95" s="78"/>
    </row>
  </sheetData>
  <hyperlinks>
    <hyperlink ref="A2" r:id="rId1" display="https://hdsmarine.com/ro-watermakers"/>
    <hyperlink ref="A3" r:id="rId2" display="https://www.api.org/oil-and-natural-gas/energy-primers/offshore"/>
    <hyperlink ref="A4" r:id="rId3" display="http://benefitof.net/benefits-of-offshore-drilling/"/>
    <hyperlink ref="A5" r:id="rId4" display="https://www.mckinsey.com/industries/oil-and-gas/our-insights/offshore-drilling-outlook-to-2035?cid=other-soc-twi-mip-mck-oth-1906--&amp;sid=2392921906&amp;linkId=68746254"/>
    <hyperlink ref="A6" r:id="rId5" display="https://twitter.com/ResourcesLF/status/1142310050628689920"/>
    <hyperlink ref="A7" r:id="rId6" display="https://www.pressdemocrat.com/news/local/9724004-181/house-approves-measures-that-would?sba=AAS"/>
    <hyperlink ref="A8" r:id="rId7" display="https://www.counterpunch.org/2018/06/20/california-lacks-real-marine-protection-as-offshore-drilling-expands-in-state-waters/"/>
    <hyperlink ref="A9" r:id="rId8" display="http://www.dailykos.com/stories/2018/11/9/1811677/-Judge-orders-moratorium-on-offshore-fracking-in-federal-waters-off-California"/>
    <hyperlink ref="A10" r:id="rId9" display="https://twitter.com/sfchronicle/status/1141483630973394944"/>
    <hyperlink ref="A11" r:id="rId10" display="https://www.counterpunch.org/2019/06/07/californias-biggest-secret-how-big-oil-dominates-public-discourse-to-manipulate-and-deceive/"/>
    <hyperlink ref="C2" r:id="rId11" display="https://www.api.org/oil-and-natural-gas/energy-primers/offshore"/>
    <hyperlink ref="C3" r:id="rId12" display="http://benefitof.net/benefits-of-offshore-drilling/"/>
    <hyperlink ref="G2" r:id="rId13" display="https://www.mckinsey.com/industries/oil-and-gas/our-insights/offshore-drilling-outlook-to-2035?cid=other-soc-twi-mip-mck-oth-1906--&amp;sid=2392921906&amp;linkId=68746254"/>
    <hyperlink ref="G3" r:id="rId14" display="https://www.instagram.com/p/BykqJUJgJ13/?igshid=bp0l25m2i20d"/>
    <hyperlink ref="G4" r:id="rId15" display="https://twitter.com/NRDC/status/1138492165347323905"/>
    <hyperlink ref="G5" r:id="rId16" display="https://www.nkaglobal.com/"/>
    <hyperlink ref="G6" r:id="rId17" display="https://oceanpines.org/opa-board-statement-on-offshore-drilling/"/>
    <hyperlink ref="G7" r:id="rId18" display="https://lnkd.in/gUzjAgc"/>
    <hyperlink ref="G8" r:id="rId19" display="https://lnkd.in/dJwdq9i"/>
    <hyperlink ref="G9" r:id="rId20" display="https://act.oceana.org/page/43838/action/1?ea.tracking.id=twitter&amp;en_chan=tw"/>
    <hyperlink ref="G10" r:id="rId21" display="https://thehill.com/policy/energy-environment/449696-house-votes-to-block-offshore-drilling-across-us-for-one-year"/>
    <hyperlink ref="G11" r:id="rId22" display="https://www.egyps.com/cfp"/>
    <hyperlink ref="I2" r:id="rId23" display="https://twitter.com/GreenMission/status/1139564054257786880"/>
    <hyperlink ref="I3" r:id="rId24" display="https://twitter.com/marklaventure/status/1139197326692630529"/>
    <hyperlink ref="I4" r:id="rId25" display="https://twitter.com/ecelaw/status/1139265589439074310"/>
    <hyperlink ref="K2" r:id="rId26" display="https://www.pressdemocrat.com/news/local/9724004-181/house-approves-measures-that-would?sba=AAS"/>
    <hyperlink ref="M2" r:id="rId27" display="https://www.counterpunch.org/2019/06/07/californias-biggest-secret-how-big-oil-dominates-public-discourse-to-manipulate-and-deceive/"/>
    <hyperlink ref="M3" r:id="rId28" display="https://twitter.com/sfchronicle/status/1141483630973394944"/>
    <hyperlink ref="M4" r:id="rId29" display="http://www.dailykos.com/stories/2018/11/9/1811677/-Judge-orders-moratorium-on-offshore-fracking-in-federal-waters-off-California"/>
    <hyperlink ref="M5" r:id="rId30" display="https://www.counterpunch.org/2018/06/20/california-lacks-real-marine-protection-as-offshore-drilling-expands-in-state-waters/"/>
    <hyperlink ref="M6" r:id="rId31" display="https://twitter.com/ResourcesLF/status/1142310050628689920"/>
    <hyperlink ref="M7" r:id="rId32" display="https://twitter.com/OfficialWSPA/status/1134541450698342400"/>
    <hyperlink ref="M8" r:id="rId33" display="https://www.dailykos.com/stories/2019/4/27/1853575/-Judge-Fines-Pipeline-Company-3-3-Million-for-2015-Santa-Barbara-Oil-Spill"/>
    <hyperlink ref="M9" r:id="rId34" display="http://www.dailykos.com/stories/2018/2/9/1740062/--Climate-leaders-Justin-Trudeau-and-Jerry-Brown-are-both-promoters-of-oil-industry-expansion"/>
    <hyperlink ref="M10" r:id="rId35" display="https://www.pressdemocrat.com/news/local/9724004-181/house-approves-measures-that-would?sba=AAS"/>
    <hyperlink ref="O2" r:id="rId36" display="http://its-your-ocean-news.seasave.org/2019/06/sea-save-foundation-ocean-week-in.html?fbclid=IwAR0MTi748s7I4F5_22g0KtiV8r4ZGdkisW_GdmN7Wp2BuNqWlEtnmjeGCFw"/>
    <hyperlink ref="Q2" r:id="rId37" display="https://nwfaction.org/Congress-offshore-drilling"/>
    <hyperlink ref="U2" r:id="rId38" display="https://pilotonline.com/opinion/columnist/guest/article_cad9deba-921c-11e9-ba4e-9f2e68077783.html?utm_source=tw&amp;utm_medium=tweet&amp;utm_campaign=AFOCS"/>
    <hyperlink ref="U3" r:id="rId39" display="https://www.nrdc.org/where-do-your-elected-officials-stand-on-offshore-drilling?utm_source=tw&amp;utm_medium=tweet&amp;utm_campaign=AFOCS"/>
  </hyperlinks>
  <printOptions/>
  <pageMargins left="0.7" right="0.7" top="0.75" bottom="0.75" header="0.3" footer="0.3"/>
  <pageSetup orientation="portrait" paperSize="9"/>
  <tableParts>
    <tablePart r:id="rId40"/>
    <tablePart r:id="rId43"/>
    <tablePart r:id="rId45"/>
    <tablePart r:id="rId47"/>
    <tablePart r:id="rId44"/>
    <tablePart r:id="rId42"/>
    <tablePart r:id="rId46"/>
    <tablePart r:id="rId4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2019-06-26T06:27:03Z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